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4.xml" ContentType="application/vnd.openxmlformats-officedocument.spreadsheetml.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490a11db0d852f4/BET/"/>
    </mc:Choice>
  </mc:AlternateContent>
  <xr:revisionPtr revIDLastSave="307" documentId="13_ncr:1_{76C57077-49BB-4CB1-86F0-9F50731206C7}" xr6:coauthVersionLast="47" xr6:coauthVersionMax="47" xr10:uidLastSave="{0F02700A-2497-4458-99F0-A3397B38037E}"/>
  <bookViews>
    <workbookView xWindow="-108" yWindow="-108" windowWidth="23256" windowHeight="12456" tabRatio="813" activeTab="1" xr2:uid="{38304F86-64A1-4572-9132-7DD99B38D2C5}"/>
  </bookViews>
  <sheets>
    <sheet name="SPREAD TOOL" sheetId="2" r:id="rId1"/>
    <sheet name="DASHBOARD" sheetId="21" r:id="rId2"/>
    <sheet name="RESULTS" sheetId="18" r:id="rId3"/>
    <sheet name="BOOKIES" sheetId="19" r:id="rId4"/>
    <sheet name="LEAGUES" sheetId="23" r:id="rId5"/>
    <sheet name="STAKE PLAN" sheetId="24" r:id="rId6"/>
    <sheet name="SIMULATION" sheetId="22" r:id="rId7"/>
    <sheet name="POISSON" sheetId="10" r:id="rId8"/>
    <sheet name="POISSON LIVE" sheetId="13" r:id="rId9"/>
    <sheet name="2-WAY HEDGE TOOL" sheetId="11" r:id="rId10"/>
  </sheets>
  <functionGroups builtInGroupCount="19"/>
  <definedNames>
    <definedName name="_xlcn.WorksheetConnection_Spread.xlsmJournal1" hidden="1">Journal[]</definedName>
    <definedName name="AwayPoints">POISSON!$C$184:$C$344</definedName>
    <definedName name="AwayPointsLive">'POISSON LIVE'!$C$223:$C$383</definedName>
    <definedName name="AwayPointsProb">POISSON!$B$184:$B$344</definedName>
    <definedName name="AwayPointsProbLive">'POISSON LIVE'!$B$223:$B$383</definedName>
    <definedName name="AwayScoreLive">'POISSON LIVE'!$J$4</definedName>
    <definedName name="AwayTeam">POISSON!$D$4</definedName>
    <definedName name="AwayTeamPointsAdjustment">'POISSON LIVE'!$X$9</definedName>
    <definedName name="AwayTeamRating">POISSON!$F$4</definedName>
    <definedName name="AwayTeamRatingLive">'POISSON LIVE'!$G$4</definedName>
    <definedName name="BetInputData" localSheetId="0">'SPREAD TOOL'!$B$4:$M$5,'SPREAD TOOL'!$O$4:$Z$5,'SPREAD TOOL'!$B$33:$M$34,'SPREAD TOOL'!$O$33:$Z$34</definedName>
    <definedName name="HedgeStakeAway" localSheetId="0">'SPREAD TOOL'!$B$33:$M$33,'SPREAD TOOL'!$O$33:$Z$33</definedName>
    <definedName name="HedgeStakeData">'SPREAD TOOL'!$B$5:$M$5,'SPREAD TOOL'!$O$5:$Z$5,'SPREAD TOOL'!$B$33:$M$33,'SPREAD TOOL'!$O$33:$Z$33</definedName>
    <definedName name="HomePoints">POISSON!$D$183:$FH$183</definedName>
    <definedName name="HomePointsLive">'POISSON LIVE'!$D$222:$FH$222</definedName>
    <definedName name="HomePointsProb">POISSON!$D$182:$FH$182</definedName>
    <definedName name="HomePointsProbLive">'POISSON LIVE'!$D$221:$FH$221</definedName>
    <definedName name="HomeScoreLive">'POISSON LIVE'!$J$3</definedName>
    <definedName name="HomeTeam">POISSON!$D$3</definedName>
    <definedName name="HomeTeamPointsAdjustment">'POISSON LIVE'!$W$9</definedName>
    <definedName name="HomeTeamRating">POISSON!$F$3</definedName>
    <definedName name="HomeTeamRatingLive">'POISSON LIVE'!$G$3</definedName>
    <definedName name="NumberOfPointsLive">'POISSON LIVE'!$T$117:$T$218</definedName>
    <definedName name="NumberOfPointsProbLive">'POISSON LIVE'!$U$117:$U$218</definedName>
    <definedName name="PeriodDuration">'POISSON LIVE'!$O$2</definedName>
    <definedName name="PoissonMatrix">POISSON!$D$184:$FH$344</definedName>
    <definedName name="PoissonMatrixLive">'POISSON LIVE'!$D$223:$FH$383</definedName>
    <definedName name="Quarter">'POISSON LIVE'!$K$3</definedName>
    <definedName name="RandomPoints" localSheetId="6">Table3[[HPRG]:[APRG]]</definedName>
    <definedName name="RemainingMinutes">'POISSON LIVE'!$O$3</definedName>
    <definedName name="solver_adj" localSheetId="0" hidden="1">'SPREAD TOOL'!$C$33,'SPREAD TOOL'!$F$33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'SPREAD TOOL'!$C$33</definedName>
    <definedName name="solver_lhs2" localSheetId="0" hidden="1">'SPREAD TOOL'!$F$33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'SPREAD TOOL'!$AC$4</definedName>
    <definedName name="solver_pre" localSheetId="0" hidden="1">0.000001</definedName>
    <definedName name="solver_rbv" localSheetId="0" hidden="1">2</definedName>
    <definedName name="solver_rel1" localSheetId="0" hidden="1">3</definedName>
    <definedName name="solver_rel2" localSheetId="0" hidden="1">3</definedName>
    <definedName name="solver_rhs1" localSheetId="0" hidden="1">0</definedName>
    <definedName name="solver_rhs2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1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1</definedName>
    <definedName name="solver_ver" localSheetId="0" hidden="1">3</definedName>
    <definedName name="SpreadLinesTableLive">'POISSON LIVE'!$C$117:$Q$217</definedName>
    <definedName name="StakesTotal" localSheetId="0">'SPREAD TOOL'!$AA$1</definedName>
  </definedNames>
  <calcPr calcId="191029"/>
  <pivotCaches>
    <pivotCache cacheId="0" r:id="rId11"/>
    <pivotCache cacheId="1" r:id="rId12"/>
    <pivotCache cacheId="2" r:id="rId13"/>
    <pivotCache cacheId="3" r:id="rId14"/>
    <pivotCache cacheId="4" r:id="rId15"/>
    <pivotCache cacheId="5" r:id="rId16"/>
    <pivotCache cacheId="6" r:id="rId17"/>
    <pivotCache cacheId="7" r:id="rId1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Journal" name="Journal" connection="WorksheetConnection_Spread.xlsm!Journal"/>
        </x15:modelTables>
        <x15:extLst>
          <ext xmlns:x16="http://schemas.microsoft.com/office/spreadsheetml/2014/11/main" uri="{9835A34E-60A6-4A7C-AAB8-D5F71C897F49}">
            <x16:modelTimeGroupings>
              <x16:modelTimeGrouping tableName="Journal" columnName="Date" columnId="Date">
                <x16:calculatedTimeColumn columnName="Date (Year)" columnId="Date (Year)" contentType="years" isSelected="0"/>
                <x16:calculatedTimeColumn columnName="Date (Quarter)" columnId="Date (Quarter)" contentType="quarters" isSelected="0"/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  <x16:calculatedTimeColumn columnName="Date (Day Index)" columnId="Date (Day Index)" contentType="daysindex" isSelected="0"/>
                <x16:calculatedTimeColumn columnName="Date (Day)" columnId="Date (Day)" contentType="days" isSelected="0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3" i="19" l="1"/>
  <c r="U22" i="2"/>
  <c r="U11" i="2"/>
  <c r="H22" i="19"/>
  <c r="B67" i="18"/>
  <c r="D67" i="18"/>
  <c r="M67" i="18"/>
  <c r="L67" i="18" s="1"/>
  <c r="T67" i="18" s="1"/>
  <c r="B66" i="18"/>
  <c r="D66" i="18"/>
  <c r="M66" i="18"/>
  <c r="U66" i="18" s="1"/>
  <c r="O68" i="18"/>
  <c r="B65" i="18"/>
  <c r="D65" i="18"/>
  <c r="M65" i="18"/>
  <c r="U65" i="18" s="1"/>
  <c r="U67" i="18" l="1"/>
  <c r="L66" i="18"/>
  <c r="L65" i="18"/>
  <c r="J68" i="18" l="1"/>
  <c r="H21" i="19" l="1"/>
  <c r="B64" i="18"/>
  <c r="D64" i="18"/>
  <c r="M64" i="18"/>
  <c r="U64" i="18" s="1"/>
  <c r="B63" i="18"/>
  <c r="D63" i="18"/>
  <c r="M63" i="18"/>
  <c r="U63" i="18" s="1"/>
  <c r="B62" i="18"/>
  <c r="D62" i="18"/>
  <c r="M62" i="18"/>
  <c r="L62" i="18" s="1"/>
  <c r="B61" i="18"/>
  <c r="D61" i="18"/>
  <c r="M61" i="18"/>
  <c r="U61" i="18" s="1"/>
  <c r="B60" i="18"/>
  <c r="D60" i="18"/>
  <c r="M60" i="18"/>
  <c r="U60" i="18" s="1"/>
  <c r="L64" i="18" l="1"/>
  <c r="L63" i="18"/>
  <c r="L61" i="18"/>
  <c r="U62" i="18"/>
  <c r="L60" i="18"/>
  <c r="M1" i="2" l="1"/>
  <c r="U3" i="2" s="1"/>
  <c r="A17" i="2"/>
  <c r="N18" i="2"/>
  <c r="P32" i="2"/>
  <c r="Q32" i="2"/>
  <c r="R32" i="2"/>
  <c r="S32" i="2"/>
  <c r="T32" i="2"/>
  <c r="U32" i="2"/>
  <c r="V32" i="2"/>
  <c r="W32" i="2"/>
  <c r="X32" i="2"/>
  <c r="Y32" i="2"/>
  <c r="Z32" i="2"/>
  <c r="O32" i="2"/>
  <c r="C32" i="2"/>
  <c r="D32" i="2"/>
  <c r="E32" i="2"/>
  <c r="F32" i="2"/>
  <c r="G32" i="2"/>
  <c r="H32" i="2"/>
  <c r="I32" i="2"/>
  <c r="J32" i="2"/>
  <c r="K32" i="2"/>
  <c r="L32" i="2"/>
  <c r="M32" i="2"/>
  <c r="B32" i="2"/>
  <c r="P6" i="2"/>
  <c r="Q6" i="2"/>
  <c r="R6" i="2"/>
  <c r="S6" i="2"/>
  <c r="T6" i="2"/>
  <c r="U6" i="2"/>
  <c r="V6" i="2"/>
  <c r="W6" i="2"/>
  <c r="X6" i="2"/>
  <c r="Y6" i="2"/>
  <c r="Z6" i="2"/>
  <c r="O6" i="2"/>
  <c r="C6" i="2"/>
  <c r="D6" i="2"/>
  <c r="E6" i="2"/>
  <c r="F6" i="2"/>
  <c r="G6" i="2"/>
  <c r="H6" i="2"/>
  <c r="I6" i="2"/>
  <c r="J6" i="2"/>
  <c r="K6" i="2"/>
  <c r="L6" i="2"/>
  <c r="M6" i="2"/>
  <c r="B6" i="2"/>
  <c r="P2" i="2"/>
  <c r="Q2" i="2"/>
  <c r="R2" i="2"/>
  <c r="S2" i="2"/>
  <c r="T2" i="2"/>
  <c r="U2" i="2"/>
  <c r="V2" i="2"/>
  <c r="W2" i="2"/>
  <c r="X2" i="2"/>
  <c r="Y2" i="2"/>
  <c r="Z2" i="2"/>
  <c r="O2" i="2"/>
  <c r="C2" i="2"/>
  <c r="D2" i="2"/>
  <c r="E2" i="2"/>
  <c r="F2" i="2"/>
  <c r="G2" i="2"/>
  <c r="H2" i="2"/>
  <c r="I2" i="2"/>
  <c r="J2" i="2"/>
  <c r="K2" i="2"/>
  <c r="L2" i="2"/>
  <c r="M2" i="2"/>
  <c r="B2" i="2"/>
  <c r="H20" i="19"/>
  <c r="B59" i="18"/>
  <c r="D59" i="18"/>
  <c r="M59" i="18"/>
  <c r="U59" i="18" s="1"/>
  <c r="B58" i="18"/>
  <c r="D58" i="18"/>
  <c r="M58" i="18"/>
  <c r="U58" i="18" s="1"/>
  <c r="B57" i="18"/>
  <c r="D57" i="18"/>
  <c r="M57" i="18"/>
  <c r="U57" i="18" s="1"/>
  <c r="B56" i="18"/>
  <c r="D56" i="18"/>
  <c r="M56" i="18"/>
  <c r="U56" i="18" s="1"/>
  <c r="B55" i="18"/>
  <c r="D55" i="18"/>
  <c r="M55" i="18"/>
  <c r="L55" i="18" s="1"/>
  <c r="B54" i="18"/>
  <c r="D54" i="18"/>
  <c r="M54" i="18"/>
  <c r="U54" i="18" s="1"/>
  <c r="H19" i="19"/>
  <c r="B53" i="18"/>
  <c r="D53" i="18"/>
  <c r="M53" i="18"/>
  <c r="U53" i="18" s="1"/>
  <c r="B52" i="18"/>
  <c r="D52" i="18"/>
  <c r="M52" i="18"/>
  <c r="U52" i="18" s="1"/>
  <c r="B51" i="18"/>
  <c r="D51" i="18"/>
  <c r="M51" i="18"/>
  <c r="L51" i="18" s="1"/>
  <c r="B50" i="18"/>
  <c r="D50" i="18"/>
  <c r="M50" i="18"/>
  <c r="U50" i="18" s="1"/>
  <c r="T26" i="2"/>
  <c r="H18" i="19"/>
  <c r="R3" i="2" l="1"/>
  <c r="S3" i="2"/>
  <c r="C3" i="2"/>
  <c r="O3" i="2"/>
  <c r="Y3" i="2"/>
  <c r="G35" i="2"/>
  <c r="Y35" i="2"/>
  <c r="L35" i="2"/>
  <c r="L3" i="2"/>
  <c r="X35" i="2"/>
  <c r="K35" i="2"/>
  <c r="B3" i="2"/>
  <c r="F3" i="2"/>
  <c r="T35" i="2"/>
  <c r="E3" i="2"/>
  <c r="D3" i="2"/>
  <c r="M35" i="2"/>
  <c r="Z35" i="2"/>
  <c r="W35" i="2"/>
  <c r="X3" i="2"/>
  <c r="I35" i="2"/>
  <c r="V35" i="2"/>
  <c r="J35" i="2"/>
  <c r="T3" i="2"/>
  <c r="H35" i="2"/>
  <c r="U35" i="2"/>
  <c r="F35" i="2"/>
  <c r="S35" i="2"/>
  <c r="K3" i="2"/>
  <c r="Q3" i="2"/>
  <c r="E35" i="2"/>
  <c r="R35" i="2"/>
  <c r="G3" i="2"/>
  <c r="P3" i="2"/>
  <c r="D35" i="2"/>
  <c r="Q35" i="2"/>
  <c r="C35" i="2"/>
  <c r="P35" i="2"/>
  <c r="B35" i="2"/>
  <c r="O35" i="2"/>
  <c r="M3" i="2"/>
  <c r="Z3" i="2"/>
  <c r="J3" i="2"/>
  <c r="W3" i="2"/>
  <c r="I3" i="2"/>
  <c r="V3" i="2"/>
  <c r="H3" i="2"/>
  <c r="L59" i="18"/>
  <c r="L58" i="18"/>
  <c r="L57" i="18"/>
  <c r="L56" i="18"/>
  <c r="U55" i="18"/>
  <c r="L54" i="18"/>
  <c r="L53" i="18"/>
  <c r="L52" i="18"/>
  <c r="U51" i="18"/>
  <c r="L50" i="18"/>
  <c r="B49" i="18"/>
  <c r="D49" i="18"/>
  <c r="M49" i="18"/>
  <c r="L49" i="18" s="1"/>
  <c r="B48" i="18"/>
  <c r="D48" i="18"/>
  <c r="M48" i="18"/>
  <c r="L48" i="18" s="1"/>
  <c r="U49" i="18" l="1"/>
  <c r="U48" i="18"/>
  <c r="B47" i="18"/>
  <c r="D47" i="18"/>
  <c r="M47" i="18"/>
  <c r="U47" i="18" s="1"/>
  <c r="H17" i="19"/>
  <c r="B46" i="18"/>
  <c r="D46" i="18"/>
  <c r="M46" i="18"/>
  <c r="U46" i="18" s="1"/>
  <c r="B45" i="18"/>
  <c r="D45" i="18"/>
  <c r="M45" i="18"/>
  <c r="U45" i="18" s="1"/>
  <c r="W8" i="10"/>
  <c r="W6" i="10"/>
  <c r="V4" i="10"/>
  <c r="X4" i="10" s="1"/>
  <c r="Q6" i="10" s="1"/>
  <c r="T6" i="13" s="1"/>
  <c r="X8" i="10"/>
  <c r="Q5" i="10" s="1"/>
  <c r="T5" i="13" s="1"/>
  <c r="X6" i="10"/>
  <c r="Q4" i="10" s="1"/>
  <c r="T4" i="13" s="1"/>
  <c r="U7" i="10"/>
  <c r="U5" i="10"/>
  <c r="X3" i="10"/>
  <c r="Q3" i="10" s="1"/>
  <c r="T3" i="13" s="1"/>
  <c r="F6" i="11"/>
  <c r="V2" i="10"/>
  <c r="T2" i="10"/>
  <c r="H16" i="19"/>
  <c r="B44" i="18"/>
  <c r="D44" i="18"/>
  <c r="M44" i="18"/>
  <c r="U44" i="18" s="1"/>
  <c r="B43" i="18"/>
  <c r="D43" i="18"/>
  <c r="M43" i="18"/>
  <c r="U43" i="18" s="1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15" i="13"/>
  <c r="D216" i="13"/>
  <c r="D217" i="13"/>
  <c r="D117" i="13"/>
  <c r="H15" i="19"/>
  <c r="B42" i="18"/>
  <c r="D42" i="18"/>
  <c r="M42" i="18"/>
  <c r="U42" i="18" s="1"/>
  <c r="B41" i="18"/>
  <c r="D41" i="18"/>
  <c r="M41" i="18"/>
  <c r="U41" i="18" s="1"/>
  <c r="B40" i="18"/>
  <c r="D40" i="18"/>
  <c r="M40" i="18"/>
  <c r="U40" i="18" s="1"/>
  <c r="H14" i="19"/>
  <c r="B39" i="18"/>
  <c r="D39" i="18"/>
  <c r="M39" i="18"/>
  <c r="U39" i="18" s="1"/>
  <c r="B38" i="18"/>
  <c r="D38" i="18"/>
  <c r="M38" i="18"/>
  <c r="U38" i="18" s="1"/>
  <c r="B37" i="18"/>
  <c r="D37" i="18"/>
  <c r="M37" i="18"/>
  <c r="U37" i="18" s="1"/>
  <c r="L47" i="18" l="1"/>
  <c r="L46" i="18"/>
  <c r="L45" i="18"/>
  <c r="L44" i="18"/>
  <c r="L43" i="18"/>
  <c r="L42" i="18"/>
  <c r="L41" i="18"/>
  <c r="L40" i="18"/>
  <c r="L39" i="18"/>
  <c r="L38" i="18"/>
  <c r="L37" i="18"/>
  <c r="B36" i="18"/>
  <c r="D36" i="18"/>
  <c r="M36" i="18"/>
  <c r="U36" i="18" l="1"/>
  <c r="L36" i="18"/>
  <c r="B35" i="18"/>
  <c r="D35" i="18"/>
  <c r="M35" i="18"/>
  <c r="L35" i="18" s="1"/>
  <c r="H13" i="19"/>
  <c r="B34" i="18"/>
  <c r="D34" i="18"/>
  <c r="M34" i="18"/>
  <c r="L34" i="18" s="1"/>
  <c r="B33" i="18"/>
  <c r="D33" i="18"/>
  <c r="M33" i="18"/>
  <c r="L33" i="18" s="1"/>
  <c r="B36" i="2"/>
  <c r="C36" i="2"/>
  <c r="D36" i="2"/>
  <c r="E36" i="2"/>
  <c r="F36" i="2"/>
  <c r="G36" i="2"/>
  <c r="H36" i="2"/>
  <c r="M36" i="2"/>
  <c r="O36" i="2"/>
  <c r="R36" i="2"/>
  <c r="S36" i="2"/>
  <c r="T36" i="2"/>
  <c r="U36" i="2"/>
  <c r="V36" i="2"/>
  <c r="W36" i="2"/>
  <c r="X36" i="2"/>
  <c r="Y36" i="2"/>
  <c r="Z36" i="2"/>
  <c r="Q36" i="2"/>
  <c r="B32" i="18"/>
  <c r="D32" i="18"/>
  <c r="M32" i="18"/>
  <c r="AA1" i="2"/>
  <c r="B31" i="18"/>
  <c r="D31" i="18"/>
  <c r="M31" i="18"/>
  <c r="B30" i="18"/>
  <c r="D30" i="18"/>
  <c r="M30" i="18"/>
  <c r="H12" i="19"/>
  <c r="B29" i="18"/>
  <c r="D29" i="18"/>
  <c r="M29" i="18"/>
  <c r="B28" i="18"/>
  <c r="D28" i="18"/>
  <c r="M28" i="18"/>
  <c r="L28" i="18" s="1"/>
  <c r="B27" i="18"/>
  <c r="D27" i="18"/>
  <c r="M27" i="18"/>
  <c r="T117" i="13"/>
  <c r="T118" i="13"/>
  <c r="T119" i="13"/>
  <c r="T120" i="13"/>
  <c r="T121" i="13"/>
  <c r="T122" i="13"/>
  <c r="T123" i="13"/>
  <c r="T124" i="13"/>
  <c r="T125" i="13"/>
  <c r="T126" i="13"/>
  <c r="T127" i="13"/>
  <c r="T128" i="13"/>
  <c r="T129" i="13"/>
  <c r="T130" i="13"/>
  <c r="T131" i="13"/>
  <c r="T132" i="13"/>
  <c r="T133" i="13"/>
  <c r="T134" i="13"/>
  <c r="T135" i="13"/>
  <c r="T136" i="13"/>
  <c r="T137" i="13"/>
  <c r="J117" i="13"/>
  <c r="L117" i="13"/>
  <c r="L118" i="13"/>
  <c r="L119" i="13"/>
  <c r="L120" i="13"/>
  <c r="L121" i="13"/>
  <c r="L122" i="13"/>
  <c r="L123" i="13"/>
  <c r="L124" i="13"/>
  <c r="L125" i="13"/>
  <c r="L126" i="13"/>
  <c r="L127" i="13"/>
  <c r="L128" i="13"/>
  <c r="L129" i="13"/>
  <c r="L130" i="13"/>
  <c r="L131" i="13"/>
  <c r="L132" i="13"/>
  <c r="L133" i="13"/>
  <c r="L134" i="13"/>
  <c r="L135" i="13"/>
  <c r="L136" i="13"/>
  <c r="L200" i="13"/>
  <c r="T200" i="13"/>
  <c r="L201" i="13"/>
  <c r="T201" i="13"/>
  <c r="L202" i="13"/>
  <c r="T202" i="13"/>
  <c r="L203" i="13"/>
  <c r="T203" i="13"/>
  <c r="L204" i="13"/>
  <c r="T204" i="13"/>
  <c r="L205" i="13"/>
  <c r="T205" i="13"/>
  <c r="L206" i="13"/>
  <c r="T206" i="13"/>
  <c r="L207" i="13"/>
  <c r="T207" i="13"/>
  <c r="L208" i="13"/>
  <c r="T208" i="13"/>
  <c r="L209" i="13"/>
  <c r="T209" i="13"/>
  <c r="L210" i="13"/>
  <c r="T210" i="13"/>
  <c r="L211" i="13"/>
  <c r="T211" i="13"/>
  <c r="L212" i="13"/>
  <c r="T212" i="13"/>
  <c r="L213" i="13"/>
  <c r="T213" i="13"/>
  <c r="L214" i="13"/>
  <c r="T214" i="13"/>
  <c r="L215" i="13"/>
  <c r="T215" i="13"/>
  <c r="L216" i="13"/>
  <c r="T216" i="13"/>
  <c r="L217" i="13"/>
  <c r="T217" i="13"/>
  <c r="T218" i="13" s="1"/>
  <c r="L199" i="13"/>
  <c r="T199" i="13"/>
  <c r="H11" i="19"/>
  <c r="B26" i="18"/>
  <c r="D26" i="18"/>
  <c r="M26" i="18"/>
  <c r="B25" i="18"/>
  <c r="D25" i="18"/>
  <c r="M25" i="18"/>
  <c r="L25" i="18" s="1"/>
  <c r="M3" i="18"/>
  <c r="M4" i="18"/>
  <c r="M5" i="18"/>
  <c r="L5" i="18" s="1"/>
  <c r="M6" i="18"/>
  <c r="M7" i="18"/>
  <c r="M8" i="18"/>
  <c r="M9" i="18"/>
  <c r="M10" i="18"/>
  <c r="L10" i="18" s="1"/>
  <c r="M11" i="18"/>
  <c r="L11" i="18" s="1"/>
  <c r="M12" i="18"/>
  <c r="M13" i="18"/>
  <c r="M14" i="18"/>
  <c r="L14" i="18" s="1"/>
  <c r="M15" i="18"/>
  <c r="L15" i="18" s="1"/>
  <c r="M16" i="18"/>
  <c r="L16" i="18" s="1"/>
  <c r="M17" i="18"/>
  <c r="M18" i="18"/>
  <c r="L18" i="18" s="1"/>
  <c r="M19" i="18"/>
  <c r="M20" i="18"/>
  <c r="M21" i="18"/>
  <c r="L21" i="18" s="1"/>
  <c r="M22" i="18"/>
  <c r="L22" i="18" s="1"/>
  <c r="M23" i="18"/>
  <c r="L23" i="18" s="1"/>
  <c r="M24" i="18"/>
  <c r="L24" i="18" s="1"/>
  <c r="B24" i="18"/>
  <c r="D24" i="18"/>
  <c r="B23" i="18"/>
  <c r="D23" i="18"/>
  <c r="D3" i="18"/>
  <c r="D4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K68" i="18"/>
  <c r="H10" i="19"/>
  <c r="B22" i="18"/>
  <c r="B21" i="18"/>
  <c r="B20" i="18"/>
  <c r="B19" i="18"/>
  <c r="T66" i="18" l="1"/>
  <c r="T65" i="18"/>
  <c r="T64" i="18"/>
  <c r="T63" i="18"/>
  <c r="T62" i="18"/>
  <c r="T59" i="18"/>
  <c r="T60" i="18" s="1"/>
  <c r="T61" i="18" s="1"/>
  <c r="T57" i="18"/>
  <c r="T58" i="18" s="1"/>
  <c r="T56" i="18"/>
  <c r="T55" i="18"/>
  <c r="T54" i="18"/>
  <c r="T53" i="18"/>
  <c r="T52" i="18"/>
  <c r="T51" i="18"/>
  <c r="T50" i="18"/>
  <c r="T49" i="18"/>
  <c r="T48" i="18"/>
  <c r="T47" i="18"/>
  <c r="T46" i="18"/>
  <c r="T43" i="18"/>
  <c r="T44" i="18"/>
  <c r="T45" i="18" s="1"/>
  <c r="T42" i="18"/>
  <c r="T41" i="18"/>
  <c r="T40" i="18"/>
  <c r="T39" i="18"/>
  <c r="T36" i="18"/>
  <c r="T37" i="18"/>
  <c r="T38" i="18" s="1"/>
  <c r="U19" i="18"/>
  <c r="L19" i="18"/>
  <c r="T19" i="18" s="1"/>
  <c r="U7" i="18"/>
  <c r="L7" i="18"/>
  <c r="T7" i="18" s="1"/>
  <c r="U30" i="18"/>
  <c r="L30" i="18"/>
  <c r="U17" i="18"/>
  <c r="L17" i="18"/>
  <c r="T17" i="18" s="1"/>
  <c r="U27" i="18"/>
  <c r="L27" i="18"/>
  <c r="T27" i="18" s="1"/>
  <c r="U31" i="18"/>
  <c r="L31" i="18"/>
  <c r="L3" i="18"/>
  <c r="T3" i="18" s="1"/>
  <c r="U13" i="18"/>
  <c r="L13" i="18"/>
  <c r="T13" i="18" s="1"/>
  <c r="U4" i="18"/>
  <c r="L4" i="18"/>
  <c r="T4" i="18" s="1"/>
  <c r="U12" i="18"/>
  <c r="L12" i="18"/>
  <c r="T12" i="18" s="1"/>
  <c r="U32" i="18"/>
  <c r="L32" i="18"/>
  <c r="T32" i="18" s="1"/>
  <c r="U6" i="18"/>
  <c r="L6" i="18"/>
  <c r="T6" i="18" s="1"/>
  <c r="U26" i="18"/>
  <c r="L26" i="18"/>
  <c r="T26" i="18" s="1"/>
  <c r="U29" i="18"/>
  <c r="L29" i="18"/>
  <c r="T29" i="18" s="1"/>
  <c r="U9" i="18"/>
  <c r="L9" i="18"/>
  <c r="T9" i="18" s="1"/>
  <c r="U20" i="18"/>
  <c r="L20" i="18"/>
  <c r="T20" i="18" s="1"/>
  <c r="U8" i="18"/>
  <c r="L8" i="18"/>
  <c r="T8" i="18" s="1"/>
  <c r="T35" i="18"/>
  <c r="U35" i="18"/>
  <c r="T34" i="18"/>
  <c r="U34" i="18"/>
  <c r="T33" i="18"/>
  <c r="U33" i="18"/>
  <c r="T28" i="18"/>
  <c r="U28" i="18"/>
  <c r="T10" i="18"/>
  <c r="U18" i="18"/>
  <c r="T18" i="18"/>
  <c r="T15" i="18"/>
  <c r="C55" i="21"/>
  <c r="C56" i="21"/>
  <c r="T14" i="18"/>
  <c r="C57" i="21"/>
  <c r="U16" i="18"/>
  <c r="C58" i="21"/>
  <c r="U23" i="18"/>
  <c r="U14" i="18"/>
  <c r="U11" i="18"/>
  <c r="T22" i="18"/>
  <c r="T21" i="18"/>
  <c r="T25" i="18"/>
  <c r="T16" i="18"/>
  <c r="U25" i="18"/>
  <c r="U5" i="18"/>
  <c r="U15" i="18"/>
  <c r="U3" i="18"/>
  <c r="T11" i="18"/>
  <c r="T23" i="18"/>
  <c r="U22" i="18"/>
  <c r="U10" i="18"/>
  <c r="U21" i="18"/>
  <c r="U24" i="18"/>
  <c r="T24" i="18"/>
  <c r="T5" i="18"/>
  <c r="M68" i="18"/>
  <c r="U68" i="18" s="1"/>
  <c r="A36" i="2"/>
  <c r="O8" i="24"/>
  <c r="P8" i="24" s="1"/>
  <c r="O9" i="24" l="1"/>
  <c r="Q8" i="24"/>
  <c r="P10" i="24"/>
  <c r="P9" i="24"/>
  <c r="T30" i="18"/>
  <c r="T31" i="18" s="1"/>
  <c r="D8" i="24"/>
  <c r="D9" i="24"/>
  <c r="D10" i="24" s="1"/>
  <c r="E5" i="24"/>
  <c r="E8" i="24" s="1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Q9" i="24" l="1"/>
  <c r="R8" i="24"/>
  <c r="Q10" i="24"/>
  <c r="B68" i="18"/>
  <c r="L68" i="18" s="1"/>
  <c r="E9" i="24"/>
  <c r="E10" i="24" s="1"/>
  <c r="F5" i="24"/>
  <c r="F8" i="24" s="1"/>
  <c r="H9" i="19"/>
  <c r="L24" i="22"/>
  <c r="L23" i="22"/>
  <c r="L22" i="22"/>
  <c r="R24" i="22"/>
  <c r="P39" i="22" s="1"/>
  <c r="N22" i="22"/>
  <c r="Q45" i="22"/>
  <c r="C4" i="22"/>
  <c r="F41" i="22" s="1"/>
  <c r="C3" i="22"/>
  <c r="K40" i="22" s="1"/>
  <c r="Z45" i="22"/>
  <c r="Z46" i="22"/>
  <c r="Z47" i="22"/>
  <c r="Z48" i="22"/>
  <c r="Z49" i="22"/>
  <c r="Z50" i="22"/>
  <c r="Z51" i="22"/>
  <c r="Z52" i="22"/>
  <c r="Z53" i="22"/>
  <c r="Z54" i="22"/>
  <c r="Z55" i="22"/>
  <c r="Z56" i="22"/>
  <c r="Z57" i="22"/>
  <c r="Z58" i="22"/>
  <c r="Z59" i="22"/>
  <c r="Z60" i="22"/>
  <c r="Z61" i="22"/>
  <c r="Z62" i="22"/>
  <c r="Z63" i="22"/>
  <c r="Z64" i="22"/>
  <c r="Z65" i="22"/>
  <c r="Z66" i="22"/>
  <c r="Z67" i="22"/>
  <c r="Z68" i="22"/>
  <c r="Z69" i="22"/>
  <c r="Z70" i="22"/>
  <c r="Z71" i="22"/>
  <c r="Z72" i="22"/>
  <c r="Z73" i="22"/>
  <c r="Z74" i="22"/>
  <c r="Z75" i="22"/>
  <c r="Z76" i="22"/>
  <c r="Z77" i="22"/>
  <c r="Z78" i="22"/>
  <c r="Z79" i="22"/>
  <c r="Z80" i="22"/>
  <c r="Z81" i="22"/>
  <c r="Z82" i="22"/>
  <c r="Z83" i="22"/>
  <c r="Z84" i="22"/>
  <c r="V45" i="22"/>
  <c r="W45" i="22"/>
  <c r="B4" i="22"/>
  <c r="B3" i="22"/>
  <c r="N23" i="22" l="1"/>
  <c r="R9" i="24"/>
  <c r="S8" i="24"/>
  <c r="R10" i="24"/>
  <c r="F9" i="24"/>
  <c r="F10" i="24" s="1"/>
  <c r="G5" i="24"/>
  <c r="H5" i="24" s="1"/>
  <c r="I5" i="24" s="1"/>
  <c r="J5" i="24" s="1"/>
  <c r="K5" i="24" s="1"/>
  <c r="P29" i="22"/>
  <c r="P30" i="22"/>
  <c r="P33" i="22"/>
  <c r="P40" i="22"/>
  <c r="N40" i="22"/>
  <c r="P41" i="22"/>
  <c r="N39" i="22"/>
  <c r="N36" i="22"/>
  <c r="N29" i="22"/>
  <c r="N27" i="22"/>
  <c r="N24" i="22"/>
  <c r="N41" i="22"/>
  <c r="N28" i="22"/>
  <c r="P28" i="22"/>
  <c r="N38" i="22"/>
  <c r="N26" i="22"/>
  <c r="P31" i="22"/>
  <c r="N37" i="22"/>
  <c r="N25" i="22"/>
  <c r="P32" i="22"/>
  <c r="N35" i="22"/>
  <c r="P34" i="22"/>
  <c r="P35" i="22"/>
  <c r="N33" i="22"/>
  <c r="P24" i="22"/>
  <c r="P36" i="22"/>
  <c r="P22" i="22"/>
  <c r="N34" i="22"/>
  <c r="P23" i="22"/>
  <c r="N32" i="22"/>
  <c r="P25" i="22"/>
  <c r="P37" i="22"/>
  <c r="N31" i="22"/>
  <c r="P26" i="22"/>
  <c r="P38" i="22"/>
  <c r="N30" i="22"/>
  <c r="P27" i="22"/>
  <c r="AA75" i="22"/>
  <c r="AA63" i="22"/>
  <c r="AA51" i="22"/>
  <c r="AB79" i="22"/>
  <c r="AB67" i="22"/>
  <c r="AB55" i="22"/>
  <c r="AB78" i="22"/>
  <c r="AA61" i="22"/>
  <c r="AA49" i="22"/>
  <c r="AA84" i="22"/>
  <c r="AA72" i="22"/>
  <c r="AA60" i="22"/>
  <c r="AA48" i="22"/>
  <c r="AB76" i="22"/>
  <c r="AB64" i="22"/>
  <c r="AB52" i="22"/>
  <c r="AA74" i="22"/>
  <c r="AB53" i="22"/>
  <c r="AA83" i="22"/>
  <c r="AA71" i="22"/>
  <c r="AA59" i="22"/>
  <c r="AA47" i="22"/>
  <c r="AB75" i="22"/>
  <c r="AB63" i="22"/>
  <c r="AB51" i="22"/>
  <c r="AB66" i="22"/>
  <c r="AA73" i="22"/>
  <c r="AB77" i="22"/>
  <c r="AA82" i="22"/>
  <c r="AA70" i="22"/>
  <c r="AA58" i="22"/>
  <c r="AA46" i="22"/>
  <c r="AB74" i="22"/>
  <c r="AB62" i="22"/>
  <c r="AB50" i="22"/>
  <c r="AA50" i="22"/>
  <c r="AB65" i="22"/>
  <c r="AA81" i="22"/>
  <c r="AA69" i="22"/>
  <c r="AA57" i="22"/>
  <c r="AA45" i="22"/>
  <c r="AB73" i="22"/>
  <c r="AB61" i="22"/>
  <c r="AB49" i="22"/>
  <c r="AA62" i="22"/>
  <c r="AB54" i="22"/>
  <c r="AA80" i="22"/>
  <c r="AA68" i="22"/>
  <c r="AA56" i="22"/>
  <c r="AB84" i="22"/>
  <c r="AB72" i="22"/>
  <c r="AB60" i="22"/>
  <c r="AB48" i="22"/>
  <c r="AA79" i="22"/>
  <c r="AA67" i="22"/>
  <c r="AA55" i="22"/>
  <c r="AB83" i="22"/>
  <c r="AB71" i="22"/>
  <c r="AB59" i="22"/>
  <c r="AB47" i="22"/>
  <c r="AA78" i="22"/>
  <c r="AA66" i="22"/>
  <c r="AA54" i="22"/>
  <c r="AB82" i="22"/>
  <c r="AB70" i="22"/>
  <c r="AB58" i="22"/>
  <c r="AB46" i="22"/>
  <c r="AA77" i="22"/>
  <c r="AA65" i="22"/>
  <c r="AA53" i="22"/>
  <c r="AB81" i="22"/>
  <c r="AB69" i="22"/>
  <c r="AB57" i="22"/>
  <c r="AB45" i="22"/>
  <c r="AA76" i="22"/>
  <c r="AA64" i="22"/>
  <c r="AA52" i="22"/>
  <c r="AB80" i="22"/>
  <c r="AB68" i="22"/>
  <c r="AB56" i="22"/>
  <c r="E40" i="22"/>
  <c r="J40" i="22"/>
  <c r="I40" i="22"/>
  <c r="H40" i="22"/>
  <c r="E41" i="22"/>
  <c r="G40" i="22"/>
  <c r="K41" i="22"/>
  <c r="F40" i="22"/>
  <c r="J41" i="22"/>
  <c r="I41" i="22"/>
  <c r="H41" i="22"/>
  <c r="G41" i="22"/>
  <c r="H8" i="19"/>
  <c r="T8" i="24" l="1"/>
  <c r="S9" i="24"/>
  <c r="S10" i="24"/>
  <c r="G8" i="24"/>
  <c r="H8" i="24" s="1"/>
  <c r="I8" i="24" s="1"/>
  <c r="J8" i="24" s="1"/>
  <c r="K8" i="24" s="1"/>
  <c r="G9" i="24"/>
  <c r="V77" i="22"/>
  <c r="W61" i="22"/>
  <c r="W72" i="22"/>
  <c r="V55" i="22"/>
  <c r="V54" i="22"/>
  <c r="W77" i="22"/>
  <c r="V75" i="22"/>
  <c r="V66" i="22"/>
  <c r="V82" i="22"/>
  <c r="V83" i="22"/>
  <c r="V49" i="22"/>
  <c r="W63" i="22"/>
  <c r="W65" i="22"/>
  <c r="V63" i="22"/>
  <c r="V65" i="22"/>
  <c r="W49" i="22"/>
  <c r="V71" i="22"/>
  <c r="V56" i="22"/>
  <c r="V68" i="22"/>
  <c r="W56" i="22"/>
  <c r="W46" i="22"/>
  <c r="W73" i="22"/>
  <c r="V61" i="22"/>
  <c r="W52" i="22"/>
  <c r="W54" i="22"/>
  <c r="W68" i="22"/>
  <c r="W58" i="22"/>
  <c r="V57" i="22"/>
  <c r="V73" i="22"/>
  <c r="W64" i="22"/>
  <c r="W66" i="22"/>
  <c r="W80" i="22"/>
  <c r="W70" i="22"/>
  <c r="V69" i="22"/>
  <c r="W78" i="22"/>
  <c r="W76" i="22"/>
  <c r="V50" i="22"/>
  <c r="V52" i="22"/>
  <c r="W82" i="22"/>
  <c r="V81" i="22"/>
  <c r="V70" i="22"/>
  <c r="V48" i="22"/>
  <c r="V62" i="22"/>
  <c r="V64" i="22"/>
  <c r="W59" i="22"/>
  <c r="W48" i="22"/>
  <c r="V67" i="22"/>
  <c r="W50" i="22"/>
  <c r="V60" i="22"/>
  <c r="V74" i="22"/>
  <c r="V76" i="22"/>
  <c r="W83" i="22"/>
  <c r="V80" i="22"/>
  <c r="V59" i="22"/>
  <c r="W62" i="22"/>
  <c r="V72" i="22"/>
  <c r="W55" i="22"/>
  <c r="W57" i="22"/>
  <c r="W60" i="22"/>
  <c r="V46" i="22"/>
  <c r="V78" i="22"/>
  <c r="W74" i="22"/>
  <c r="V84" i="22"/>
  <c r="W67" i="22"/>
  <c r="W69" i="22"/>
  <c r="W47" i="22"/>
  <c r="V58" i="22"/>
  <c r="V79" i="22"/>
  <c r="W75" i="22"/>
  <c r="W84" i="22"/>
  <c r="W79" i="22"/>
  <c r="W81" i="22"/>
  <c r="W71" i="22"/>
  <c r="W51" i="22"/>
  <c r="W53" i="22"/>
  <c r="V51" i="22"/>
  <c r="V53" i="22"/>
  <c r="V47" i="22"/>
  <c r="Y45" i="22"/>
  <c r="AD45" i="22" s="1"/>
  <c r="H7" i="19"/>
  <c r="H6" i="19"/>
  <c r="H5" i="19"/>
  <c r="H4" i="19"/>
  <c r="Y15" i="2"/>
  <c r="B27" i="2"/>
  <c r="B28" i="2"/>
  <c r="B29" i="2"/>
  <c r="P1" i="2"/>
  <c r="L1" i="2"/>
  <c r="W11" i="2"/>
  <c r="J4" i="13"/>
  <c r="X5" i="13" s="1"/>
  <c r="J3" i="13"/>
  <c r="W5" i="13" s="1"/>
  <c r="L3" i="13"/>
  <c r="K3" i="13"/>
  <c r="J8" i="13"/>
  <c r="J7" i="13"/>
  <c r="D9" i="13"/>
  <c r="D7" i="13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184" i="10"/>
  <c r="E182" i="10"/>
  <c r="F182" i="10"/>
  <c r="G182" i="10"/>
  <c r="H182" i="10"/>
  <c r="I182" i="10"/>
  <c r="J182" i="10"/>
  <c r="K182" i="10"/>
  <c r="L182" i="10"/>
  <c r="M182" i="10"/>
  <c r="N182" i="10"/>
  <c r="O182" i="10"/>
  <c r="P182" i="10"/>
  <c r="Q182" i="10"/>
  <c r="R182" i="10"/>
  <c r="S182" i="10"/>
  <c r="T182" i="10"/>
  <c r="U182" i="10"/>
  <c r="V182" i="10"/>
  <c r="W182" i="10"/>
  <c r="X182" i="10"/>
  <c r="Y182" i="10"/>
  <c r="Z182" i="10"/>
  <c r="AA182" i="10"/>
  <c r="AB182" i="10"/>
  <c r="AC182" i="10"/>
  <c r="AD182" i="10"/>
  <c r="AE182" i="10"/>
  <c r="AF182" i="10"/>
  <c r="AG182" i="10"/>
  <c r="AH182" i="10"/>
  <c r="AI182" i="10"/>
  <c r="AJ182" i="10"/>
  <c r="AK182" i="10"/>
  <c r="AL182" i="10"/>
  <c r="AM182" i="10"/>
  <c r="AN182" i="10"/>
  <c r="AO182" i="10"/>
  <c r="AP182" i="10"/>
  <c r="AQ182" i="10"/>
  <c r="AR182" i="10"/>
  <c r="AS182" i="10"/>
  <c r="AT182" i="10"/>
  <c r="AU182" i="10"/>
  <c r="AV182" i="10"/>
  <c r="AW182" i="10"/>
  <c r="AX182" i="10"/>
  <c r="AY182" i="10"/>
  <c r="AZ182" i="10"/>
  <c r="BA182" i="10"/>
  <c r="BB182" i="10"/>
  <c r="BC182" i="10"/>
  <c r="BD182" i="10"/>
  <c r="BE182" i="10"/>
  <c r="BF182" i="10"/>
  <c r="BG182" i="10"/>
  <c r="BH182" i="10"/>
  <c r="BI182" i="10"/>
  <c r="BJ182" i="10"/>
  <c r="BK182" i="10"/>
  <c r="BL182" i="10"/>
  <c r="BM182" i="10"/>
  <c r="BN182" i="10"/>
  <c r="BO182" i="10"/>
  <c r="BP182" i="10"/>
  <c r="BQ182" i="10"/>
  <c r="BR182" i="10"/>
  <c r="BS182" i="10"/>
  <c r="BT182" i="10"/>
  <c r="BU182" i="10"/>
  <c r="BV182" i="10"/>
  <c r="BW182" i="10"/>
  <c r="BX182" i="10"/>
  <c r="BY182" i="10"/>
  <c r="BZ182" i="10"/>
  <c r="CA182" i="10"/>
  <c r="CB182" i="10"/>
  <c r="CC182" i="10"/>
  <c r="CD182" i="10"/>
  <c r="CE182" i="10"/>
  <c r="CF182" i="10"/>
  <c r="CG182" i="10"/>
  <c r="CH182" i="10"/>
  <c r="CI182" i="10"/>
  <c r="CJ182" i="10"/>
  <c r="CK182" i="10"/>
  <c r="CL182" i="10"/>
  <c r="CM182" i="10"/>
  <c r="CN182" i="10"/>
  <c r="CO182" i="10"/>
  <c r="CP182" i="10"/>
  <c r="CQ182" i="10"/>
  <c r="CR182" i="10"/>
  <c r="CS182" i="10"/>
  <c r="CT182" i="10"/>
  <c r="CU182" i="10"/>
  <c r="CV182" i="10"/>
  <c r="CW182" i="10"/>
  <c r="CX182" i="10"/>
  <c r="CY182" i="10"/>
  <c r="CZ182" i="10"/>
  <c r="DA182" i="10"/>
  <c r="DB182" i="10"/>
  <c r="DC182" i="10"/>
  <c r="DD182" i="10"/>
  <c r="DE182" i="10"/>
  <c r="DF182" i="10"/>
  <c r="DG182" i="10"/>
  <c r="DH182" i="10"/>
  <c r="DI182" i="10"/>
  <c r="DJ182" i="10"/>
  <c r="DK182" i="10"/>
  <c r="DL182" i="10"/>
  <c r="DM182" i="10"/>
  <c r="DN182" i="10"/>
  <c r="DO182" i="10"/>
  <c r="DP182" i="10"/>
  <c r="DQ182" i="10"/>
  <c r="DR182" i="10"/>
  <c r="DS182" i="10"/>
  <c r="DT182" i="10"/>
  <c r="DU182" i="10"/>
  <c r="DV182" i="10"/>
  <c r="DW182" i="10"/>
  <c r="DX182" i="10"/>
  <c r="DY182" i="10"/>
  <c r="DZ182" i="10"/>
  <c r="EA182" i="10"/>
  <c r="EB182" i="10"/>
  <c r="EC182" i="10"/>
  <c r="ED182" i="10"/>
  <c r="EE182" i="10"/>
  <c r="EF182" i="10"/>
  <c r="EG182" i="10"/>
  <c r="EH182" i="10"/>
  <c r="EI182" i="10"/>
  <c r="EJ182" i="10"/>
  <c r="EK182" i="10"/>
  <c r="EL182" i="10"/>
  <c r="EM182" i="10"/>
  <c r="EN182" i="10"/>
  <c r="EO182" i="10"/>
  <c r="EP182" i="10"/>
  <c r="EQ182" i="10"/>
  <c r="ER182" i="10"/>
  <c r="ES182" i="10"/>
  <c r="ET182" i="10"/>
  <c r="EU182" i="10"/>
  <c r="EV182" i="10"/>
  <c r="EW182" i="10"/>
  <c r="EX182" i="10"/>
  <c r="EY182" i="10"/>
  <c r="EZ182" i="10"/>
  <c r="FA182" i="10"/>
  <c r="FB182" i="10"/>
  <c r="FC182" i="10"/>
  <c r="FD182" i="10"/>
  <c r="FE182" i="10"/>
  <c r="FF182" i="10"/>
  <c r="FG182" i="10"/>
  <c r="FH182" i="10"/>
  <c r="D182" i="10"/>
  <c r="F4" i="13"/>
  <c r="X3" i="13" s="1"/>
  <c r="F3" i="13"/>
  <c r="W3" i="13" s="1"/>
  <c r="D4" i="13"/>
  <c r="D3" i="13"/>
  <c r="T198" i="13"/>
  <c r="L198" i="13"/>
  <c r="T197" i="13"/>
  <c r="L197" i="13"/>
  <c r="T196" i="13"/>
  <c r="L196" i="13"/>
  <c r="T195" i="13"/>
  <c r="L195" i="13"/>
  <c r="T194" i="13"/>
  <c r="L194" i="13"/>
  <c r="T193" i="13"/>
  <c r="L193" i="13"/>
  <c r="T192" i="13"/>
  <c r="L192" i="13"/>
  <c r="T191" i="13"/>
  <c r="L191" i="13"/>
  <c r="T190" i="13"/>
  <c r="L190" i="13"/>
  <c r="T189" i="13"/>
  <c r="L189" i="13"/>
  <c r="T188" i="13"/>
  <c r="L188" i="13"/>
  <c r="T187" i="13"/>
  <c r="L187" i="13"/>
  <c r="T186" i="13"/>
  <c r="L186" i="13"/>
  <c r="T185" i="13"/>
  <c r="L185" i="13"/>
  <c r="T184" i="13"/>
  <c r="L184" i="13"/>
  <c r="T183" i="13"/>
  <c r="L183" i="13"/>
  <c r="T182" i="13"/>
  <c r="L182" i="13"/>
  <c r="T181" i="13"/>
  <c r="L181" i="13"/>
  <c r="T180" i="13"/>
  <c r="L180" i="13"/>
  <c r="T179" i="13"/>
  <c r="L179" i="13"/>
  <c r="T178" i="13"/>
  <c r="L178" i="13"/>
  <c r="T177" i="13"/>
  <c r="L177" i="13"/>
  <c r="T176" i="13"/>
  <c r="L176" i="13"/>
  <c r="T175" i="13"/>
  <c r="L175" i="13"/>
  <c r="T174" i="13"/>
  <c r="L174" i="13"/>
  <c r="T173" i="13"/>
  <c r="L173" i="13"/>
  <c r="T172" i="13"/>
  <c r="L172" i="13"/>
  <c r="T171" i="13"/>
  <c r="L171" i="13"/>
  <c r="T170" i="13"/>
  <c r="L170" i="13"/>
  <c r="T169" i="13"/>
  <c r="L169" i="13"/>
  <c r="T168" i="13"/>
  <c r="L168" i="13"/>
  <c r="T167" i="13"/>
  <c r="L167" i="13"/>
  <c r="T166" i="13"/>
  <c r="L166" i="13"/>
  <c r="T165" i="13"/>
  <c r="L165" i="13"/>
  <c r="T164" i="13"/>
  <c r="L164" i="13"/>
  <c r="T163" i="13"/>
  <c r="L163" i="13"/>
  <c r="T162" i="13"/>
  <c r="L162" i="13"/>
  <c r="T161" i="13"/>
  <c r="L161" i="13"/>
  <c r="T160" i="13"/>
  <c r="L160" i="13"/>
  <c r="T159" i="13"/>
  <c r="L159" i="13"/>
  <c r="T158" i="13"/>
  <c r="L158" i="13"/>
  <c r="T157" i="13"/>
  <c r="L157" i="13"/>
  <c r="T156" i="13"/>
  <c r="L156" i="13"/>
  <c r="T155" i="13"/>
  <c r="L155" i="13"/>
  <c r="T154" i="13"/>
  <c r="L154" i="13"/>
  <c r="T153" i="13"/>
  <c r="L153" i="13"/>
  <c r="T152" i="13"/>
  <c r="L152" i="13"/>
  <c r="T151" i="13"/>
  <c r="L151" i="13"/>
  <c r="T150" i="13"/>
  <c r="L150" i="13"/>
  <c r="T149" i="13"/>
  <c r="L149" i="13"/>
  <c r="T148" i="13"/>
  <c r="L148" i="13"/>
  <c r="T147" i="13"/>
  <c r="L147" i="13"/>
  <c r="T146" i="13"/>
  <c r="L146" i="13"/>
  <c r="T145" i="13"/>
  <c r="L145" i="13"/>
  <c r="T144" i="13"/>
  <c r="L144" i="13"/>
  <c r="T143" i="13"/>
  <c r="L143" i="13"/>
  <c r="T142" i="13"/>
  <c r="L142" i="13"/>
  <c r="T141" i="13"/>
  <c r="L141" i="13"/>
  <c r="T140" i="13"/>
  <c r="L140" i="13"/>
  <c r="T139" i="13"/>
  <c r="L139" i="13"/>
  <c r="T138" i="13"/>
  <c r="L138" i="13"/>
  <c r="L137" i="13"/>
  <c r="P13" i="13"/>
  <c r="P14" i="13" s="1"/>
  <c r="E13" i="13"/>
  <c r="E14" i="13" s="1"/>
  <c r="O11" i="13"/>
  <c r="D11" i="13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K169" i="10"/>
  <c r="K170" i="10"/>
  <c r="K171" i="10"/>
  <c r="K172" i="10"/>
  <c r="K173" i="10"/>
  <c r="K174" i="10"/>
  <c r="K175" i="10"/>
  <c r="K176" i="10"/>
  <c r="K177" i="10"/>
  <c r="K178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K117" i="10"/>
  <c r="E117" i="10"/>
  <c r="O11" i="10"/>
  <c r="D11" i="10"/>
  <c r="P13" i="10"/>
  <c r="P14" i="10" s="1"/>
  <c r="E13" i="10"/>
  <c r="E14" i="10" s="1"/>
  <c r="L117" i="10"/>
  <c r="T117" i="10"/>
  <c r="L118" i="10"/>
  <c r="T118" i="10"/>
  <c r="L119" i="10"/>
  <c r="T119" i="10"/>
  <c r="L120" i="10"/>
  <c r="T120" i="10"/>
  <c r="L121" i="10"/>
  <c r="T121" i="10"/>
  <c r="L122" i="10"/>
  <c r="T122" i="10"/>
  <c r="L123" i="10"/>
  <c r="T123" i="10"/>
  <c r="L124" i="10"/>
  <c r="T124" i="10"/>
  <c r="L125" i="10"/>
  <c r="T125" i="10"/>
  <c r="L126" i="10"/>
  <c r="T126" i="10"/>
  <c r="L127" i="10"/>
  <c r="T127" i="10"/>
  <c r="L128" i="10"/>
  <c r="T128" i="10"/>
  <c r="L129" i="10"/>
  <c r="T129" i="10"/>
  <c r="L130" i="10"/>
  <c r="T130" i="10"/>
  <c r="L131" i="10"/>
  <c r="T131" i="10"/>
  <c r="L132" i="10"/>
  <c r="T132" i="10"/>
  <c r="L133" i="10"/>
  <c r="T133" i="10"/>
  <c r="L134" i="10"/>
  <c r="T134" i="10"/>
  <c r="L135" i="10"/>
  <c r="T135" i="10"/>
  <c r="L136" i="10"/>
  <c r="T136" i="10"/>
  <c r="L137" i="10"/>
  <c r="T137" i="10"/>
  <c r="L138" i="10"/>
  <c r="T138" i="10"/>
  <c r="L139" i="10"/>
  <c r="T139" i="10"/>
  <c r="L140" i="10"/>
  <c r="T140" i="10"/>
  <c r="L141" i="10"/>
  <c r="T141" i="10"/>
  <c r="L142" i="10"/>
  <c r="T142" i="10"/>
  <c r="L143" i="10"/>
  <c r="T143" i="10"/>
  <c r="L144" i="10"/>
  <c r="T144" i="10"/>
  <c r="L145" i="10"/>
  <c r="T145" i="10"/>
  <c r="L146" i="10"/>
  <c r="T146" i="10"/>
  <c r="L147" i="10"/>
  <c r="T147" i="10"/>
  <c r="L148" i="10"/>
  <c r="T148" i="10"/>
  <c r="L149" i="10"/>
  <c r="T149" i="10"/>
  <c r="L150" i="10"/>
  <c r="T150" i="10"/>
  <c r="L151" i="10"/>
  <c r="T151" i="10"/>
  <c r="L152" i="10"/>
  <c r="T152" i="10"/>
  <c r="L153" i="10"/>
  <c r="T153" i="10"/>
  <c r="L154" i="10"/>
  <c r="T154" i="10"/>
  <c r="L155" i="10"/>
  <c r="T155" i="10"/>
  <c r="L156" i="10"/>
  <c r="T156" i="10"/>
  <c r="L157" i="10"/>
  <c r="T157" i="10"/>
  <c r="L158" i="10"/>
  <c r="T158" i="10"/>
  <c r="L159" i="10"/>
  <c r="T159" i="10"/>
  <c r="L160" i="10"/>
  <c r="T160" i="10"/>
  <c r="L161" i="10"/>
  <c r="T161" i="10"/>
  <c r="L162" i="10"/>
  <c r="T162" i="10"/>
  <c r="L163" i="10"/>
  <c r="T163" i="10"/>
  <c r="L164" i="10"/>
  <c r="T164" i="10"/>
  <c r="L165" i="10"/>
  <c r="T165" i="10"/>
  <c r="L166" i="10"/>
  <c r="T166" i="10"/>
  <c r="L167" i="10"/>
  <c r="T167" i="10"/>
  <c r="L168" i="10"/>
  <c r="T168" i="10"/>
  <c r="L169" i="10"/>
  <c r="T169" i="10"/>
  <c r="L170" i="10"/>
  <c r="T170" i="10"/>
  <c r="L171" i="10"/>
  <c r="T171" i="10"/>
  <c r="L172" i="10"/>
  <c r="T172" i="10"/>
  <c r="L173" i="10"/>
  <c r="T173" i="10"/>
  <c r="L174" i="10"/>
  <c r="T174" i="10"/>
  <c r="L175" i="10"/>
  <c r="T175" i="10"/>
  <c r="L176" i="10"/>
  <c r="T176" i="10"/>
  <c r="L177" i="10"/>
  <c r="T177" i="10"/>
  <c r="L178" i="10"/>
  <c r="T178" i="10"/>
  <c r="T179" i="10" s="1"/>
  <c r="J8" i="10"/>
  <c r="J7" i="10"/>
  <c r="D9" i="10"/>
  <c r="D7" i="10"/>
  <c r="E16" i="11"/>
  <c r="D16" i="11"/>
  <c r="F15" i="11"/>
  <c r="E14" i="11"/>
  <c r="D14" i="11"/>
  <c r="C14" i="11"/>
  <c r="C13" i="11"/>
  <c r="D12" i="11"/>
  <c r="E12" i="11" s="1"/>
  <c r="F12" i="11" s="1"/>
  <c r="C12" i="11"/>
  <c r="F11" i="11"/>
  <c r="E7" i="11"/>
  <c r="E8" i="11" s="1"/>
  <c r="E9" i="11" s="1"/>
  <c r="D7" i="11"/>
  <c r="D8" i="11" s="1"/>
  <c r="D9" i="11" s="1"/>
  <c r="U8" i="24" l="1"/>
  <c r="T10" i="24"/>
  <c r="T9" i="24"/>
  <c r="H9" i="24"/>
  <c r="G10" i="24"/>
  <c r="Y56" i="22"/>
  <c r="AD56" i="22" s="1"/>
  <c r="Y73" i="22"/>
  <c r="AD73" i="22" s="1"/>
  <c r="Y80" i="22"/>
  <c r="AD80" i="22" s="1"/>
  <c r="Y53" i="22"/>
  <c r="AD53" i="22" s="1"/>
  <c r="Y79" i="22"/>
  <c r="AD79" i="22" s="1"/>
  <c r="Y76" i="22"/>
  <c r="AD76" i="22" s="1"/>
  <c r="X45" i="22"/>
  <c r="G45" i="22" s="1"/>
  <c r="X53" i="22"/>
  <c r="X84" i="22"/>
  <c r="X76" i="22"/>
  <c r="X72" i="22"/>
  <c r="X60" i="22"/>
  <c r="X57" i="22"/>
  <c r="X63" i="22"/>
  <c r="X64" i="22"/>
  <c r="X83" i="22"/>
  <c r="X54" i="22"/>
  <c r="X79" i="22"/>
  <c r="X51" i="22"/>
  <c r="X71" i="22"/>
  <c r="X58" i="22"/>
  <c r="X69" i="22"/>
  <c r="X48" i="22"/>
  <c r="X55" i="22"/>
  <c r="X74" i="22"/>
  <c r="X59" i="22"/>
  <c r="X82" i="22"/>
  <c r="X49" i="22"/>
  <c r="X75" i="22"/>
  <c r="X66" i="22"/>
  <c r="X62" i="22"/>
  <c r="X47" i="22"/>
  <c r="X65" i="22"/>
  <c r="X61" i="22"/>
  <c r="X56" i="22"/>
  <c r="X78" i="22"/>
  <c r="X50" i="22"/>
  <c r="X77" i="22"/>
  <c r="X67" i="22"/>
  <c r="X80" i="22"/>
  <c r="X73" i="22"/>
  <c r="X70" i="22"/>
  <c r="X68" i="22"/>
  <c r="X46" i="22"/>
  <c r="X81" i="22"/>
  <c r="X52" i="22"/>
  <c r="Y58" i="22"/>
  <c r="AD58" i="22" s="1"/>
  <c r="Y75" i="22"/>
  <c r="AD75" i="22" s="1"/>
  <c r="Y47" i="22"/>
  <c r="AD47" i="22" s="1"/>
  <c r="Y59" i="22"/>
  <c r="AD59" i="22" s="1"/>
  <c r="Y48" i="22"/>
  <c r="AD48" i="22" s="1"/>
  <c r="Y63" i="22"/>
  <c r="AD63" i="22" s="1"/>
  <c r="Y55" i="22"/>
  <c r="AD55" i="22" s="1"/>
  <c r="Y84" i="22"/>
  <c r="Y78" i="22"/>
  <c r="AD78" i="22" s="1"/>
  <c r="Y83" i="22"/>
  <c r="AD83" i="22" s="1"/>
  <c r="Y66" i="22"/>
  <c r="AD66" i="22" s="1"/>
  <c r="Y82" i="22"/>
  <c r="AD82" i="22" s="1"/>
  <c r="Y65" i="22"/>
  <c r="AD65" i="22" s="1"/>
  <c r="Y69" i="22"/>
  <c r="AD69" i="22" s="1"/>
  <c r="Y49" i="22"/>
  <c r="AD49" i="22" s="1"/>
  <c r="Y74" i="22"/>
  <c r="AD74" i="22" s="1"/>
  <c r="Y70" i="22"/>
  <c r="AD70" i="22" s="1"/>
  <c r="Y52" i="22"/>
  <c r="AD52" i="22" s="1"/>
  <c r="Y60" i="22"/>
  <c r="AD60" i="22" s="1"/>
  <c r="Y67" i="22"/>
  <c r="AD67" i="22" s="1"/>
  <c r="Y61" i="22"/>
  <c r="AD61" i="22" s="1"/>
  <c r="Y81" i="22"/>
  <c r="AD81" i="22" s="1"/>
  <c r="Y54" i="22"/>
  <c r="AD54" i="22" s="1"/>
  <c r="Y68" i="22"/>
  <c r="AD68" i="22" s="1"/>
  <c r="Y64" i="22"/>
  <c r="AD64" i="22" s="1"/>
  <c r="Y72" i="22"/>
  <c r="AD72" i="22" s="1"/>
  <c r="Y77" i="22"/>
  <c r="AD77" i="22" s="1"/>
  <c r="Y57" i="22"/>
  <c r="AD57" i="22" s="1"/>
  <c r="Y51" i="22"/>
  <c r="AD51" i="22" s="1"/>
  <c r="Y46" i="22"/>
  <c r="AD46" i="22" s="1"/>
  <c r="Y50" i="22"/>
  <c r="AD50" i="22" s="1"/>
  <c r="Y62" i="22"/>
  <c r="AD62" i="22" s="1"/>
  <c r="Y71" i="22"/>
  <c r="AD71" i="22" s="1"/>
  <c r="O3" i="13"/>
  <c r="D10" i="11"/>
  <c r="E10" i="11" s="1"/>
  <c r="F10" i="11" s="1"/>
  <c r="J5" i="11" s="1"/>
  <c r="E17" i="11"/>
  <c r="E15" i="13"/>
  <c r="J14" i="13"/>
  <c r="P15" i="13"/>
  <c r="U14" i="13"/>
  <c r="U13" i="13"/>
  <c r="J13" i="13"/>
  <c r="U13" i="10"/>
  <c r="J13" i="10"/>
  <c r="E15" i="10"/>
  <c r="E16" i="10" s="1"/>
  <c r="J14" i="10"/>
  <c r="P15" i="10"/>
  <c r="P16" i="10" s="1"/>
  <c r="U14" i="10"/>
  <c r="E13" i="11"/>
  <c r="D13" i="11"/>
  <c r="F8" i="11"/>
  <c r="F9" i="11"/>
  <c r="D17" i="11"/>
  <c r="V8" i="24" l="1"/>
  <c r="U10" i="24"/>
  <c r="U9" i="24"/>
  <c r="W7" i="13"/>
  <c r="W8" i="13" s="1"/>
  <c r="X4" i="13"/>
  <c r="X6" i="13" s="1"/>
  <c r="X9" i="13" s="1"/>
  <c r="X7" i="13"/>
  <c r="X8" i="13" s="1"/>
  <c r="W4" i="13"/>
  <c r="W6" i="13" s="1"/>
  <c r="W9" i="13" s="1"/>
  <c r="G4" i="13"/>
  <c r="G3" i="13"/>
  <c r="I9" i="24"/>
  <c r="H10" i="24"/>
  <c r="G49" i="22"/>
  <c r="H49" i="22" s="1"/>
  <c r="G61" i="22"/>
  <c r="H61" i="22" s="1"/>
  <c r="G76" i="22"/>
  <c r="H76" i="22" s="1"/>
  <c r="G54" i="22"/>
  <c r="H54" i="22" s="1"/>
  <c r="G67" i="22"/>
  <c r="H67" i="22" s="1"/>
  <c r="G69" i="22"/>
  <c r="H69" i="22" s="1"/>
  <c r="G73" i="22"/>
  <c r="H73" i="22" s="1"/>
  <c r="G75" i="22"/>
  <c r="H75" i="22" s="1"/>
  <c r="G80" i="22"/>
  <c r="H80" i="22" s="1"/>
  <c r="G83" i="22"/>
  <c r="H83" i="22" s="1"/>
  <c r="G56" i="22"/>
  <c r="H56" i="22" s="1"/>
  <c r="G48" i="22"/>
  <c r="H48" i="22" s="1"/>
  <c r="G72" i="22"/>
  <c r="H72" i="22" s="1"/>
  <c r="G52" i="22"/>
  <c r="H52" i="22" s="1"/>
  <c r="G81" i="22"/>
  <c r="H81" i="22" s="1"/>
  <c r="G65" i="22"/>
  <c r="H65" i="22" s="1"/>
  <c r="G58" i="22"/>
  <c r="H58" i="22" s="1"/>
  <c r="G84" i="22"/>
  <c r="H84" i="22" s="1"/>
  <c r="G46" i="22"/>
  <c r="H46" i="22" s="1"/>
  <c r="G47" i="22"/>
  <c r="H47" i="22" s="1"/>
  <c r="G71" i="22"/>
  <c r="H71" i="22" s="1"/>
  <c r="G53" i="22"/>
  <c r="H53" i="22" s="1"/>
  <c r="G68" i="22"/>
  <c r="H68" i="22" s="1"/>
  <c r="G62" i="22"/>
  <c r="H62" i="22" s="1"/>
  <c r="G51" i="22"/>
  <c r="H51" i="22" s="1"/>
  <c r="G70" i="22"/>
  <c r="H70" i="22" s="1"/>
  <c r="G66" i="22"/>
  <c r="H66" i="22" s="1"/>
  <c r="G79" i="22"/>
  <c r="H79" i="22" s="1"/>
  <c r="G82" i="22"/>
  <c r="H82" i="22" s="1"/>
  <c r="G77" i="22"/>
  <c r="H77" i="22" s="1"/>
  <c r="G59" i="22"/>
  <c r="H59" i="22" s="1"/>
  <c r="G63" i="22"/>
  <c r="H63" i="22" s="1"/>
  <c r="G50" i="22"/>
  <c r="H50" i="22" s="1"/>
  <c r="G74" i="22"/>
  <c r="H74" i="22" s="1"/>
  <c r="G57" i="22"/>
  <c r="H57" i="22" s="1"/>
  <c r="G64" i="22"/>
  <c r="H64" i="22" s="1"/>
  <c r="G78" i="22"/>
  <c r="H78" i="22" s="1"/>
  <c r="G55" i="22"/>
  <c r="H55" i="22" s="1"/>
  <c r="G60" i="22"/>
  <c r="H60" i="22" s="1"/>
  <c r="H45" i="22"/>
  <c r="E3" i="22"/>
  <c r="AD84" i="22"/>
  <c r="E4" i="22"/>
  <c r="E78" i="22"/>
  <c r="E76" i="22"/>
  <c r="E60" i="22"/>
  <c r="E52" i="22"/>
  <c r="E81" i="22"/>
  <c r="E84" i="22"/>
  <c r="E56" i="22"/>
  <c r="E55" i="22"/>
  <c r="E62" i="22"/>
  <c r="E61" i="22"/>
  <c r="E46" i="22"/>
  <c r="E53" i="22"/>
  <c r="E67" i="22"/>
  <c r="E71" i="22"/>
  <c r="E45" i="22"/>
  <c r="E63" i="22"/>
  <c r="E50" i="22"/>
  <c r="E74" i="22"/>
  <c r="E72" i="22"/>
  <c r="E48" i="22"/>
  <c r="E69" i="22"/>
  <c r="E65" i="22"/>
  <c r="E47" i="22"/>
  <c r="E68" i="22"/>
  <c r="E51" i="22"/>
  <c r="E70" i="22"/>
  <c r="E66" i="22"/>
  <c r="E79" i="22"/>
  <c r="E54" i="22"/>
  <c r="E58" i="22"/>
  <c r="E73" i="22"/>
  <c r="E75" i="22"/>
  <c r="E80" i="22"/>
  <c r="E49" i="22"/>
  <c r="E83" i="22"/>
  <c r="E82" i="22"/>
  <c r="E64" i="22"/>
  <c r="E77" i="22"/>
  <c r="E59" i="22"/>
  <c r="E57" i="22"/>
  <c r="AC78" i="22"/>
  <c r="AC55" i="22"/>
  <c r="AC60" i="22"/>
  <c r="AC56" i="22"/>
  <c r="AC48" i="22"/>
  <c r="AC72" i="22"/>
  <c r="AC50" i="22"/>
  <c r="AC76" i="22"/>
  <c r="AC77" i="22"/>
  <c r="AC84" i="22"/>
  <c r="AC61" i="22"/>
  <c r="AC65" i="22"/>
  <c r="AC46" i="22"/>
  <c r="AC47" i="22"/>
  <c r="AC71" i="22"/>
  <c r="AC53" i="22"/>
  <c r="AC52" i="22"/>
  <c r="AC68" i="22"/>
  <c r="AC62" i="22"/>
  <c r="AC51" i="22"/>
  <c r="AC69" i="22"/>
  <c r="AC81" i="22"/>
  <c r="AC58" i="22"/>
  <c r="AC70" i="22"/>
  <c r="AC66" i="22"/>
  <c r="AC79" i="22"/>
  <c r="AC54" i="22"/>
  <c r="AC73" i="22"/>
  <c r="AC75" i="22"/>
  <c r="AC80" i="22"/>
  <c r="AC49" i="22"/>
  <c r="AC83" i="22"/>
  <c r="AC82" i="22"/>
  <c r="AC64" i="22"/>
  <c r="AC59" i="22"/>
  <c r="AC63" i="22"/>
  <c r="AC67" i="22"/>
  <c r="AC74" i="22"/>
  <c r="AC57" i="22"/>
  <c r="F45" i="22"/>
  <c r="AC45" i="22"/>
  <c r="F67" i="22"/>
  <c r="F74" i="22"/>
  <c r="F76" i="22"/>
  <c r="F84" i="22"/>
  <c r="F62" i="22"/>
  <c r="F78" i="22"/>
  <c r="F55" i="22"/>
  <c r="F60" i="22"/>
  <c r="F61" i="22"/>
  <c r="F52" i="22"/>
  <c r="F46" i="22"/>
  <c r="F71" i="22"/>
  <c r="F53" i="22"/>
  <c r="F50" i="22"/>
  <c r="F77" i="22"/>
  <c r="F63" i="22"/>
  <c r="F56" i="22"/>
  <c r="F48" i="22"/>
  <c r="F72" i="22"/>
  <c r="F57" i="22"/>
  <c r="F81" i="22"/>
  <c r="F65" i="22"/>
  <c r="F58" i="22"/>
  <c r="F47" i="22"/>
  <c r="F68" i="22"/>
  <c r="F51" i="22"/>
  <c r="F70" i="22"/>
  <c r="F66" i="22"/>
  <c r="F79" i="22"/>
  <c r="F69" i="22"/>
  <c r="F54" i="22"/>
  <c r="F73" i="22"/>
  <c r="F75" i="22"/>
  <c r="F80" i="22"/>
  <c r="F49" i="22"/>
  <c r="F83" i="22"/>
  <c r="F82" i="22"/>
  <c r="F64" i="22"/>
  <c r="F59" i="22"/>
  <c r="E16" i="13"/>
  <c r="J15" i="13"/>
  <c r="P16" i="13"/>
  <c r="U15" i="13"/>
  <c r="U15" i="10"/>
  <c r="J15" i="10"/>
  <c r="J16" i="10"/>
  <c r="E17" i="10"/>
  <c r="U16" i="10"/>
  <c r="P17" i="10"/>
  <c r="F13" i="11"/>
  <c r="M14" i="11"/>
  <c r="O12" i="11"/>
  <c r="M10" i="11"/>
  <c r="M8" i="11"/>
  <c r="K6" i="11"/>
  <c r="K14" i="11"/>
  <c r="M12" i="11"/>
  <c r="K10" i="11"/>
  <c r="K8" i="11"/>
  <c r="O16" i="11"/>
  <c r="K12" i="11"/>
  <c r="M16" i="11"/>
  <c r="O6" i="11"/>
  <c r="K16" i="11"/>
  <c r="O13" i="11"/>
  <c r="O9" i="11"/>
  <c r="O7" i="11"/>
  <c r="M13" i="11"/>
  <c r="M9" i="11"/>
  <c r="M7" i="11"/>
  <c r="K11" i="11"/>
  <c r="O15" i="11"/>
  <c r="K13" i="11"/>
  <c r="O11" i="11"/>
  <c r="K9" i="11"/>
  <c r="K7" i="11"/>
  <c r="M15" i="11"/>
  <c r="M11" i="11"/>
  <c r="K15" i="11"/>
  <c r="O14" i="11"/>
  <c r="O10" i="11"/>
  <c r="O8" i="11"/>
  <c r="M6" i="11"/>
  <c r="V10" i="24" l="1"/>
  <c r="V9" i="24"/>
  <c r="B224" i="13"/>
  <c r="B365" i="13"/>
  <c r="B246" i="13"/>
  <c r="B245" i="13"/>
  <c r="B321" i="13"/>
  <c r="B318" i="13"/>
  <c r="B232" i="13"/>
  <c r="B285" i="13"/>
  <c r="B271" i="13"/>
  <c r="B291" i="13"/>
  <c r="B314" i="13"/>
  <c r="B337" i="13"/>
  <c r="B372" i="13"/>
  <c r="B228" i="13"/>
  <c r="B272" i="13"/>
  <c r="B364" i="13"/>
  <c r="B383" i="13"/>
  <c r="B311" i="13"/>
  <c r="B297" i="13"/>
  <c r="B294" i="13"/>
  <c r="B258" i="13"/>
  <c r="B257" i="13"/>
  <c r="B259" i="13"/>
  <c r="B279" i="13"/>
  <c r="B302" i="13"/>
  <c r="B325" i="13"/>
  <c r="B360" i="13"/>
  <c r="B225" i="13"/>
  <c r="B260" i="13"/>
  <c r="B329" i="13"/>
  <c r="B282" i="13"/>
  <c r="B378" i="13"/>
  <c r="B269" i="13"/>
  <c r="B382" i="13"/>
  <c r="B247" i="13"/>
  <c r="B290" i="13"/>
  <c r="B248" i="13"/>
  <c r="B353" i="13"/>
  <c r="B306" i="13"/>
  <c r="B238" i="13"/>
  <c r="B379" i="13"/>
  <c r="B278" i="13"/>
  <c r="B336" i="13"/>
  <c r="B236" i="13"/>
  <c r="B251" i="13"/>
  <c r="B377" i="13"/>
  <c r="B243" i="13"/>
  <c r="B305" i="13"/>
  <c r="B304" i="13"/>
  <c r="B352" i="13"/>
  <c r="B359" i="13"/>
  <c r="B293" i="13"/>
  <c r="B310" i="13"/>
  <c r="B355" i="13"/>
  <c r="B375" i="13"/>
  <c r="B231" i="13"/>
  <c r="B254" i="13"/>
  <c r="B277" i="13"/>
  <c r="B312" i="13"/>
  <c r="B356" i="13"/>
  <c r="B381" i="13"/>
  <c r="B362" i="13"/>
  <c r="B340" i="13"/>
  <c r="B262" i="13"/>
  <c r="B327" i="13"/>
  <c r="B229" i="13"/>
  <c r="B298" i="13"/>
  <c r="B333" i="13"/>
  <c r="B338" i="13"/>
  <c r="B296" i="13"/>
  <c r="B367" i="13"/>
  <c r="B324" i="13"/>
  <c r="B281" i="13"/>
  <c r="B371" i="13"/>
  <c r="B275" i="13"/>
  <c r="B335" i="13"/>
  <c r="B263" i="13"/>
  <c r="B286" i="13"/>
  <c r="B343" i="13"/>
  <c r="B363" i="13"/>
  <c r="B268" i="13"/>
  <c r="B242" i="13"/>
  <c r="B265" i="13"/>
  <c r="B300" i="13"/>
  <c r="B344" i="13"/>
  <c r="B328" i="13"/>
  <c r="B339" i="13"/>
  <c r="B241" i="13"/>
  <c r="B320" i="13"/>
  <c r="B322" i="13"/>
  <c r="B299" i="13"/>
  <c r="B357" i="13"/>
  <c r="B350" i="13"/>
  <c r="B264" i="13"/>
  <c r="B287" i="13"/>
  <c r="B366" i="13"/>
  <c r="B315" i="13"/>
  <c r="B256" i="13"/>
  <c r="B317" i="13"/>
  <c r="B266" i="13"/>
  <c r="B250" i="13"/>
  <c r="B323" i="13"/>
  <c r="B347" i="13"/>
  <c r="B330" i="13"/>
  <c r="B234" i="13"/>
  <c r="B227" i="13"/>
  <c r="B331" i="13"/>
  <c r="B351" i="13"/>
  <c r="B374" i="13"/>
  <c r="B230" i="13"/>
  <c r="B253" i="13"/>
  <c r="B288" i="13"/>
  <c r="B332" i="13"/>
  <c r="B249" i="13"/>
  <c r="B370" i="13"/>
  <c r="B274" i="13"/>
  <c r="B292" i="13"/>
  <c r="B319" i="13"/>
  <c r="B244" i="13"/>
  <c r="B276" i="13"/>
  <c r="B346" i="13"/>
  <c r="B307" i="13"/>
  <c r="B373" i="13"/>
  <c r="B308" i="13"/>
  <c r="B369" i="13"/>
  <c r="B233" i="13"/>
  <c r="B295" i="13"/>
  <c r="B361" i="13"/>
  <c r="B252" i="13"/>
  <c r="B334" i="13"/>
  <c r="B368" i="13"/>
  <c r="B354" i="13"/>
  <c r="B273" i="13"/>
  <c r="B345" i="13"/>
  <c r="B342" i="13"/>
  <c r="B261" i="13"/>
  <c r="B309" i="13"/>
  <c r="B283" i="13"/>
  <c r="B303" i="13"/>
  <c r="B326" i="13"/>
  <c r="B349" i="13"/>
  <c r="B223" i="13"/>
  <c r="B240" i="13"/>
  <c r="B284" i="13"/>
  <c r="B270" i="13"/>
  <c r="B226" i="13"/>
  <c r="B267" i="13"/>
  <c r="B313" i="13"/>
  <c r="B348" i="13"/>
  <c r="B237" i="13"/>
  <c r="B341" i="13"/>
  <c r="B239" i="13"/>
  <c r="B358" i="13"/>
  <c r="B235" i="13"/>
  <c r="B255" i="13"/>
  <c r="B301" i="13"/>
  <c r="B380" i="13"/>
  <c r="B376" i="13"/>
  <c r="B316" i="13"/>
  <c r="B280" i="13"/>
  <c r="B289" i="13"/>
  <c r="EP221" i="13"/>
  <c r="EZ221" i="13"/>
  <c r="T221" i="13"/>
  <c r="BC221" i="13"/>
  <c r="EH221" i="13"/>
  <c r="CL221" i="13"/>
  <c r="Q221" i="13"/>
  <c r="O221" i="13"/>
  <c r="BV221" i="13"/>
  <c r="D221" i="13"/>
  <c r="EW221" i="13"/>
  <c r="H221" i="13"/>
  <c r="EJ221" i="13"/>
  <c r="FG221" i="13"/>
  <c r="W221" i="13"/>
  <c r="AP221" i="13"/>
  <c r="DT221" i="13"/>
  <c r="BJ221" i="13"/>
  <c r="EY221" i="13"/>
  <c r="I221" i="13"/>
  <c r="EK221" i="13"/>
  <c r="DY221" i="13"/>
  <c r="S221" i="13"/>
  <c r="EU221" i="13"/>
  <c r="EL221" i="13"/>
  <c r="AE221" i="13"/>
  <c r="AC221" i="13"/>
  <c r="FB221" i="13"/>
  <c r="BU221" i="13"/>
  <c r="K221" i="13"/>
  <c r="BH221" i="13"/>
  <c r="ES221" i="13"/>
  <c r="EG221" i="13"/>
  <c r="DQ221" i="13"/>
  <c r="AS221" i="13"/>
  <c r="CM221" i="13"/>
  <c r="CK221" i="13"/>
  <c r="AT221" i="13"/>
  <c r="J221" i="13"/>
  <c r="AO221" i="13"/>
  <c r="EA221" i="13"/>
  <c r="U221" i="13"/>
  <c r="DC221" i="13"/>
  <c r="AY221" i="13"/>
  <c r="CH221" i="13"/>
  <c r="AF221" i="13"/>
  <c r="DH221" i="13"/>
  <c r="BM221" i="13"/>
  <c r="CJ221" i="13"/>
  <c r="AX221" i="13"/>
  <c r="EC221" i="13"/>
  <c r="DZ221" i="13"/>
  <c r="DM221" i="13"/>
  <c r="BB221" i="13"/>
  <c r="G221" i="13"/>
  <c r="EI221" i="13"/>
  <c r="FF221" i="13"/>
  <c r="EF221" i="13"/>
  <c r="N221" i="13"/>
  <c r="EE221" i="13"/>
  <c r="FA221" i="13"/>
  <c r="AK221" i="13"/>
  <c r="DG221" i="13"/>
  <c r="BE221" i="13"/>
  <c r="CY221" i="13"/>
  <c r="BP221" i="13"/>
  <c r="DI221" i="13"/>
  <c r="DV221" i="13"/>
  <c r="AJ221" i="13"/>
  <c r="E221" i="13"/>
  <c r="BK221" i="13"/>
  <c r="CT221" i="13"/>
  <c r="FH221" i="13"/>
  <c r="BO221" i="13"/>
  <c r="Y221" i="13"/>
  <c r="EV221" i="13"/>
  <c r="CW221" i="13"/>
  <c r="AZ221" i="13"/>
  <c r="BL221" i="13"/>
  <c r="AL221" i="13"/>
  <c r="BT221" i="13"/>
  <c r="DN221" i="13"/>
  <c r="CG221" i="13"/>
  <c r="DA221" i="13"/>
  <c r="L221" i="13"/>
  <c r="DX221" i="13"/>
  <c r="R221" i="13"/>
  <c r="ET221" i="13"/>
  <c r="CV221" i="13"/>
  <c r="CC221" i="13"/>
  <c r="AN221" i="13"/>
  <c r="BF221" i="13"/>
  <c r="AV221" i="13"/>
  <c r="CX221" i="13"/>
  <c r="AI221" i="13"/>
  <c r="AB221" i="13"/>
  <c r="Z221" i="13"/>
  <c r="CQ221" i="13"/>
  <c r="DB221" i="13"/>
  <c r="DD221" i="13"/>
  <c r="CO221" i="13"/>
  <c r="BI221" i="13"/>
  <c r="DL221" i="13"/>
  <c r="CS221" i="13"/>
  <c r="F221" i="13"/>
  <c r="BX221" i="13"/>
  <c r="DS221" i="13"/>
  <c r="EQ221" i="13"/>
  <c r="CP221" i="13"/>
  <c r="X221" i="13"/>
  <c r="CZ221" i="13"/>
  <c r="DW221" i="13"/>
  <c r="BR221" i="13"/>
  <c r="CF221" i="13"/>
  <c r="CI221" i="13"/>
  <c r="DJ221" i="13"/>
  <c r="EX221" i="13"/>
  <c r="DU221" i="13"/>
  <c r="DF221" i="13"/>
  <c r="BD221" i="13"/>
  <c r="BY221" i="13"/>
  <c r="DE221" i="13"/>
  <c r="AR221" i="13"/>
  <c r="FD221" i="13"/>
  <c r="FE221" i="13"/>
  <c r="V221" i="13"/>
  <c r="BG221" i="13"/>
  <c r="AQ221" i="13"/>
  <c r="M221" i="13"/>
  <c r="EO221" i="13"/>
  <c r="AW221" i="13"/>
  <c r="CD221" i="13"/>
  <c r="DO221" i="13"/>
  <c r="BQ221" i="13"/>
  <c r="CR221" i="13"/>
  <c r="CN221" i="13"/>
  <c r="EB221" i="13"/>
  <c r="DK221" i="13"/>
  <c r="BZ221" i="13"/>
  <c r="FC221" i="13"/>
  <c r="CU221" i="13"/>
  <c r="AD221" i="13"/>
  <c r="ED221" i="13"/>
  <c r="EN221" i="13"/>
  <c r="BS221" i="13"/>
  <c r="CB221" i="13"/>
  <c r="DR221" i="13"/>
  <c r="DP221" i="13"/>
  <c r="EM221" i="13"/>
  <c r="BW221" i="13"/>
  <c r="BN221" i="13"/>
  <c r="AG221" i="13"/>
  <c r="CA221" i="13"/>
  <c r="BA221" i="13"/>
  <c r="AH221" i="13"/>
  <c r="CE221" i="13"/>
  <c r="P221" i="13"/>
  <c r="ER221" i="13"/>
  <c r="AU221" i="13"/>
  <c r="AM221" i="13"/>
  <c r="AA221" i="13"/>
  <c r="W10" i="13"/>
  <c r="X10" i="13"/>
  <c r="J9" i="24"/>
  <c r="I10" i="24"/>
  <c r="E17" i="13"/>
  <c r="J16" i="13"/>
  <c r="P17" i="13"/>
  <c r="U16" i="13"/>
  <c r="U17" i="10"/>
  <c r="P18" i="10"/>
  <c r="J17" i="10"/>
  <c r="E18" i="10"/>
  <c r="EV298" i="10"/>
  <c r="N32" i="2"/>
  <c r="N2" i="2"/>
  <c r="Z7" i="2"/>
  <c r="BW247" i="13" l="1"/>
  <c r="V247" i="13"/>
  <c r="DK247" i="13"/>
  <c r="CF247" i="13"/>
  <c r="BI247" i="13"/>
  <c r="CC247" i="13"/>
  <c r="X247" i="13"/>
  <c r="AH247" i="13"/>
  <c r="DC247" i="13"/>
  <c r="EA247" i="13"/>
  <c r="CK247" i="13"/>
  <c r="EF247" i="13"/>
  <c r="AX247" i="13"/>
  <c r="BR247" i="13"/>
  <c r="DI247" i="13"/>
  <c r="Q247" i="13"/>
  <c r="EI247" i="13"/>
  <c r="EX247" i="13"/>
  <c r="AY247" i="13"/>
  <c r="EC247" i="13"/>
  <c r="EE247" i="13"/>
  <c r="I247" i="13"/>
  <c r="DX247" i="13"/>
  <c r="Z247" i="13"/>
  <c r="BF247" i="13"/>
  <c r="DY247" i="13"/>
  <c r="EH247" i="13"/>
  <c r="EJ247" i="13"/>
  <c r="CE247" i="13"/>
  <c r="DV247" i="13"/>
  <c r="EQ247" i="13"/>
  <c r="AE247" i="13"/>
  <c r="DN247" i="13"/>
  <c r="EZ247" i="13"/>
  <c r="BT247" i="13"/>
  <c r="CL247" i="13"/>
  <c r="K247" i="13"/>
  <c r="CJ247" i="13"/>
  <c r="AV247" i="13"/>
  <c r="BA247" i="13"/>
  <c r="FA247" i="13"/>
  <c r="CH247" i="13"/>
  <c r="BD247" i="13"/>
  <c r="ED247" i="13"/>
  <c r="AW247" i="13"/>
  <c r="DF247" i="13"/>
  <c r="DS247" i="13"/>
  <c r="AI247" i="13"/>
  <c r="BK247" i="13"/>
  <c r="N247" i="13"/>
  <c r="DH247" i="13"/>
  <c r="DD247" i="13"/>
  <c r="AG247" i="13"/>
  <c r="CG247" i="13"/>
  <c r="V246" i="13"/>
  <c r="EY247" i="13"/>
  <c r="BY247" i="13"/>
  <c r="T247" i="13"/>
  <c r="AM247" i="13"/>
  <c r="J247" i="13"/>
  <c r="BH247" i="13"/>
  <c r="O247" i="13"/>
  <c r="AD247" i="13"/>
  <c r="EW247" i="13"/>
  <c r="D247" i="13"/>
  <c r="BJ247" i="13"/>
  <c r="BE247" i="13"/>
  <c r="AF247" i="13"/>
  <c r="BV247" i="13"/>
  <c r="CA247" i="13"/>
  <c r="BB247" i="13"/>
  <c r="AO247" i="13"/>
  <c r="CT247" i="13"/>
  <c r="CX247" i="13"/>
  <c r="DT247" i="13"/>
  <c r="M247" i="13"/>
  <c r="BP247" i="13"/>
  <c r="BS247" i="13"/>
  <c r="S247" i="13"/>
  <c r="BN247" i="13"/>
  <c r="BG247" i="13"/>
  <c r="AT247" i="13"/>
  <c r="CM247" i="13"/>
  <c r="AR247" i="13"/>
  <c r="AA247" i="13"/>
  <c r="EB247" i="13"/>
  <c r="CO247" i="13"/>
  <c r="CW247" i="13"/>
  <c r="B222" i="13"/>
  <c r="AP247" i="13"/>
  <c r="U247" i="13"/>
  <c r="EK247" i="13"/>
  <c r="CN247" i="13"/>
  <c r="DP247" i="13"/>
  <c r="DW247" i="13"/>
  <c r="ET247" i="13"/>
  <c r="BM247" i="13"/>
  <c r="FB247" i="13"/>
  <c r="ER247" i="13"/>
  <c r="BL247" i="13"/>
  <c r="G247" i="13"/>
  <c r="EV247" i="13"/>
  <c r="DO247" i="13"/>
  <c r="H247" i="13"/>
  <c r="FF247" i="13"/>
  <c r="AU247" i="13"/>
  <c r="DR247" i="13"/>
  <c r="CR247" i="13"/>
  <c r="DB247" i="13"/>
  <c r="Y247" i="13"/>
  <c r="DG247" i="13"/>
  <c r="AC247" i="13"/>
  <c r="L247" i="13"/>
  <c r="DL247" i="13"/>
  <c r="DZ247" i="13"/>
  <c r="EN247" i="13"/>
  <c r="CZ247" i="13"/>
  <c r="EM247" i="13"/>
  <c r="FE247" i="13"/>
  <c r="CV247" i="13"/>
  <c r="CY247" i="13"/>
  <c r="BU247" i="13"/>
  <c r="DM247" i="13"/>
  <c r="AN247" i="13"/>
  <c r="AS247" i="13"/>
  <c r="P247" i="13"/>
  <c r="EG247" i="13"/>
  <c r="FD247" i="13"/>
  <c r="CB247" i="13"/>
  <c r="CP247" i="13"/>
  <c r="DA247" i="13"/>
  <c r="DJ247" i="13"/>
  <c r="DU247" i="13"/>
  <c r="AL247" i="13"/>
  <c r="BZ247" i="13"/>
  <c r="EL247" i="13"/>
  <c r="CU247" i="13"/>
  <c r="BQ247" i="13"/>
  <c r="DE247" i="13"/>
  <c r="CQ247" i="13"/>
  <c r="BO247" i="13"/>
  <c r="FG247" i="13"/>
  <c r="BX247" i="13"/>
  <c r="CD247" i="13"/>
  <c r="AB247" i="13"/>
  <c r="DQ247" i="13"/>
  <c r="EO247" i="13"/>
  <c r="CI247" i="13"/>
  <c r="FH247" i="13"/>
  <c r="AZ247" i="13"/>
  <c r="BC247" i="13"/>
  <c r="EU247" i="13"/>
  <c r="EP247" i="13"/>
  <c r="AJ247" i="13"/>
  <c r="ES247" i="13"/>
  <c r="CS247" i="13"/>
  <c r="F247" i="13"/>
  <c r="W247" i="13"/>
  <c r="FC247" i="13"/>
  <c r="AQ247" i="13"/>
  <c r="C221" i="13"/>
  <c r="EB301" i="13"/>
  <c r="AD343" i="13"/>
  <c r="Y233" i="13"/>
  <c r="CL272" i="13"/>
  <c r="CG376" i="13"/>
  <c r="CN245" i="13"/>
  <c r="AA236" i="13"/>
  <c r="DN279" i="13"/>
  <c r="EZ270" i="13"/>
  <c r="CZ352" i="13"/>
  <c r="BZ248" i="13"/>
  <c r="BV303" i="13"/>
  <c r="CE265" i="13"/>
  <c r="BL267" i="13"/>
  <c r="DU264" i="13"/>
  <c r="N275" i="13"/>
  <c r="DK283" i="13"/>
  <c r="DO289" i="13"/>
  <c r="CE257" i="13"/>
  <c r="DU288" i="13"/>
  <c r="AZ227" i="13"/>
  <c r="O366" i="13"/>
  <c r="ET250" i="13"/>
  <c r="EL346" i="13"/>
  <c r="DV235" i="13"/>
  <c r="AN341" i="13"/>
  <c r="M375" i="13"/>
  <c r="FA256" i="13"/>
  <c r="CJ348" i="13"/>
  <c r="DW282" i="13"/>
  <c r="CM353" i="13"/>
  <c r="EN231" i="13"/>
  <c r="AQ378" i="13"/>
  <c r="EJ260" i="13"/>
  <c r="ER274" i="13"/>
  <c r="EY280" i="13"/>
  <c r="AQ232" i="13"/>
  <c r="EQ364" i="13"/>
  <c r="CK304" i="13"/>
  <c r="BE320" i="13"/>
  <c r="AC377" i="13"/>
  <c r="AD360" i="13"/>
  <c r="BP372" i="13"/>
  <c r="AY241" i="13"/>
  <c r="EV254" i="13"/>
  <c r="EB277" i="13"/>
  <c r="BP355" i="13"/>
  <c r="EL333" i="13"/>
  <c r="AT383" i="13"/>
  <c r="W278" i="13"/>
  <c r="BF345" i="13"/>
  <c r="DG273" i="13"/>
  <c r="U230" i="13"/>
  <c r="AH298" i="13"/>
  <c r="CY344" i="13"/>
  <c r="BQ317" i="13"/>
  <c r="EJ258" i="13"/>
  <c r="AW284" i="13"/>
  <c r="AH354" i="13"/>
  <c r="F16" i="13"/>
  <c r="G16" i="13" s="1"/>
  <c r="H16" i="13" s="1"/>
  <c r="BJ261" i="13"/>
  <c r="AQ296" i="13"/>
  <c r="ED342" i="13"/>
  <c r="AR340" i="13"/>
  <c r="F13" i="13"/>
  <c r="G13" i="13" s="1"/>
  <c r="H13" i="13" s="1"/>
  <c r="D308" i="13"/>
  <c r="DX252" i="13"/>
  <c r="CC300" i="13"/>
  <c r="CA368" i="13"/>
  <c r="DB362" i="13"/>
  <c r="R247" i="13"/>
  <c r="CT379" i="13"/>
  <c r="AA367" i="13"/>
  <c r="K15" i="13"/>
  <c r="L15" i="13" s="1"/>
  <c r="M15" i="13" s="1"/>
  <c r="DX310" i="13"/>
  <c r="BM244" i="13"/>
  <c r="BT306" i="13"/>
  <c r="DB226" i="13"/>
  <c r="CU324" i="13"/>
  <c r="DQ271" i="13"/>
  <c r="DY268" i="13"/>
  <c r="CI286" i="13"/>
  <c r="BX350" i="13"/>
  <c r="AF349" i="13"/>
  <c r="EF237" i="13"/>
  <c r="BF239" i="13"/>
  <c r="D269" i="13"/>
  <c r="AM311" i="13"/>
  <c r="X255" i="13"/>
  <c r="CY309" i="13"/>
  <c r="DZ312" i="13"/>
  <c r="U328" i="13"/>
  <c r="AP307" i="13"/>
  <c r="BX294" i="13"/>
  <c r="H371" i="13"/>
  <c r="K13" i="13"/>
  <c r="L13" i="13" s="1"/>
  <c r="M13" i="13" s="1"/>
  <c r="BU358" i="13"/>
  <c r="DZ369" i="13"/>
  <c r="BT322" i="13"/>
  <c r="R229" i="13"/>
  <c r="CQ285" i="13"/>
  <c r="DA253" i="13"/>
  <c r="R327" i="13"/>
  <c r="AL293" i="13"/>
  <c r="EU329" i="13"/>
  <c r="EC370" i="13"/>
  <c r="DK225" i="13"/>
  <c r="F15" i="13"/>
  <c r="G15" i="13" s="1"/>
  <c r="H15" i="13" s="1"/>
  <c r="K14" i="13"/>
  <c r="L14" i="13" s="1"/>
  <c r="M14" i="13" s="1"/>
  <c r="F14" i="13"/>
  <c r="G14" i="13" s="1"/>
  <c r="H14" i="13" s="1"/>
  <c r="DA359" i="13"/>
  <c r="ED313" i="13"/>
  <c r="FE299" i="13"/>
  <c r="K16" i="13"/>
  <c r="L16" i="13" s="1"/>
  <c r="M16" i="13" s="1"/>
  <c r="F17" i="13"/>
  <c r="G17" i="13" s="1"/>
  <c r="H17" i="13" s="1"/>
  <c r="E247" i="13"/>
  <c r="BW339" i="13"/>
  <c r="DS243" i="13"/>
  <c r="ER338" i="13"/>
  <c r="DF337" i="13"/>
  <c r="BN380" i="13"/>
  <c r="FA382" i="13"/>
  <c r="CF321" i="13"/>
  <c r="DT325" i="13"/>
  <c r="BF315" i="13"/>
  <c r="CB336" i="13"/>
  <c r="DC361" i="13"/>
  <c r="DK228" i="13"/>
  <c r="AL331" i="13"/>
  <c r="DM318" i="13"/>
  <c r="FE357" i="13"/>
  <c r="BN295" i="13"/>
  <c r="AK247" i="13"/>
  <c r="EX292" i="13"/>
  <c r="FE238" i="13"/>
  <c r="DG223" i="13"/>
  <c r="H4" i="13"/>
  <c r="DS305" i="13"/>
  <c r="DU224" i="13"/>
  <c r="AU323" i="13"/>
  <c r="AH249" i="13"/>
  <c r="CW302" i="13"/>
  <c r="FE363" i="13"/>
  <c r="DK240" i="13"/>
  <c r="DC332" i="13"/>
  <c r="CF290" i="13"/>
  <c r="DE326" i="13"/>
  <c r="FA266" i="13"/>
  <c r="H3" i="13"/>
  <c r="K9" i="24"/>
  <c r="K10" i="24" s="1"/>
  <c r="J10" i="24"/>
  <c r="BB235" i="13"/>
  <c r="CY228" i="13"/>
  <c r="EG318" i="13"/>
  <c r="AY228" i="13"/>
  <c r="DS318" i="13"/>
  <c r="EF340" i="13"/>
  <c r="BA318" i="13"/>
  <c r="P340" i="13"/>
  <c r="ET318" i="13"/>
  <c r="CJ340" i="13"/>
  <c r="FC318" i="13"/>
  <c r="AU228" i="13"/>
  <c r="FB318" i="13"/>
  <c r="CN318" i="13"/>
  <c r="EM318" i="13"/>
  <c r="AP331" i="13"/>
  <c r="DJ318" i="13"/>
  <c r="Y331" i="13"/>
  <c r="FD318" i="13"/>
  <c r="DW331" i="13"/>
  <c r="BA298" i="13"/>
  <c r="FE225" i="13"/>
  <c r="DW300" i="13"/>
  <c r="Z379" i="13"/>
  <c r="CS235" i="13"/>
  <c r="CN235" i="13"/>
  <c r="DO235" i="13"/>
  <c r="AK360" i="13"/>
  <c r="BI360" i="13"/>
  <c r="DE337" i="13"/>
  <c r="DP296" i="13"/>
  <c r="EA325" i="13"/>
  <c r="DJ235" i="13"/>
  <c r="DP298" i="13"/>
  <c r="BI342" i="13"/>
  <c r="DQ298" i="13"/>
  <c r="CC342" i="13"/>
  <c r="BK331" i="13"/>
  <c r="DL228" i="13"/>
  <c r="R227" i="13"/>
  <c r="EB340" i="13"/>
  <c r="FC342" i="13"/>
  <c r="DQ266" i="13"/>
  <c r="DH305" i="13"/>
  <c r="H224" i="13"/>
  <c r="ET224" i="13"/>
  <c r="AH305" i="13"/>
  <c r="EU224" i="13"/>
  <c r="N305" i="13"/>
  <c r="CC223" i="13"/>
  <c r="EG223" i="13"/>
  <c r="CP224" i="13"/>
  <c r="CR224" i="13"/>
  <c r="FF224" i="13"/>
  <c r="CQ224" i="13"/>
  <c r="BC252" i="13"/>
  <c r="BC223" i="13"/>
  <c r="BO224" i="13"/>
  <c r="CY224" i="13"/>
  <c r="CH223" i="13"/>
  <c r="CL224" i="13"/>
  <c r="I224" i="13"/>
  <c r="BM224" i="13"/>
  <c r="AE252" i="13"/>
  <c r="CG224" i="13"/>
  <c r="CV224" i="13"/>
  <c r="AC224" i="13"/>
  <c r="CL305" i="13"/>
  <c r="BD223" i="13"/>
  <c r="BE224" i="13"/>
  <c r="DK224" i="13"/>
  <c r="M305" i="13"/>
  <c r="L300" i="13"/>
  <c r="ES300" i="13"/>
  <c r="EA358" i="13"/>
  <c r="AV224" i="13"/>
  <c r="FC224" i="13"/>
  <c r="E305" i="13"/>
  <c r="AS358" i="13"/>
  <c r="J358" i="13"/>
  <c r="AP358" i="13"/>
  <c r="AU224" i="13"/>
  <c r="CI372" i="13"/>
  <c r="O305" i="13"/>
  <c r="AI224" i="13"/>
  <c r="CC372" i="13"/>
  <c r="EC305" i="13"/>
  <c r="CO223" i="13"/>
  <c r="CD224" i="13"/>
  <c r="CM305" i="13"/>
  <c r="BY223" i="13"/>
  <c r="AF224" i="13"/>
  <c r="DP224" i="13"/>
  <c r="AD224" i="13"/>
  <c r="AP305" i="13"/>
  <c r="BW305" i="13"/>
  <c r="FG223" i="13"/>
  <c r="Y223" i="13"/>
  <c r="DF224" i="13"/>
  <c r="AM224" i="13"/>
  <c r="DX224" i="13"/>
  <c r="FE224" i="13"/>
  <c r="DC224" i="13"/>
  <c r="V252" i="13"/>
  <c r="D305" i="13"/>
  <c r="EK305" i="13"/>
  <c r="CG223" i="13"/>
  <c r="BU224" i="13"/>
  <c r="BL252" i="13"/>
  <c r="R223" i="13"/>
  <c r="K223" i="13"/>
  <c r="DH224" i="13"/>
  <c r="EA224" i="13"/>
  <c r="AE224" i="13"/>
  <c r="M224" i="13"/>
  <c r="AK224" i="13"/>
  <c r="AY252" i="13"/>
  <c r="DN305" i="13"/>
  <c r="ET223" i="13"/>
  <c r="DS224" i="13"/>
  <c r="BJ224" i="13"/>
  <c r="Q224" i="13"/>
  <c r="DV224" i="13"/>
  <c r="AA224" i="13"/>
  <c r="EE305" i="13"/>
  <c r="BZ305" i="13"/>
  <c r="CN223" i="13"/>
  <c r="BW224" i="13"/>
  <c r="DP223" i="13"/>
  <c r="K224" i="13"/>
  <c r="EH224" i="13"/>
  <c r="CN224" i="13"/>
  <c r="CO252" i="13"/>
  <c r="CQ305" i="13"/>
  <c r="AX305" i="13"/>
  <c r="H223" i="13"/>
  <c r="EF223" i="13"/>
  <c r="ED224" i="13"/>
  <c r="DN224" i="13"/>
  <c r="AN224" i="13"/>
  <c r="CX224" i="13"/>
  <c r="BQ252" i="13"/>
  <c r="AM305" i="13"/>
  <c r="CV305" i="13"/>
  <c r="DW223" i="13"/>
  <c r="AL224" i="13"/>
  <c r="EY224" i="13"/>
  <c r="P224" i="13"/>
  <c r="BR305" i="13"/>
  <c r="FG305" i="13"/>
  <c r="EP356" i="13"/>
  <c r="AQ356" i="13"/>
  <c r="AH252" i="13"/>
  <c r="FD252" i="13"/>
  <c r="H252" i="13"/>
  <c r="BY252" i="13"/>
  <c r="DE252" i="13"/>
  <c r="DC252" i="13"/>
  <c r="BU252" i="13"/>
  <c r="FF252" i="13"/>
  <c r="AN252" i="13"/>
  <c r="CR252" i="13"/>
  <c r="DN252" i="13"/>
  <c r="AX252" i="13"/>
  <c r="DA252" i="13"/>
  <c r="ED252" i="13"/>
  <c r="DG252" i="13"/>
  <c r="J252" i="13"/>
  <c r="Y252" i="13"/>
  <c r="DL252" i="13"/>
  <c r="DM252" i="13"/>
  <c r="F252" i="13"/>
  <c r="EA252" i="13"/>
  <c r="AG252" i="13"/>
  <c r="EM252" i="13"/>
  <c r="DJ252" i="13"/>
  <c r="O252" i="13"/>
  <c r="AU252" i="13"/>
  <c r="EZ252" i="13"/>
  <c r="AP252" i="13"/>
  <c r="T252" i="13"/>
  <c r="EU252" i="13"/>
  <c r="BA252" i="13"/>
  <c r="E252" i="13"/>
  <c r="G252" i="13"/>
  <c r="EH252" i="13"/>
  <c r="D252" i="13"/>
  <c r="CG252" i="13"/>
  <c r="BJ252" i="13"/>
  <c r="Z252" i="13"/>
  <c r="DD252" i="13"/>
  <c r="DU223" i="13"/>
  <c r="BJ223" i="13"/>
  <c r="FC223" i="13"/>
  <c r="DJ223" i="13"/>
  <c r="BM223" i="13"/>
  <c r="DA223" i="13"/>
  <c r="AY223" i="13"/>
  <c r="EY223" i="13"/>
  <c r="FE223" i="13"/>
  <c r="AD223" i="13"/>
  <c r="G223" i="13"/>
  <c r="W223" i="13"/>
  <c r="EH223" i="13"/>
  <c r="S223" i="13"/>
  <c r="CK223" i="13"/>
  <c r="AN223" i="13"/>
  <c r="AI223" i="13"/>
  <c r="DD223" i="13"/>
  <c r="FF223" i="13"/>
  <c r="DX223" i="13"/>
  <c r="AP223" i="13"/>
  <c r="BA223" i="13"/>
  <c r="CS223" i="13"/>
  <c r="Z223" i="13"/>
  <c r="Q223" i="13"/>
  <c r="BE223" i="13"/>
  <c r="U223" i="13"/>
  <c r="EJ223" i="13"/>
  <c r="AC223" i="13"/>
  <c r="DS223" i="13"/>
  <c r="BN223" i="13"/>
  <c r="CM223" i="13"/>
  <c r="EV223" i="13"/>
  <c r="EU223" i="13"/>
  <c r="DO223" i="13"/>
  <c r="FH223" i="13"/>
  <c r="AO223" i="13"/>
  <c r="AE223" i="13"/>
  <c r="EB223" i="13"/>
  <c r="BV252" i="13"/>
  <c r="FB356" i="13"/>
  <c r="BT223" i="13"/>
  <c r="BN252" i="13"/>
  <c r="DO252" i="13"/>
  <c r="BE252" i="13"/>
  <c r="AS223" i="13"/>
  <c r="CZ223" i="13"/>
  <c r="DE223" i="13"/>
  <c r="DK252" i="13"/>
  <c r="Z224" i="13"/>
  <c r="U224" i="13"/>
  <c r="FA224" i="13"/>
  <c r="BO305" i="13"/>
  <c r="R305" i="13"/>
  <c r="DC305" i="13"/>
  <c r="BA305" i="13"/>
  <c r="CC305" i="13"/>
  <c r="AI305" i="13"/>
  <c r="FB224" i="13"/>
  <c r="EZ224" i="13"/>
  <c r="F224" i="13"/>
  <c r="DD305" i="13"/>
  <c r="EK224" i="13"/>
  <c r="BI224" i="13"/>
  <c r="DE224" i="13"/>
  <c r="CK224" i="13"/>
  <c r="EX224" i="13"/>
  <c r="BY224" i="13"/>
  <c r="T224" i="13"/>
  <c r="AH224" i="13"/>
  <c r="EW224" i="13"/>
  <c r="FD224" i="13"/>
  <c r="EO224" i="13"/>
  <c r="CI305" i="13"/>
  <c r="AG305" i="13"/>
  <c r="DE305" i="13"/>
  <c r="BB305" i="13"/>
  <c r="DZ305" i="13"/>
  <c r="BL305" i="13"/>
  <c r="BI305" i="13"/>
  <c r="BX224" i="13"/>
  <c r="BG224" i="13"/>
  <c r="AQ224" i="13"/>
  <c r="AP224" i="13"/>
  <c r="BS224" i="13"/>
  <c r="CI224" i="13"/>
  <c r="CJ224" i="13"/>
  <c r="DO224" i="13"/>
  <c r="BV224" i="13"/>
  <c r="EN224" i="13"/>
  <c r="DL224" i="13"/>
  <c r="ER224" i="13"/>
  <c r="DW224" i="13"/>
  <c r="AJ224" i="13"/>
  <c r="AZ224" i="13"/>
  <c r="DR224" i="13"/>
  <c r="DF305" i="13"/>
  <c r="BF305" i="13"/>
  <c r="FD305" i="13"/>
  <c r="BQ305" i="13"/>
  <c r="FA305" i="13"/>
  <c r="EI305" i="13"/>
  <c r="FE305" i="13"/>
  <c r="EO305" i="13"/>
  <c r="CS305" i="13"/>
  <c r="AC305" i="13"/>
  <c r="EA305" i="13"/>
  <c r="BY305" i="13"/>
  <c r="BH305" i="13"/>
  <c r="CT305" i="13"/>
  <c r="BA224" i="13"/>
  <c r="BK224" i="13"/>
  <c r="DD224" i="13"/>
  <c r="L224" i="13"/>
  <c r="Y224" i="13"/>
  <c r="S224" i="13"/>
  <c r="BN224" i="13"/>
  <c r="E224" i="13"/>
  <c r="FH224" i="13"/>
  <c r="EP224" i="13"/>
  <c r="N224" i="13"/>
  <c r="CY305" i="13"/>
  <c r="BK305" i="13"/>
  <c r="BP305" i="13"/>
  <c r="EN305" i="13"/>
  <c r="CO305" i="13"/>
  <c r="EH305" i="13"/>
  <c r="ED305" i="13"/>
  <c r="AY224" i="13"/>
  <c r="BF224" i="13"/>
  <c r="CM224" i="13"/>
  <c r="CE224" i="13"/>
  <c r="CD305" i="13"/>
  <c r="DI305" i="13"/>
  <c r="CU305" i="13"/>
  <c r="BE305" i="13"/>
  <c r="BT305" i="13"/>
  <c r="EL305" i="13"/>
  <c r="EJ305" i="13"/>
  <c r="EB305" i="13"/>
  <c r="EE224" i="13"/>
  <c r="DA224" i="13"/>
  <c r="BR224" i="13"/>
  <c r="AS224" i="13"/>
  <c r="EQ224" i="13"/>
  <c r="CJ305" i="13"/>
  <c r="Q305" i="13"/>
  <c r="BJ305" i="13"/>
  <c r="AV305" i="13"/>
  <c r="W305" i="13"/>
  <c r="BQ224" i="13"/>
  <c r="D224" i="13"/>
  <c r="CU224" i="13"/>
  <c r="CT224" i="13"/>
  <c r="EJ224" i="13"/>
  <c r="AX224" i="13"/>
  <c r="J224" i="13"/>
  <c r="BD224" i="13"/>
  <c r="FG224" i="13"/>
  <c r="EG224" i="13"/>
  <c r="BP224" i="13"/>
  <c r="DZ224" i="13"/>
  <c r="AW305" i="13"/>
  <c r="AD305" i="13"/>
  <c r="DQ305" i="13"/>
  <c r="P305" i="13"/>
  <c r="DW305" i="13"/>
  <c r="EF305" i="13"/>
  <c r="BH224" i="13"/>
  <c r="CZ224" i="13"/>
  <c r="DM224" i="13"/>
  <c r="CH224" i="13"/>
  <c r="CF224" i="13"/>
  <c r="W224" i="13"/>
  <c r="CO224" i="13"/>
  <c r="G224" i="13"/>
  <c r="AT224" i="13"/>
  <c r="DJ224" i="13"/>
  <c r="AO224" i="13"/>
  <c r="AB305" i="13"/>
  <c r="DG305" i="13"/>
  <c r="BD305" i="13"/>
  <c r="DP305" i="13"/>
  <c r="BM305" i="13"/>
  <c r="EX305" i="13"/>
  <c r="ET305" i="13"/>
  <c r="CP305" i="13"/>
  <c r="DN235" i="13"/>
  <c r="Q337" i="13"/>
  <c r="Z360" i="13"/>
  <c r="BY337" i="13"/>
  <c r="S328" i="13"/>
  <c r="T235" i="13"/>
  <c r="BU342" i="13"/>
  <c r="CM252" i="13"/>
  <c r="DP252" i="13"/>
  <c r="DY252" i="13"/>
  <c r="CW252" i="13"/>
  <c r="CU252" i="13"/>
  <c r="ER252" i="13"/>
  <c r="BD252" i="13"/>
  <c r="BR252" i="13"/>
  <c r="EZ305" i="13"/>
  <c r="DX305" i="13"/>
  <c r="AK305" i="13"/>
  <c r="FF305" i="13"/>
  <c r="CJ223" i="13"/>
  <c r="CN252" i="13"/>
  <c r="P252" i="13"/>
  <c r="Q252" i="13"/>
  <c r="ET252" i="13"/>
  <c r="L252" i="13"/>
  <c r="FE252" i="13"/>
  <c r="CS252" i="13"/>
  <c r="AI252" i="13"/>
  <c r="EM305" i="13"/>
  <c r="CK305" i="13"/>
  <c r="DY305" i="13"/>
  <c r="Z305" i="13"/>
  <c r="H305" i="13"/>
  <c r="BZ224" i="13"/>
  <c r="AB223" i="13"/>
  <c r="BH223" i="13"/>
  <c r="CC252" i="13"/>
  <c r="BM252" i="13"/>
  <c r="EN252" i="13"/>
  <c r="FG252" i="13"/>
  <c r="AK252" i="13"/>
  <c r="S252" i="13"/>
  <c r="BT252" i="13"/>
  <c r="BK252" i="13"/>
  <c r="DJ305" i="13"/>
  <c r="K305" i="13"/>
  <c r="L305" i="13"/>
  <c r="FH305" i="13"/>
  <c r="DI224" i="13"/>
  <c r="AL223" i="13"/>
  <c r="DL223" i="13"/>
  <c r="CB223" i="13"/>
  <c r="BZ223" i="13"/>
  <c r="DQ223" i="13"/>
  <c r="BV223" i="13"/>
  <c r="EI224" i="13"/>
  <c r="CA224" i="13"/>
  <c r="AO252" i="13"/>
  <c r="DQ252" i="13"/>
  <c r="DW252" i="13"/>
  <c r="AZ252" i="13"/>
  <c r="AT252" i="13"/>
  <c r="EF252" i="13"/>
  <c r="CF252" i="13"/>
  <c r="CT252" i="13"/>
  <c r="W252" i="13"/>
  <c r="BX305" i="13"/>
  <c r="S305" i="13"/>
  <c r="AS305" i="13"/>
  <c r="DO305" i="13"/>
  <c r="CH305" i="13"/>
  <c r="AN305" i="13"/>
  <c r="DL305" i="13"/>
  <c r="BV305" i="13"/>
  <c r="ES305" i="13"/>
  <c r="AU305" i="13"/>
  <c r="X305" i="13"/>
  <c r="CB252" i="13"/>
  <c r="BZ252" i="13"/>
  <c r="N252" i="13"/>
  <c r="EJ252" i="13"/>
  <c r="EG252" i="13"/>
  <c r="U252" i="13"/>
  <c r="BH252" i="13"/>
  <c r="BP252" i="13"/>
  <c r="BF252" i="13"/>
  <c r="CZ305" i="13"/>
  <c r="T305" i="13"/>
  <c r="EG305" i="13"/>
  <c r="V305" i="13"/>
  <c r="AL305" i="13"/>
  <c r="BS252" i="13"/>
  <c r="EX252" i="13"/>
  <c r="DK223" i="13"/>
  <c r="DY223" i="13"/>
  <c r="BB223" i="13"/>
  <c r="AQ223" i="13"/>
  <c r="ER223" i="13"/>
  <c r="ED223" i="13"/>
  <c r="AX223" i="13"/>
  <c r="DB224" i="13"/>
  <c r="CW224" i="13"/>
  <c r="DY224" i="13"/>
  <c r="AR224" i="13"/>
  <c r="FB252" i="13"/>
  <c r="BB252" i="13"/>
  <c r="DV252" i="13"/>
  <c r="AL252" i="13"/>
  <c r="FH252" i="13"/>
  <c r="AV252" i="13"/>
  <c r="AD252" i="13"/>
  <c r="DS252" i="13"/>
  <c r="BS305" i="13"/>
  <c r="DM305" i="13"/>
  <c r="FC305" i="13"/>
  <c r="AY305" i="13"/>
  <c r="BC305" i="13"/>
  <c r="CN305" i="13"/>
  <c r="EY305" i="13"/>
  <c r="CW305" i="13"/>
  <c r="J305" i="13"/>
  <c r="F305" i="13"/>
  <c r="ES224" i="13"/>
  <c r="N223" i="13"/>
  <c r="ER375" i="13"/>
  <c r="EA273" i="13"/>
  <c r="DW382" i="13"/>
  <c r="CW298" i="13"/>
  <c r="BM340" i="13"/>
  <c r="DR360" i="13"/>
  <c r="CK298" i="13"/>
  <c r="AI340" i="13"/>
  <c r="AH228" i="13"/>
  <c r="Q235" i="13"/>
  <c r="CO298" i="13"/>
  <c r="EH340" i="13"/>
  <c r="DE235" i="13"/>
  <c r="H298" i="13"/>
  <c r="AG266" i="13"/>
  <c r="EU342" i="13"/>
  <c r="BQ382" i="13"/>
  <c r="AJ360" i="13"/>
  <c r="DK360" i="13"/>
  <c r="DC266" i="13"/>
  <c r="D223" i="13"/>
  <c r="O223" i="13"/>
  <c r="F223" i="13"/>
  <c r="ES223" i="13"/>
  <c r="AZ223" i="13"/>
  <c r="AU223" i="13"/>
  <c r="AM223" i="13"/>
  <c r="Z340" i="13"/>
  <c r="AB224" i="13"/>
  <c r="O224" i="13"/>
  <c r="V224" i="13"/>
  <c r="EC224" i="13"/>
  <c r="EB224" i="13"/>
  <c r="CC224" i="13"/>
  <c r="EL224" i="13"/>
  <c r="BB224" i="13"/>
  <c r="R224" i="13"/>
  <c r="BL224" i="13"/>
  <c r="AW224" i="13"/>
  <c r="AG224" i="13"/>
  <c r="X224" i="13"/>
  <c r="AC252" i="13"/>
  <c r="CZ252" i="13"/>
  <c r="EB252" i="13"/>
  <c r="CK252" i="13"/>
  <c r="EV252" i="13"/>
  <c r="CQ252" i="13"/>
  <c r="BI252" i="13"/>
  <c r="CH252" i="13"/>
  <c r="AQ252" i="13"/>
  <c r="FC252" i="13"/>
  <c r="EP305" i="13"/>
  <c r="AT305" i="13"/>
  <c r="BG305" i="13"/>
  <c r="CG305" i="13"/>
  <c r="FB305" i="13"/>
  <c r="G305" i="13"/>
  <c r="CR305" i="13"/>
  <c r="AZ305" i="13"/>
  <c r="DV305" i="13"/>
  <c r="EU305" i="13"/>
  <c r="EV305" i="13"/>
  <c r="BU305" i="13"/>
  <c r="BC224" i="13"/>
  <c r="DM223" i="13"/>
  <c r="BV235" i="13"/>
  <c r="BN360" i="13"/>
  <c r="CF298" i="13"/>
  <c r="J228" i="13"/>
  <c r="EI223" i="13"/>
  <c r="BQ223" i="13"/>
  <c r="EN223" i="13"/>
  <c r="T223" i="13"/>
  <c r="CW223" i="13"/>
  <c r="P223" i="13"/>
  <c r="BW223" i="13"/>
  <c r="E337" i="13"/>
  <c r="DW342" i="13"/>
  <c r="DG224" i="13"/>
  <c r="CS224" i="13"/>
  <c r="BT224" i="13"/>
  <c r="DQ224" i="13"/>
  <c r="EM224" i="13"/>
  <c r="CB224" i="13"/>
  <c r="EF224" i="13"/>
  <c r="EV224" i="13"/>
  <c r="DT224" i="13"/>
  <c r="DS328" i="13"/>
  <c r="CY252" i="13"/>
  <c r="BW252" i="13"/>
  <c r="EC252" i="13"/>
  <c r="EI252" i="13"/>
  <c r="EL252" i="13"/>
  <c r="CV252" i="13"/>
  <c r="ES252" i="13"/>
  <c r="AR252" i="13"/>
  <c r="AS252" i="13"/>
  <c r="AM252" i="13"/>
  <c r="BG252" i="13"/>
  <c r="AO305" i="13"/>
  <c r="AR305" i="13"/>
  <c r="AE305" i="13"/>
  <c r="AQ305" i="13"/>
  <c r="CB305" i="13"/>
  <c r="BN305" i="13"/>
  <c r="DK305" i="13"/>
  <c r="DA305" i="13"/>
  <c r="Y305" i="13"/>
  <c r="U305" i="13"/>
  <c r="ER305" i="13"/>
  <c r="AW223" i="13"/>
  <c r="CM320" i="13"/>
  <c r="CO269" i="13"/>
  <c r="H235" i="13"/>
  <c r="AU235" i="13"/>
  <c r="EU235" i="13"/>
  <c r="BM235" i="13"/>
  <c r="DQ235" i="13"/>
  <c r="BT235" i="13"/>
  <c r="BU298" i="13"/>
  <c r="CV298" i="13"/>
  <c r="DC298" i="13"/>
  <c r="DL298" i="13"/>
  <c r="DA342" i="13"/>
  <c r="EY342" i="13"/>
  <c r="EN342" i="13"/>
  <c r="EI225" i="13"/>
  <c r="BW235" i="13"/>
  <c r="BG235" i="13"/>
  <c r="DL235" i="13"/>
  <c r="CG235" i="13"/>
  <c r="CJ342" i="13"/>
  <c r="BW298" i="13"/>
  <c r="G298" i="13"/>
  <c r="W298" i="13"/>
  <c r="AP342" i="13"/>
  <c r="BT342" i="13"/>
  <c r="O342" i="13"/>
  <c r="K328" i="13"/>
  <c r="K225" i="13"/>
  <c r="BQ235" i="13"/>
  <c r="CD235" i="13"/>
  <c r="BD235" i="13"/>
  <c r="CK235" i="13"/>
  <c r="BF235" i="13"/>
  <c r="EI298" i="13"/>
  <c r="AN298" i="13"/>
  <c r="EX298" i="13"/>
  <c r="P342" i="13"/>
  <c r="ET342" i="13"/>
  <c r="CT342" i="13"/>
  <c r="N328" i="13"/>
  <c r="N342" i="13"/>
  <c r="CQ225" i="13"/>
  <c r="AH235" i="13"/>
  <c r="ER235" i="13"/>
  <c r="DX235" i="13"/>
  <c r="EY235" i="13"/>
  <c r="BY298" i="13"/>
  <c r="DS298" i="13"/>
  <c r="AS298" i="13"/>
  <c r="F342" i="13"/>
  <c r="BF342" i="13"/>
  <c r="BJ342" i="13"/>
  <c r="EO328" i="13"/>
  <c r="EE235" i="13"/>
  <c r="AE235" i="13"/>
  <c r="R235" i="13"/>
  <c r="CO235" i="13"/>
  <c r="DW235" i="13"/>
  <c r="ED235" i="13"/>
  <c r="DP235" i="13"/>
  <c r="AQ298" i="13"/>
  <c r="AY298" i="13"/>
  <c r="BK298" i="13"/>
  <c r="DX298" i="13"/>
  <c r="I342" i="13"/>
  <c r="BL342" i="13"/>
  <c r="BV328" i="13"/>
  <c r="DN328" i="13"/>
  <c r="BS235" i="13"/>
  <c r="DG235" i="13"/>
  <c r="AS235" i="13"/>
  <c r="P235" i="13"/>
  <c r="EJ235" i="13"/>
  <c r="AN235" i="13"/>
  <c r="FA298" i="13"/>
  <c r="Z298" i="13"/>
  <c r="CT298" i="13"/>
  <c r="DN298" i="13"/>
  <c r="DT342" i="13"/>
  <c r="EG342" i="13"/>
  <c r="BZ328" i="13"/>
  <c r="BB225" i="13"/>
  <c r="CR235" i="13"/>
  <c r="CC235" i="13"/>
  <c r="ET235" i="13"/>
  <c r="FE235" i="13"/>
  <c r="FB235" i="13"/>
  <c r="FE298" i="13"/>
  <c r="DK298" i="13"/>
  <c r="AX298" i="13"/>
  <c r="AT298" i="13"/>
  <c r="K342" i="13"/>
  <c r="AD342" i="13"/>
  <c r="CZ342" i="13"/>
  <c r="DJ328" i="13"/>
  <c r="BW269" i="13"/>
  <c r="DG225" i="13"/>
  <c r="CH237" i="13"/>
  <c r="EN235" i="13"/>
  <c r="EL235" i="13"/>
  <c r="DA235" i="13"/>
  <c r="DG298" i="13"/>
  <c r="AC298" i="13"/>
  <c r="DO298" i="13"/>
  <c r="DA298" i="13"/>
  <c r="BG342" i="13"/>
  <c r="AI342" i="13"/>
  <c r="CD342" i="13"/>
  <c r="D328" i="13"/>
  <c r="CK320" i="13"/>
  <c r="D235" i="13"/>
  <c r="CQ235" i="13"/>
  <c r="U235" i="13"/>
  <c r="AT235" i="13"/>
  <c r="AP235" i="13"/>
  <c r="EF235" i="13"/>
  <c r="CU298" i="13"/>
  <c r="EF298" i="13"/>
  <c r="AL298" i="13"/>
  <c r="CC298" i="13"/>
  <c r="DL342" i="13"/>
  <c r="EB342" i="13"/>
  <c r="DZ342" i="13"/>
  <c r="AT328" i="13"/>
  <c r="DX225" i="13"/>
  <c r="EB235" i="13"/>
  <c r="EZ235" i="13"/>
  <c r="BK235" i="13"/>
  <c r="DD235" i="13"/>
  <c r="CH235" i="13"/>
  <c r="EH235" i="13"/>
  <c r="ED298" i="13"/>
  <c r="O298" i="13"/>
  <c r="AV298" i="13"/>
  <c r="EJ298" i="13"/>
  <c r="EV342" i="13"/>
  <c r="G342" i="13"/>
  <c r="EM342" i="13"/>
  <c r="W225" i="13"/>
  <c r="DC225" i="13"/>
  <c r="BG225" i="13"/>
  <c r="BX223" i="13"/>
  <c r="DL225" i="13"/>
  <c r="CU225" i="13"/>
  <c r="BO223" i="13"/>
  <c r="EA328" i="13"/>
  <c r="H328" i="13"/>
  <c r="AF342" i="13"/>
  <c r="CV320" i="13"/>
  <c r="BT320" i="13"/>
  <c r="DG328" i="13"/>
  <c r="CK328" i="13"/>
  <c r="EK235" i="13"/>
  <c r="AE225" i="13"/>
  <c r="P225" i="13"/>
  <c r="FE328" i="13"/>
  <c r="BA235" i="13"/>
  <c r="BC225" i="13"/>
  <c r="FC237" i="13"/>
  <c r="AU225" i="13"/>
  <c r="AR235" i="13"/>
  <c r="AD328" i="13"/>
  <c r="DI235" i="13"/>
  <c r="ET225" i="13"/>
  <c r="CD237" i="13"/>
  <c r="ER225" i="13"/>
  <c r="M235" i="13"/>
  <c r="ER328" i="13"/>
  <c r="G328" i="13"/>
  <c r="EJ225" i="13"/>
  <c r="CC225" i="13"/>
  <c r="Y225" i="13"/>
  <c r="V235" i="13"/>
  <c r="CC328" i="13"/>
  <c r="BH328" i="13"/>
  <c r="CP342" i="13"/>
  <c r="F320" i="13"/>
  <c r="BK225" i="13"/>
  <c r="ES298" i="13"/>
  <c r="DW298" i="13"/>
  <c r="EM298" i="13"/>
  <c r="EG298" i="13"/>
  <c r="U298" i="13"/>
  <c r="DL337" i="13"/>
  <c r="AH342" i="13"/>
  <c r="AQ342" i="13"/>
  <c r="BM342" i="13"/>
  <c r="EA342" i="13"/>
  <c r="FB342" i="13"/>
  <c r="CP328" i="13"/>
  <c r="BM328" i="13"/>
  <c r="BC328" i="13"/>
  <c r="BZ225" i="13"/>
  <c r="L320" i="13"/>
  <c r="DF225" i="13"/>
  <c r="CI235" i="13"/>
  <c r="CI342" i="13"/>
  <c r="BG298" i="13"/>
  <c r="N298" i="13"/>
  <c r="EA298" i="13"/>
  <c r="DR298" i="13"/>
  <c r="BN298" i="13"/>
  <c r="CS379" i="13"/>
  <c r="AS340" i="13"/>
  <c r="BW342" i="13"/>
  <c r="R342" i="13"/>
  <c r="EQ342" i="13"/>
  <c r="ES342" i="13"/>
  <c r="AO328" i="13"/>
  <c r="CM328" i="13"/>
  <c r="E328" i="13"/>
  <c r="AO342" i="13"/>
  <c r="EN225" i="13"/>
  <c r="EZ303" i="13"/>
  <c r="CX225" i="13"/>
  <c r="DT225" i="13"/>
  <c r="BZ235" i="13"/>
  <c r="EN254" i="13"/>
  <c r="AU298" i="13"/>
  <c r="EB298" i="13"/>
  <c r="D298" i="13"/>
  <c r="Y298" i="13"/>
  <c r="AD298" i="13"/>
  <c r="BE379" i="13"/>
  <c r="CM340" i="13"/>
  <c r="E342" i="13"/>
  <c r="CF342" i="13"/>
  <c r="W342" i="13"/>
  <c r="EI342" i="13"/>
  <c r="CR328" i="13"/>
  <c r="EK328" i="13"/>
  <c r="EY328" i="13"/>
  <c r="CW235" i="13"/>
  <c r="DQ320" i="13"/>
  <c r="AE303" i="13"/>
  <c r="BL237" i="13"/>
  <c r="CV225" i="13"/>
  <c r="CT225" i="13"/>
  <c r="AL235" i="13"/>
  <c r="BT298" i="13"/>
  <c r="BJ298" i="13"/>
  <c r="S298" i="13"/>
  <c r="EU298" i="13"/>
  <c r="J298" i="13"/>
  <c r="U228" i="13"/>
  <c r="BH337" i="13"/>
  <c r="AE340" i="13"/>
  <c r="FE342" i="13"/>
  <c r="BA342" i="13"/>
  <c r="BR342" i="13"/>
  <c r="CH342" i="13"/>
  <c r="DK328" i="13"/>
  <c r="AG328" i="13"/>
  <c r="AL328" i="13"/>
  <c r="AW228" i="13"/>
  <c r="CN336" i="13"/>
  <c r="EF320" i="13"/>
  <c r="CW225" i="13"/>
  <c r="ED225" i="13"/>
  <c r="FC225" i="13"/>
  <c r="AZ360" i="13"/>
  <c r="CO254" i="13"/>
  <c r="EZ337" i="13"/>
  <c r="H360" i="13"/>
  <c r="EA379" i="13"/>
  <c r="AI360" i="13"/>
  <c r="AA360" i="13"/>
  <c r="DP360" i="13"/>
  <c r="DM360" i="13"/>
  <c r="AY360" i="13"/>
  <c r="U254" i="13"/>
  <c r="FA379" i="13"/>
  <c r="U379" i="13"/>
  <c r="BJ337" i="13"/>
  <c r="BB337" i="13"/>
  <c r="AI337" i="13"/>
  <c r="BH375" i="13"/>
  <c r="DS360" i="13"/>
  <c r="BH360" i="13"/>
  <c r="ED360" i="13"/>
  <c r="AX360" i="13"/>
  <c r="EY360" i="13"/>
  <c r="FE360" i="13"/>
  <c r="DA360" i="13"/>
  <c r="AL360" i="13"/>
  <c r="ES360" i="13"/>
  <c r="CV360" i="13"/>
  <c r="BU360" i="13"/>
  <c r="EZ360" i="13"/>
  <c r="L379" i="13"/>
  <c r="CC379" i="13"/>
  <c r="CX379" i="13"/>
  <c r="DK337" i="13"/>
  <c r="G337" i="13"/>
  <c r="FD337" i="13"/>
  <c r="DT337" i="13"/>
  <c r="CH337" i="13"/>
  <c r="BG337" i="13"/>
  <c r="EL337" i="13"/>
  <c r="DO375" i="13"/>
  <c r="BQ360" i="13"/>
  <c r="EH360" i="13"/>
  <c r="W360" i="13"/>
  <c r="DC360" i="13"/>
  <c r="AT360" i="13"/>
  <c r="EB360" i="13"/>
  <c r="BK360" i="13"/>
  <c r="EG360" i="13"/>
  <c r="FA360" i="13"/>
  <c r="CE379" i="13"/>
  <c r="FG379" i="13"/>
  <c r="EJ379" i="13"/>
  <c r="DW337" i="13"/>
  <c r="AL337" i="13"/>
  <c r="DD337" i="13"/>
  <c r="BV337" i="13"/>
  <c r="EC337" i="13"/>
  <c r="AH337" i="13"/>
  <c r="DN337" i="13"/>
  <c r="CQ296" i="13"/>
  <c r="DY375" i="13"/>
  <c r="DH337" i="13"/>
  <c r="EQ360" i="13"/>
  <c r="EA337" i="13"/>
  <c r="EP360" i="13"/>
  <c r="T379" i="13"/>
  <c r="BL337" i="13"/>
  <c r="CD337" i="13"/>
  <c r="AT296" i="13"/>
  <c r="DY360" i="13"/>
  <c r="AH360" i="13"/>
  <c r="DV379" i="13"/>
  <c r="FE337" i="13"/>
  <c r="S337" i="13"/>
  <c r="EF337" i="13"/>
  <c r="X296" i="13"/>
  <c r="P360" i="13"/>
  <c r="FF360" i="13"/>
  <c r="BZ379" i="13"/>
  <c r="EG337" i="13"/>
  <c r="Y375" i="13"/>
  <c r="AG360" i="13"/>
  <c r="ET360" i="13"/>
  <c r="EI379" i="13"/>
  <c r="EM337" i="13"/>
  <c r="AN375" i="13"/>
  <c r="EA360" i="13"/>
  <c r="AS360" i="13"/>
  <c r="BE360" i="13"/>
  <c r="DZ379" i="13"/>
  <c r="FB337" i="13"/>
  <c r="AC337" i="13"/>
  <c r="CC337" i="13"/>
  <c r="EI375" i="13"/>
  <c r="CF360" i="13"/>
  <c r="EU360" i="13"/>
  <c r="BI379" i="13"/>
  <c r="BI337" i="13"/>
  <c r="EW296" i="13"/>
  <c r="BW360" i="13"/>
  <c r="CR379" i="13"/>
  <c r="BN337" i="13"/>
  <c r="V337" i="13"/>
  <c r="AU360" i="13"/>
  <c r="CW360" i="13"/>
  <c r="CN360" i="13"/>
  <c r="CE360" i="13"/>
  <c r="BD379" i="13"/>
  <c r="DE379" i="13"/>
  <c r="BM337" i="13"/>
  <c r="AX337" i="13"/>
  <c r="BK337" i="13"/>
  <c r="EA296" i="13"/>
  <c r="AL273" i="13"/>
  <c r="CG360" i="13"/>
  <c r="E360" i="13"/>
  <c r="BR360" i="13"/>
  <c r="CD360" i="13"/>
  <c r="CO360" i="13"/>
  <c r="DQ360" i="13"/>
  <c r="BF360" i="13"/>
  <c r="S379" i="13"/>
  <c r="FH379" i="13"/>
  <c r="EN379" i="13"/>
  <c r="DQ337" i="13"/>
  <c r="BA337" i="13"/>
  <c r="ED337" i="13"/>
  <c r="DO337" i="13"/>
  <c r="Z337" i="13"/>
  <c r="CO337" i="13"/>
  <c r="CL296" i="13"/>
  <c r="AI296" i="13"/>
  <c r="EE375" i="13"/>
  <c r="CI338" i="13"/>
  <c r="R360" i="13"/>
  <c r="M337" i="13"/>
  <c r="CH360" i="13"/>
  <c r="CB360" i="13"/>
  <c r="EY273" i="13"/>
  <c r="CU360" i="13"/>
  <c r="FG360" i="13"/>
  <c r="CR360" i="13"/>
  <c r="DO360" i="13"/>
  <c r="L360" i="13"/>
  <c r="D360" i="13"/>
  <c r="BG360" i="13"/>
  <c r="BK379" i="13"/>
  <c r="EM379" i="13"/>
  <c r="AG379" i="13"/>
  <c r="DR337" i="13"/>
  <c r="AY337" i="13"/>
  <c r="DP337" i="13"/>
  <c r="CA337" i="13"/>
  <c r="FG337" i="13"/>
  <c r="BE337" i="13"/>
  <c r="EK296" i="13"/>
  <c r="BU296" i="13"/>
  <c r="EO375" i="13"/>
  <c r="T273" i="13"/>
  <c r="AN360" i="13"/>
  <c r="AC360" i="13"/>
  <c r="AT379" i="13"/>
  <c r="ER337" i="13"/>
  <c r="CQ337" i="13"/>
  <c r="BG375" i="13"/>
  <c r="N360" i="13"/>
  <c r="EH337" i="13"/>
  <c r="AQ360" i="13"/>
  <c r="R337" i="13"/>
  <c r="CI360" i="13"/>
  <c r="DP379" i="13"/>
  <c r="AA337" i="13"/>
  <c r="CQ360" i="13"/>
  <c r="DX360" i="13"/>
  <c r="DG360" i="13"/>
  <c r="CG254" i="13"/>
  <c r="BN379" i="13"/>
  <c r="Q379" i="13"/>
  <c r="FC337" i="13"/>
  <c r="CT337" i="13"/>
  <c r="CF337" i="13"/>
  <c r="BR337" i="13"/>
  <c r="I375" i="13"/>
  <c r="BP360" i="13"/>
  <c r="EB337" i="13"/>
  <c r="BM360" i="13"/>
  <c r="AJ379" i="13"/>
  <c r="CB337" i="13"/>
  <c r="U360" i="13"/>
  <c r="BA360" i="13"/>
  <c r="CY360" i="13"/>
  <c r="CY337" i="13"/>
  <c r="V360" i="13"/>
  <c r="EX360" i="13"/>
  <c r="DD379" i="13"/>
  <c r="AH379" i="13"/>
  <c r="CR337" i="13"/>
  <c r="BF337" i="13"/>
  <c r="DW360" i="13"/>
  <c r="K360" i="13"/>
  <c r="BW254" i="13"/>
  <c r="ET379" i="13"/>
  <c r="EL379" i="13"/>
  <c r="P379" i="13"/>
  <c r="AZ337" i="13"/>
  <c r="CG337" i="13"/>
  <c r="F337" i="13"/>
  <c r="EY337" i="13"/>
  <c r="P337" i="13"/>
  <c r="K337" i="13"/>
  <c r="DA337" i="13"/>
  <c r="EW375" i="13"/>
  <c r="AW341" i="13"/>
  <c r="BN266" i="13"/>
  <c r="EM266" i="13"/>
  <c r="EU266" i="13"/>
  <c r="EP266" i="13"/>
  <c r="DN266" i="13"/>
  <c r="EI266" i="13"/>
  <c r="DK266" i="13"/>
  <c r="CH257" i="13"/>
  <c r="DG266" i="13"/>
  <c r="DK257" i="13"/>
  <c r="EI326" i="13"/>
  <c r="P266" i="13"/>
  <c r="BW266" i="13"/>
  <c r="ER257" i="13"/>
  <c r="ED326" i="13"/>
  <c r="AC266" i="13"/>
  <c r="AV266" i="13"/>
  <c r="BE249" i="13"/>
  <c r="EC364" i="13"/>
  <c r="EV241" i="13"/>
  <c r="BF332" i="13"/>
  <c r="AL280" i="13"/>
  <c r="CE358" i="13"/>
  <c r="BM300" i="13"/>
  <c r="DK270" i="13"/>
  <c r="CV344" i="13"/>
  <c r="EJ327" i="13"/>
  <c r="EV358" i="13"/>
  <c r="BN300" i="13"/>
  <c r="EL358" i="13"/>
  <c r="BB300" i="13"/>
  <c r="ES358" i="13"/>
  <c r="BC344" i="13"/>
  <c r="W323" i="13"/>
  <c r="BL332" i="13"/>
  <c r="CO280" i="13"/>
  <c r="CL328" i="13"/>
  <c r="DI328" i="13"/>
  <c r="BQ328" i="13"/>
  <c r="EG225" i="13"/>
  <c r="BP320" i="13"/>
  <c r="U225" i="13"/>
  <c r="BM225" i="13"/>
  <c r="AJ235" i="13"/>
  <c r="M257" i="13"/>
  <c r="FA350" i="13"/>
  <c r="CW320" i="13"/>
  <c r="CO350" i="13"/>
  <c r="BC303" i="13"/>
  <c r="EK320" i="13"/>
  <c r="BS328" i="13"/>
  <c r="AK328" i="13"/>
  <c r="ED325" i="13"/>
  <c r="EE342" i="13"/>
  <c r="BN320" i="13"/>
  <c r="AU303" i="13"/>
  <c r="M225" i="13"/>
  <c r="BO320" i="13"/>
  <c r="CA235" i="13"/>
  <c r="BW320" i="13"/>
  <c r="DN303" i="13"/>
  <c r="BL303" i="13"/>
  <c r="DV303" i="13"/>
  <c r="AH303" i="13"/>
  <c r="AC303" i="13"/>
  <c r="EV320" i="13"/>
  <c r="DC320" i="13"/>
  <c r="DK303" i="13"/>
  <c r="CT328" i="13"/>
  <c r="DI320" i="13"/>
  <c r="AU296" i="13"/>
  <c r="F296" i="13"/>
  <c r="EN296" i="13"/>
  <c r="CP375" i="13"/>
  <c r="FG320" i="13"/>
  <c r="DL320" i="13"/>
  <c r="EM320" i="13"/>
  <c r="EG303" i="13"/>
  <c r="CE328" i="13"/>
  <c r="CQ320" i="13"/>
  <c r="J320" i="13"/>
  <c r="CF320" i="13"/>
  <c r="EW303" i="13"/>
  <c r="DM296" i="13"/>
  <c r="U282" i="13"/>
  <c r="E320" i="13"/>
  <c r="EN320" i="13"/>
  <c r="ES303" i="13"/>
  <c r="DN225" i="13"/>
  <c r="BJ282" i="13"/>
  <c r="S320" i="13"/>
  <c r="BL320" i="13"/>
  <c r="AX303" i="13"/>
  <c r="AP361" i="13"/>
  <c r="AP320" i="13"/>
  <c r="CD320" i="13"/>
  <c r="EB303" i="13"/>
  <c r="BO350" i="13"/>
  <c r="EG246" i="13"/>
  <c r="I320" i="13"/>
  <c r="ED350" i="13"/>
  <c r="EA303" i="13"/>
  <c r="I303" i="13"/>
  <c r="CJ320" i="13"/>
  <c r="BY282" i="13"/>
  <c r="BT303" i="13"/>
  <c r="CU303" i="13"/>
  <c r="BZ282" i="13"/>
  <c r="CW303" i="13"/>
  <c r="AD303" i="13"/>
  <c r="EA246" i="13"/>
  <c r="I350" i="13"/>
  <c r="DL350" i="13"/>
  <c r="BH303" i="13"/>
  <c r="K303" i="13"/>
  <c r="BJ246" i="13"/>
  <c r="DM282" i="13"/>
  <c r="BT350" i="13"/>
  <c r="EV266" i="13"/>
  <c r="CB266" i="13"/>
  <c r="CO266" i="13"/>
  <c r="AN266" i="13"/>
  <c r="AX266" i="13"/>
  <c r="O266" i="13"/>
  <c r="AI266" i="13"/>
  <c r="J266" i="13"/>
  <c r="AH257" i="13"/>
  <c r="AC257" i="13"/>
  <c r="CC277" i="13"/>
  <c r="DQ326" i="13"/>
  <c r="BP266" i="13"/>
  <c r="BC266" i="13"/>
  <c r="CN266" i="13"/>
  <c r="FC266" i="13"/>
  <c r="BU266" i="13"/>
  <c r="CR266" i="13"/>
  <c r="EY266" i="13"/>
  <c r="V266" i="13"/>
  <c r="DJ257" i="13"/>
  <c r="DI266" i="13"/>
  <c r="BE266" i="13"/>
  <c r="BZ266" i="13"/>
  <c r="CM266" i="13"/>
  <c r="CS266" i="13"/>
  <c r="CU266" i="13"/>
  <c r="CF266" i="13"/>
  <c r="W266" i="13"/>
  <c r="EJ257" i="13"/>
  <c r="BD266" i="13"/>
  <c r="AP266" i="13"/>
  <c r="G266" i="13"/>
  <c r="FF266" i="13"/>
  <c r="BI266" i="13"/>
  <c r="Z266" i="13"/>
  <c r="DO266" i="13"/>
  <c r="EX257" i="13"/>
  <c r="AT355" i="13"/>
  <c r="P257" i="13"/>
  <c r="EO257" i="13"/>
  <c r="AE266" i="13"/>
  <c r="BA266" i="13"/>
  <c r="ES266" i="13"/>
  <c r="EG266" i="13"/>
  <c r="CK266" i="13"/>
  <c r="DE266" i="13"/>
  <c r="BR266" i="13"/>
  <c r="DZ257" i="13"/>
  <c r="T266" i="13"/>
  <c r="AD266" i="13"/>
  <c r="CW266" i="13"/>
  <c r="DS266" i="13"/>
  <c r="BK266" i="13"/>
  <c r="CV266" i="13"/>
  <c r="BG266" i="13"/>
  <c r="CD257" i="13"/>
  <c r="AL326" i="13"/>
  <c r="EC266" i="13"/>
  <c r="CG266" i="13"/>
  <c r="AK266" i="13"/>
  <c r="CT257" i="13"/>
  <c r="FC257" i="13"/>
  <c r="CU326" i="13"/>
  <c r="AG257" i="13"/>
  <c r="BL266" i="13"/>
  <c r="FH266" i="13"/>
  <c r="DW266" i="13"/>
  <c r="R266" i="13"/>
  <c r="EJ266" i="13"/>
  <c r="ER266" i="13"/>
  <c r="CT266" i="13"/>
  <c r="EX266" i="13"/>
  <c r="DQ257" i="13"/>
  <c r="DP257" i="13"/>
  <c r="BB326" i="13"/>
  <c r="AM266" i="13"/>
  <c r="BT266" i="13"/>
  <c r="F266" i="13"/>
  <c r="FE266" i="13"/>
  <c r="FG266" i="13"/>
  <c r="AA266" i="13"/>
  <c r="EB266" i="13"/>
  <c r="BF266" i="13"/>
  <c r="AY257" i="13"/>
  <c r="BU257" i="13"/>
  <c r="E326" i="13"/>
  <c r="S266" i="13"/>
  <c r="EL266" i="13"/>
  <c r="CC266" i="13"/>
  <c r="DA266" i="13"/>
  <c r="AZ266" i="13"/>
  <c r="DU266" i="13"/>
  <c r="DD266" i="13"/>
  <c r="EZ266" i="13"/>
  <c r="AT266" i="13"/>
  <c r="BF257" i="13"/>
  <c r="BH257" i="13"/>
  <c r="AW257" i="13"/>
  <c r="CO326" i="13"/>
  <c r="CX326" i="13"/>
  <c r="CH273" i="13"/>
  <c r="CA360" i="13"/>
  <c r="DE360" i="13"/>
  <c r="BD360" i="13"/>
  <c r="O360" i="13"/>
  <c r="EM360" i="13"/>
  <c r="DL360" i="13"/>
  <c r="S360" i="13"/>
  <c r="BL360" i="13"/>
  <c r="DG379" i="13"/>
  <c r="G379" i="13"/>
  <c r="EU379" i="13"/>
  <c r="CJ379" i="13"/>
  <c r="FF337" i="13"/>
  <c r="AK337" i="13"/>
  <c r="DV337" i="13"/>
  <c r="AJ337" i="13"/>
  <c r="AE337" i="13"/>
  <c r="AU337" i="13"/>
  <c r="U337" i="13"/>
  <c r="AD296" i="13"/>
  <c r="FC296" i="13"/>
  <c r="AR375" i="13"/>
  <c r="L246" i="13"/>
  <c r="BX296" i="13"/>
  <c r="AC375" i="13"/>
  <c r="CL337" i="13"/>
  <c r="CZ296" i="13"/>
  <c r="EY296" i="13"/>
  <c r="DK375" i="13"/>
  <c r="FD341" i="13"/>
  <c r="EM296" i="13"/>
  <c r="BY296" i="13"/>
  <c r="CP296" i="13"/>
  <c r="BL375" i="13"/>
  <c r="DV296" i="13"/>
  <c r="DU355" i="13"/>
  <c r="CN355" i="13"/>
  <c r="BM339" i="13"/>
  <c r="J277" i="13"/>
  <c r="P355" i="13"/>
  <c r="H277" i="13"/>
  <c r="AB355" i="13"/>
  <c r="AM277" i="13"/>
  <c r="O243" i="13"/>
  <c r="CI243" i="13"/>
  <c r="AO243" i="13"/>
  <c r="AR243" i="13"/>
  <c r="W355" i="13"/>
  <c r="AW270" i="13"/>
  <c r="DK358" i="13"/>
  <c r="CO358" i="13"/>
  <c r="CD300" i="13"/>
  <c r="EZ344" i="13"/>
  <c r="AP372" i="13"/>
  <c r="DC327" i="13"/>
  <c r="DY358" i="13"/>
  <c r="EQ358" i="13"/>
  <c r="AL300" i="13"/>
  <c r="FG300" i="13"/>
  <c r="EL344" i="13"/>
  <c r="AU372" i="13"/>
  <c r="DO358" i="13"/>
  <c r="ED358" i="13"/>
  <c r="DZ300" i="13"/>
  <c r="H300" i="13"/>
  <c r="ER284" i="13"/>
  <c r="DL358" i="13"/>
  <c r="DG358" i="13"/>
  <c r="CK300" i="13"/>
  <c r="CZ270" i="13"/>
  <c r="AL284" i="13"/>
  <c r="AT358" i="13"/>
  <c r="FC358" i="13"/>
  <c r="AY300" i="13"/>
  <c r="CC270" i="13"/>
  <c r="AV284" i="13"/>
  <c r="EZ284" i="13"/>
  <c r="CD358" i="13"/>
  <c r="AA270" i="13"/>
  <c r="FC248" i="13"/>
  <c r="AA300" i="13"/>
  <c r="DD358" i="13"/>
  <c r="EB300" i="13"/>
  <c r="EB270" i="13"/>
  <c r="G344" i="13"/>
  <c r="EQ284" i="13"/>
  <c r="DT358" i="13"/>
  <c r="BC300" i="13"/>
  <c r="EN270" i="13"/>
  <c r="F344" i="13"/>
  <c r="AC280" i="13"/>
  <c r="CR323" i="13"/>
  <c r="CA332" i="13"/>
  <c r="Y364" i="13"/>
  <c r="S249" i="13"/>
  <c r="BU241" i="13"/>
  <c r="DF302" i="13"/>
  <c r="CG302" i="13"/>
  <c r="EH280" i="13"/>
  <c r="AZ323" i="13"/>
  <c r="CO364" i="13"/>
  <c r="EL302" i="13"/>
  <c r="DM332" i="13"/>
  <c r="EJ280" i="13"/>
  <c r="CN323" i="13"/>
  <c r="EN332" i="13"/>
  <c r="D364" i="13"/>
  <c r="ED302" i="13"/>
  <c r="AB332" i="13"/>
  <c r="Y280" i="13"/>
  <c r="CF332" i="13"/>
  <c r="FD280" i="13"/>
  <c r="CY332" i="13"/>
  <c r="EQ249" i="13"/>
  <c r="DE280" i="13"/>
  <c r="FA332" i="13"/>
  <c r="AK249" i="13"/>
  <c r="DN323" i="13"/>
  <c r="EG323" i="13"/>
  <c r="P280" i="13"/>
  <c r="DO332" i="13"/>
  <c r="AU299" i="13"/>
  <c r="DK332" i="13"/>
  <c r="K280" i="13"/>
  <c r="E332" i="13"/>
  <c r="BW364" i="13"/>
  <c r="AD249" i="13"/>
  <c r="FG299" i="13"/>
  <c r="BI280" i="13"/>
  <c r="AE280" i="13"/>
  <c r="EL280" i="13"/>
  <c r="BG332" i="13"/>
  <c r="BU364" i="13"/>
  <c r="AC249" i="13"/>
  <c r="DS241" i="13"/>
  <c r="BO299" i="13"/>
  <c r="BL298" i="13"/>
  <c r="CI298" i="13"/>
  <c r="BM298" i="13"/>
  <c r="CR298" i="13"/>
  <c r="AE298" i="13"/>
  <c r="ER298" i="13"/>
  <c r="BB298" i="13"/>
  <c r="CY342" i="13"/>
  <c r="H379" i="13"/>
  <c r="AW379" i="13"/>
  <c r="Y379" i="13"/>
  <c r="BJ379" i="13"/>
  <c r="BP342" i="13"/>
  <c r="CR342" i="13"/>
  <c r="BV342" i="13"/>
  <c r="AW296" i="13"/>
  <c r="BL235" i="13"/>
  <c r="S235" i="13"/>
  <c r="CM235" i="13"/>
  <c r="G235" i="13"/>
  <c r="EV235" i="13"/>
  <c r="BR235" i="13"/>
  <c r="AE360" i="13"/>
  <c r="CJ360" i="13"/>
  <c r="EI360" i="13"/>
  <c r="F360" i="13"/>
  <c r="DB360" i="13"/>
  <c r="EN360" i="13"/>
  <c r="AO360" i="13"/>
  <c r="ER360" i="13"/>
  <c r="FH360" i="13"/>
  <c r="BJ360" i="13"/>
  <c r="BT254" i="13"/>
  <c r="CG298" i="13"/>
  <c r="BI298" i="13"/>
  <c r="AM298" i="13"/>
  <c r="E298" i="13"/>
  <c r="Q298" i="13"/>
  <c r="FC298" i="13"/>
  <c r="V298" i="13"/>
  <c r="EV298" i="13"/>
  <c r="BC379" i="13"/>
  <c r="AP379" i="13"/>
  <c r="BQ379" i="13"/>
  <c r="DN379" i="13"/>
  <c r="BF379" i="13"/>
  <c r="AJ342" i="13"/>
  <c r="DQ342" i="13"/>
  <c r="FD342" i="13"/>
  <c r="EW342" i="13"/>
  <c r="CV342" i="13"/>
  <c r="DG342" i="13"/>
  <c r="AK296" i="13"/>
  <c r="W296" i="13"/>
  <c r="BF277" i="13"/>
  <c r="CB375" i="13"/>
  <c r="CT375" i="13"/>
  <c r="AP355" i="13"/>
  <c r="DD328" i="13"/>
  <c r="AJ328" i="13"/>
  <c r="AR328" i="13"/>
  <c r="CQ328" i="13"/>
  <c r="AV328" i="13"/>
  <c r="CT235" i="13"/>
  <c r="S225" i="13"/>
  <c r="BM320" i="13"/>
  <c r="BA320" i="13"/>
  <c r="BH320" i="13"/>
  <c r="AD320" i="13"/>
  <c r="DQ303" i="13"/>
  <c r="DJ303" i="13"/>
  <c r="J303" i="13"/>
  <c r="CS303" i="13"/>
  <c r="R225" i="13"/>
  <c r="DP320" i="13"/>
  <c r="EK225" i="13"/>
  <c r="I225" i="13"/>
  <c r="CG243" i="13"/>
  <c r="DX328" i="13"/>
  <c r="FD235" i="13"/>
  <c r="CR303" i="13"/>
  <c r="W320" i="13"/>
  <c r="CR320" i="13"/>
  <c r="DD320" i="13"/>
  <c r="CD303" i="13"/>
  <c r="V303" i="13"/>
  <c r="BP303" i="13"/>
  <c r="Y320" i="13"/>
  <c r="DF237" i="13"/>
  <c r="BH225" i="13"/>
  <c r="BL254" i="13"/>
  <c r="BE298" i="13"/>
  <c r="CV379" i="13"/>
  <c r="Y342" i="13"/>
  <c r="FA342" i="13"/>
  <c r="H342" i="13"/>
  <c r="CS342" i="13"/>
  <c r="CV328" i="13"/>
  <c r="DH296" i="13"/>
  <c r="DY296" i="13"/>
  <c r="X328" i="13"/>
  <c r="AE277" i="13"/>
  <c r="AA375" i="13"/>
  <c r="AD375" i="13"/>
  <c r="EP355" i="13"/>
  <c r="EZ328" i="13"/>
  <c r="EP328" i="13"/>
  <c r="EU328" i="13"/>
  <c r="CA328" i="13"/>
  <c r="CX296" i="13"/>
  <c r="AZ235" i="13"/>
  <c r="DJ225" i="13"/>
  <c r="BD320" i="13"/>
  <c r="BZ320" i="13"/>
  <c r="BU320" i="13"/>
  <c r="AI225" i="13"/>
  <c r="EC303" i="13"/>
  <c r="DY303" i="13"/>
  <c r="BU303" i="13"/>
  <c r="BF303" i="13"/>
  <c r="Z237" i="13"/>
  <c r="L225" i="13"/>
  <c r="AF225" i="13"/>
  <c r="DQ243" i="13"/>
  <c r="DM237" i="13"/>
  <c r="J235" i="13"/>
  <c r="EM225" i="13"/>
  <c r="EY298" i="13"/>
  <c r="AK298" i="13"/>
  <c r="FD298" i="13"/>
  <c r="AZ298" i="13"/>
  <c r="DD298" i="13"/>
  <c r="L298" i="13"/>
  <c r="EL298" i="13"/>
  <c r="I379" i="13"/>
  <c r="DJ379" i="13"/>
  <c r="EF379" i="13"/>
  <c r="D379" i="13"/>
  <c r="CK379" i="13"/>
  <c r="AT342" i="13"/>
  <c r="DV342" i="13"/>
  <c r="CU342" i="13"/>
  <c r="AG235" i="13"/>
  <c r="F235" i="13"/>
  <c r="AQ235" i="13"/>
  <c r="BY235" i="13"/>
  <c r="FG235" i="13"/>
  <c r="O235" i="13"/>
  <c r="EV360" i="13"/>
  <c r="EF360" i="13"/>
  <c r="J360" i="13"/>
  <c r="FC360" i="13"/>
  <c r="EL360" i="13"/>
  <c r="CC360" i="13"/>
  <c r="DT360" i="13"/>
  <c r="DD360" i="13"/>
  <c r="FB360" i="13"/>
  <c r="FB298" i="13"/>
  <c r="AI298" i="13"/>
  <c r="AA298" i="13"/>
  <c r="EQ298" i="13"/>
  <c r="K298" i="13"/>
  <c r="CQ298" i="13"/>
  <c r="BR298" i="13"/>
  <c r="CY379" i="13"/>
  <c r="EC379" i="13"/>
  <c r="CD379" i="13"/>
  <c r="DR379" i="13"/>
  <c r="BZ342" i="13"/>
  <c r="CK342" i="13"/>
  <c r="AN342" i="13"/>
  <c r="AW342" i="13"/>
  <c r="AG342" i="13"/>
  <c r="ER342" i="13"/>
  <c r="AF355" i="13"/>
  <c r="O296" i="13"/>
  <c r="CU328" i="13"/>
  <c r="AM328" i="13"/>
  <c r="CN328" i="13"/>
  <c r="R328" i="13"/>
  <c r="FH235" i="13"/>
  <c r="D225" i="13"/>
  <c r="D320" i="13"/>
  <c r="DK320" i="13"/>
  <c r="L303" i="13"/>
  <c r="CC303" i="13"/>
  <c r="EX303" i="13"/>
  <c r="T303" i="13"/>
  <c r="EJ237" i="13"/>
  <c r="BW225" i="13"/>
  <c r="DH243" i="13"/>
  <c r="FG374" i="13"/>
  <c r="CT374" i="13"/>
  <c r="EJ277" i="13"/>
  <c r="L277" i="13"/>
  <c r="CB277" i="13"/>
  <c r="AA277" i="13"/>
  <c r="Z277" i="13"/>
  <c r="Y277" i="13"/>
  <c r="AD277" i="13"/>
  <c r="EV277" i="13"/>
  <c r="BW277" i="13"/>
  <c r="BA277" i="13"/>
  <c r="O277" i="13"/>
  <c r="W277" i="13"/>
  <c r="DB277" i="13"/>
  <c r="D355" i="13"/>
  <c r="BK355" i="13"/>
  <c r="I355" i="13"/>
  <c r="O355" i="13"/>
  <c r="AM355" i="13"/>
  <c r="DF355" i="13"/>
  <c r="DO355" i="13"/>
  <c r="V355" i="13"/>
  <c r="EC355" i="13"/>
  <c r="BM355" i="13"/>
  <c r="CP243" i="13"/>
  <c r="DJ243" i="13"/>
  <c r="CT243" i="13"/>
  <c r="FF243" i="13"/>
  <c r="FB243" i="13"/>
  <c r="BG243" i="13"/>
  <c r="BX243" i="13"/>
  <c r="AX243" i="13"/>
  <c r="AM243" i="13"/>
  <c r="DF243" i="13"/>
  <c r="CR243" i="13"/>
  <c r="L243" i="13"/>
  <c r="Z243" i="13"/>
  <c r="CN243" i="13"/>
  <c r="AP243" i="13"/>
  <c r="BM243" i="13"/>
  <c r="AK243" i="13"/>
  <c r="DW243" i="13"/>
  <c r="AI243" i="13"/>
  <c r="EE243" i="13"/>
  <c r="CO234" i="13"/>
  <c r="AX234" i="13"/>
  <c r="DT259" i="13"/>
  <c r="DL259" i="13"/>
  <c r="BN259" i="13"/>
  <c r="L273" i="13"/>
  <c r="EK273" i="13"/>
  <c r="DT296" i="13"/>
  <c r="AP296" i="13"/>
  <c r="K296" i="13"/>
  <c r="AB296" i="13"/>
  <c r="EL296" i="13"/>
  <c r="Z296" i="13"/>
  <c r="EG296" i="13"/>
  <c r="CI296" i="13"/>
  <c r="AJ296" i="13"/>
  <c r="CH296" i="13"/>
  <c r="BT296" i="13"/>
  <c r="CC296" i="13"/>
  <c r="EZ296" i="13"/>
  <c r="CA296" i="13"/>
  <c r="DC296" i="13"/>
  <c r="H296" i="13"/>
  <c r="DD296" i="13"/>
  <c r="FG296" i="13"/>
  <c r="DZ296" i="13"/>
  <c r="E296" i="13"/>
  <c r="AY296" i="13"/>
  <c r="EX296" i="13"/>
  <c r="BL296" i="13"/>
  <c r="BG296" i="13"/>
  <c r="EV296" i="13"/>
  <c r="FA296" i="13"/>
  <c r="CB296" i="13"/>
  <c r="DN296" i="13"/>
  <c r="S296" i="13"/>
  <c r="DQ296" i="13"/>
  <c r="DO296" i="13"/>
  <c r="BV296" i="13"/>
  <c r="AG296" i="13"/>
  <c r="V296" i="13"/>
  <c r="BS296" i="13"/>
  <c r="BI296" i="13"/>
  <c r="AH254" i="13"/>
  <c r="EF254" i="13"/>
  <c r="AF375" i="13"/>
  <c r="EV375" i="13"/>
  <c r="S375" i="13"/>
  <c r="BP375" i="13"/>
  <c r="EJ375" i="13"/>
  <c r="FD375" i="13"/>
  <c r="CI375" i="13"/>
  <c r="ET375" i="13"/>
  <c r="EB375" i="13"/>
  <c r="DM375" i="13"/>
  <c r="AW375" i="13"/>
  <c r="BQ375" i="13"/>
  <c r="EL375" i="13"/>
  <c r="D375" i="13"/>
  <c r="DP375" i="13"/>
  <c r="FC375" i="13"/>
  <c r="AE375" i="13"/>
  <c r="DW375" i="13"/>
  <c r="Q375" i="13"/>
  <c r="DS375" i="13"/>
  <c r="P375" i="13"/>
  <c r="DX375" i="13"/>
  <c r="AJ375" i="13"/>
  <c r="AU375" i="13"/>
  <c r="CL375" i="13"/>
  <c r="AG375" i="13"/>
  <c r="CH375" i="13"/>
  <c r="X375" i="13"/>
  <c r="EW246" i="13"/>
  <c r="BG246" i="13"/>
  <c r="AL246" i="13"/>
  <c r="CF246" i="13"/>
  <c r="AL379" i="13"/>
  <c r="FE379" i="13"/>
  <c r="BW379" i="13"/>
  <c r="BP379" i="13"/>
  <c r="CH379" i="13"/>
  <c r="DX379" i="13"/>
  <c r="CG379" i="13"/>
  <c r="V379" i="13"/>
  <c r="R379" i="13"/>
  <c r="DC379" i="13"/>
  <c r="BU379" i="13"/>
  <c r="K379" i="13"/>
  <c r="ER379" i="13"/>
  <c r="AU379" i="13"/>
  <c r="CU379" i="13"/>
  <c r="BR379" i="13"/>
  <c r="CN379" i="13"/>
  <c r="DM379" i="13"/>
  <c r="AZ379" i="13"/>
  <c r="W379" i="13"/>
  <c r="BG379" i="13"/>
  <c r="EV379" i="13"/>
  <c r="EQ379" i="13"/>
  <c r="M379" i="13"/>
  <c r="CF379" i="13"/>
  <c r="CI379" i="13"/>
  <c r="AR379" i="13"/>
  <c r="BS360" i="13"/>
  <c r="EE360" i="13"/>
  <c r="CL360" i="13"/>
  <c r="EK360" i="13"/>
  <c r="BT360" i="13"/>
  <c r="EW360" i="13"/>
  <c r="I360" i="13"/>
  <c r="BV360" i="13"/>
  <c r="Y360" i="13"/>
  <c r="AR360" i="13"/>
  <c r="DU360" i="13"/>
  <c r="BY360" i="13"/>
  <c r="EC360" i="13"/>
  <c r="CS360" i="13"/>
  <c r="M360" i="13"/>
  <c r="AP360" i="13"/>
  <c r="CM360" i="13"/>
  <c r="DV360" i="13"/>
  <c r="AV360" i="13"/>
  <c r="BC360" i="13"/>
  <c r="Q360" i="13"/>
  <c r="EJ360" i="13"/>
  <c r="CZ360" i="13"/>
  <c r="T360" i="13"/>
  <c r="FD360" i="13"/>
  <c r="BB360" i="13"/>
  <c r="AW360" i="13"/>
  <c r="CY303" i="13"/>
  <c r="DP303" i="13"/>
  <c r="BJ303" i="13"/>
  <c r="FB303" i="13"/>
  <c r="AI303" i="13"/>
  <c r="FH303" i="13"/>
  <c r="EU303" i="13"/>
  <c r="CV303" i="13"/>
  <c r="DZ303" i="13"/>
  <c r="CM303" i="13"/>
  <c r="P303" i="13"/>
  <c r="AS303" i="13"/>
  <c r="AG303" i="13"/>
  <c r="U303" i="13"/>
  <c r="FE303" i="13"/>
  <c r="DG303" i="13"/>
  <c r="Y303" i="13"/>
  <c r="DX303" i="13"/>
  <c r="BY303" i="13"/>
  <c r="DO303" i="13"/>
  <c r="CB303" i="13"/>
  <c r="CQ303" i="13"/>
  <c r="BD303" i="13"/>
  <c r="F303" i="13"/>
  <c r="W303" i="13"/>
  <c r="EH303" i="13"/>
  <c r="EL303" i="13"/>
  <c r="AZ303" i="13"/>
  <c r="CN303" i="13"/>
  <c r="D303" i="13"/>
  <c r="AY303" i="13"/>
  <c r="CH303" i="13"/>
  <c r="H303" i="13"/>
  <c r="AM303" i="13"/>
  <c r="EJ303" i="13"/>
  <c r="CF303" i="13"/>
  <c r="BN303" i="13"/>
  <c r="DC303" i="13"/>
  <c r="DS303" i="13"/>
  <c r="O303" i="13"/>
  <c r="DD303" i="13"/>
  <c r="CG303" i="13"/>
  <c r="FF303" i="13"/>
  <c r="CT303" i="13"/>
  <c r="EI303" i="13"/>
  <c r="EM303" i="13"/>
  <c r="BM303" i="13"/>
  <c r="BR303" i="13"/>
  <c r="DE303" i="13"/>
  <c r="AT303" i="13"/>
  <c r="G303" i="13"/>
  <c r="BI303" i="13"/>
  <c r="EV303" i="13"/>
  <c r="EY303" i="13"/>
  <c r="BZ303" i="13"/>
  <c r="BQ303" i="13"/>
  <c r="N303" i="13"/>
  <c r="E303" i="13"/>
  <c r="BK303" i="13"/>
  <c r="FC303" i="13"/>
  <c r="DL303" i="13"/>
  <c r="BA303" i="13"/>
  <c r="EN303" i="13"/>
  <c r="Q303" i="13"/>
  <c r="FD303" i="13"/>
  <c r="EF303" i="13"/>
  <c r="DA303" i="13"/>
  <c r="CZ303" i="13"/>
  <c r="BE303" i="13"/>
  <c r="Z303" i="13"/>
  <c r="AL303" i="13"/>
  <c r="ED303" i="13"/>
  <c r="AK303" i="13"/>
  <c r="DW303" i="13"/>
  <c r="AN303" i="13"/>
  <c r="R303" i="13"/>
  <c r="ER303" i="13"/>
  <c r="DT303" i="13"/>
  <c r="CO303" i="13"/>
  <c r="BB303" i="13"/>
  <c r="BW303" i="13"/>
  <c r="BV244" i="13"/>
  <c r="DD244" i="13"/>
  <c r="DB328" i="13"/>
  <c r="AS328" i="13"/>
  <c r="AY328" i="13"/>
  <c r="DF328" i="13"/>
  <c r="CI328" i="13"/>
  <c r="CH328" i="13"/>
  <c r="DC328" i="13"/>
  <c r="EV328" i="13"/>
  <c r="BY328" i="13"/>
  <c r="AC328" i="13"/>
  <c r="CO328" i="13"/>
  <c r="BE328" i="13"/>
  <c r="BA328" i="13"/>
  <c r="BF328" i="13"/>
  <c r="CB328" i="13"/>
  <c r="DW328" i="13"/>
  <c r="CS328" i="13"/>
  <c r="DP328" i="13"/>
  <c r="FG328" i="13"/>
  <c r="CY328" i="13"/>
  <c r="DM328" i="13"/>
  <c r="BK328" i="13"/>
  <c r="AU328" i="13"/>
  <c r="P328" i="13"/>
  <c r="CD328" i="13"/>
  <c r="EJ328" i="13"/>
  <c r="EE328" i="13"/>
  <c r="DA328" i="13"/>
  <c r="AA328" i="13"/>
  <c r="DL328" i="13"/>
  <c r="AE328" i="13"/>
  <c r="CX328" i="13"/>
  <c r="BX328" i="13"/>
  <c r="AX328" i="13"/>
  <c r="DE328" i="13"/>
  <c r="EX328" i="13"/>
  <c r="BR328" i="13"/>
  <c r="BI328" i="13"/>
  <c r="FC328" i="13"/>
  <c r="FB328" i="13"/>
  <c r="DO328" i="13"/>
  <c r="DT328" i="13"/>
  <c r="BB328" i="13"/>
  <c r="O328" i="13"/>
  <c r="FF328" i="13"/>
  <c r="W328" i="13"/>
  <c r="CF328" i="13"/>
  <c r="AI328" i="13"/>
  <c r="BU328" i="13"/>
  <c r="BP328" i="13"/>
  <c r="EB328" i="13"/>
  <c r="AW328" i="13"/>
  <c r="CJ328" i="13"/>
  <c r="ED328" i="13"/>
  <c r="CZ328" i="13"/>
  <c r="BT328" i="13"/>
  <c r="EF328" i="13"/>
  <c r="F328" i="13"/>
  <c r="FD328" i="13"/>
  <c r="EH328" i="13"/>
  <c r="Y328" i="13"/>
  <c r="Z328" i="13"/>
  <c r="DZ328" i="13"/>
  <c r="AH328" i="13"/>
  <c r="EC328" i="13"/>
  <c r="BG328" i="13"/>
  <c r="DH328" i="13"/>
  <c r="ET328" i="13"/>
  <c r="EI328" i="13"/>
  <c r="FH328" i="13"/>
  <c r="EQ328" i="13"/>
  <c r="ES328" i="13"/>
  <c r="BL328" i="13"/>
  <c r="DV328" i="13"/>
  <c r="AP328" i="13"/>
  <c r="BW328" i="13"/>
  <c r="EM328" i="13"/>
  <c r="T328" i="13"/>
  <c r="BO328" i="13"/>
  <c r="CW328" i="13"/>
  <c r="EN328" i="13"/>
  <c r="V328" i="13"/>
  <c r="L328" i="13"/>
  <c r="Q328" i="13"/>
  <c r="EG328" i="13"/>
  <c r="BN328" i="13"/>
  <c r="DQ328" i="13"/>
  <c r="J328" i="13"/>
  <c r="EL328" i="13"/>
  <c r="CP320" i="13"/>
  <c r="DM320" i="13"/>
  <c r="AC320" i="13"/>
  <c r="AA320" i="13"/>
  <c r="CE320" i="13"/>
  <c r="BK320" i="13"/>
  <c r="AI320" i="13"/>
  <c r="DY320" i="13"/>
  <c r="DV320" i="13"/>
  <c r="ED320" i="13"/>
  <c r="N320" i="13"/>
  <c r="CG320" i="13"/>
  <c r="DH320" i="13"/>
  <c r="DT320" i="13"/>
  <c r="AV320" i="13"/>
  <c r="AG320" i="13"/>
  <c r="EA320" i="13"/>
  <c r="FF320" i="13"/>
  <c r="EG320" i="13"/>
  <c r="DW320" i="13"/>
  <c r="BY320" i="13"/>
  <c r="P320" i="13"/>
  <c r="AN320" i="13"/>
  <c r="BG320" i="13"/>
  <c r="BR320" i="13"/>
  <c r="AW320" i="13"/>
  <c r="DB320" i="13"/>
  <c r="U320" i="13"/>
  <c r="FE320" i="13"/>
  <c r="AK320" i="13"/>
  <c r="DG320" i="13"/>
  <c r="CZ320" i="13"/>
  <c r="AS320" i="13"/>
  <c r="EI320" i="13"/>
  <c r="CS320" i="13"/>
  <c r="X320" i="13"/>
  <c r="H320" i="13"/>
  <c r="CO320" i="13"/>
  <c r="CU320" i="13"/>
  <c r="BF320" i="13"/>
  <c r="AH320" i="13"/>
  <c r="AZ320" i="13"/>
  <c r="ET320" i="13"/>
  <c r="CN320" i="13"/>
  <c r="DN320" i="13"/>
  <c r="ES320" i="13"/>
  <c r="CA320" i="13"/>
  <c r="CB320" i="13"/>
  <c r="EQ320" i="13"/>
  <c r="FH320" i="13"/>
  <c r="EJ320" i="13"/>
  <c r="Z320" i="13"/>
  <c r="ER320" i="13"/>
  <c r="R320" i="13"/>
  <c r="AQ320" i="13"/>
  <c r="BV320" i="13"/>
  <c r="EE320" i="13"/>
  <c r="DS320" i="13"/>
  <c r="DE320" i="13"/>
  <c r="T320" i="13"/>
  <c r="BJ320" i="13"/>
  <c r="AL320" i="13"/>
  <c r="K320" i="13"/>
  <c r="AM320" i="13"/>
  <c r="CT320" i="13"/>
  <c r="Q320" i="13"/>
  <c r="CI320" i="13"/>
  <c r="CC320" i="13"/>
  <c r="EH320" i="13"/>
  <c r="DX320" i="13"/>
  <c r="BQ320" i="13"/>
  <c r="EX320" i="13"/>
  <c r="FC320" i="13"/>
  <c r="AR320" i="13"/>
  <c r="EL320" i="13"/>
  <c r="FD320" i="13"/>
  <c r="AU320" i="13"/>
  <c r="BC320" i="13"/>
  <c r="EY320" i="13"/>
  <c r="AT320" i="13"/>
  <c r="EP320" i="13"/>
  <c r="AE320" i="13"/>
  <c r="CH320" i="13"/>
  <c r="DJ320" i="13"/>
  <c r="BB320" i="13"/>
  <c r="DO320" i="13"/>
  <c r="G320" i="13"/>
  <c r="CY320" i="13"/>
  <c r="DZ320" i="13"/>
  <c r="EU320" i="13"/>
  <c r="V320" i="13"/>
  <c r="BI320" i="13"/>
  <c r="AX320" i="13"/>
  <c r="EP342" i="13"/>
  <c r="EO342" i="13"/>
  <c r="CL342" i="13"/>
  <c r="DI342" i="13"/>
  <c r="AB342" i="13"/>
  <c r="DS342" i="13"/>
  <c r="EJ342" i="13"/>
  <c r="CX342" i="13"/>
  <c r="DO342" i="13"/>
  <c r="CA342" i="13"/>
  <c r="J342" i="13"/>
  <c r="BE342" i="13"/>
  <c r="DN342" i="13"/>
  <c r="DE342" i="13"/>
  <c r="DP342" i="13"/>
  <c r="AE342" i="13"/>
  <c r="Z342" i="13"/>
  <c r="AA342" i="13"/>
  <c r="DD342" i="13"/>
  <c r="AS342" i="13"/>
  <c r="AZ342" i="13"/>
  <c r="V342" i="13"/>
  <c r="CO342" i="13"/>
  <c r="U342" i="13"/>
  <c r="AV342" i="13"/>
  <c r="AK342" i="13"/>
  <c r="L342" i="13"/>
  <c r="DJ342" i="13"/>
  <c r="BX342" i="13"/>
  <c r="AM342" i="13"/>
  <c r="EC342" i="13"/>
  <c r="DC342" i="13"/>
  <c r="T342" i="13"/>
  <c r="CG342" i="13"/>
  <c r="CN342" i="13"/>
  <c r="FG342" i="13"/>
  <c r="DK342" i="13"/>
  <c r="DB342" i="13"/>
  <c r="BQ342" i="13"/>
  <c r="BD342" i="13"/>
  <c r="DR342" i="13"/>
  <c r="EK342" i="13"/>
  <c r="AY342" i="13"/>
  <c r="DM342" i="13"/>
  <c r="CM342" i="13"/>
  <c r="EZ342" i="13"/>
  <c r="DX342" i="13"/>
  <c r="CQ342" i="13"/>
  <c r="EX342" i="13"/>
  <c r="BH342" i="13"/>
  <c r="D342" i="13"/>
  <c r="Q342" i="13"/>
  <c r="AU342" i="13"/>
  <c r="X342" i="13"/>
  <c r="DF342" i="13"/>
  <c r="AL342" i="13"/>
  <c r="AX342" i="13"/>
  <c r="CW342" i="13"/>
  <c r="DU342" i="13"/>
  <c r="CB342" i="13"/>
  <c r="EL342" i="13"/>
  <c r="DY342" i="13"/>
  <c r="EF342" i="13"/>
  <c r="BO342" i="13"/>
  <c r="BK342" i="13"/>
  <c r="EH342" i="13"/>
  <c r="FF342" i="13"/>
  <c r="AC342" i="13"/>
  <c r="BN342" i="13"/>
  <c r="BC342" i="13"/>
  <c r="BY342" i="13"/>
  <c r="S342" i="13"/>
  <c r="BX298" i="13"/>
  <c r="BF298" i="13"/>
  <c r="DM298" i="13"/>
  <c r="FG298" i="13"/>
  <c r="BH298" i="13"/>
  <c r="CS298" i="13"/>
  <c r="BC298" i="13"/>
  <c r="EN298" i="13"/>
  <c r="BV298" i="13"/>
  <c r="CE298" i="13"/>
  <c r="CB298" i="13"/>
  <c r="EH298" i="13"/>
  <c r="BD298" i="13"/>
  <c r="DE298" i="13"/>
  <c r="M298" i="13"/>
  <c r="EC298" i="13"/>
  <c r="CM298" i="13"/>
  <c r="EZ298" i="13"/>
  <c r="CH298" i="13"/>
  <c r="P298" i="13"/>
  <c r="DE237" i="13"/>
  <c r="EI237" i="13"/>
  <c r="CI237" i="13"/>
  <c r="EH237" i="13"/>
  <c r="CC237" i="13"/>
  <c r="AQ237" i="13"/>
  <c r="BC237" i="13"/>
  <c r="DQ237" i="13"/>
  <c r="DI237" i="13"/>
  <c r="S237" i="13"/>
  <c r="FA237" i="13"/>
  <c r="BG237" i="13"/>
  <c r="DK237" i="13"/>
  <c r="P237" i="13"/>
  <c r="BR237" i="13"/>
  <c r="FH237" i="13"/>
  <c r="D237" i="13"/>
  <c r="AY225" i="13"/>
  <c r="CR225" i="13"/>
  <c r="DR225" i="13"/>
  <c r="FA225" i="13"/>
  <c r="EC225" i="13"/>
  <c r="AJ225" i="13"/>
  <c r="FD225" i="13"/>
  <c r="BS225" i="13"/>
  <c r="CG225" i="13"/>
  <c r="EB225" i="13"/>
  <c r="DQ225" i="13"/>
  <c r="CY225" i="13"/>
  <c r="Q225" i="13"/>
  <c r="CO225" i="13"/>
  <c r="BD225" i="13"/>
  <c r="G225" i="13"/>
  <c r="BU225" i="13"/>
  <c r="DV225" i="13"/>
  <c r="BL225" i="13"/>
  <c r="AT225" i="13"/>
  <c r="BV225" i="13"/>
  <c r="AR225" i="13"/>
  <c r="AW225" i="13"/>
  <c r="DM225" i="13"/>
  <c r="DI225" i="13"/>
  <c r="FH225" i="13"/>
  <c r="F225" i="13"/>
  <c r="CZ225" i="13"/>
  <c r="CM225" i="13"/>
  <c r="AK225" i="13"/>
  <c r="BA225" i="13"/>
  <c r="FB225" i="13"/>
  <c r="DP225" i="13"/>
  <c r="BX225" i="13"/>
  <c r="CB225" i="13"/>
  <c r="DD225" i="13"/>
  <c r="EV225" i="13"/>
  <c r="AQ225" i="13"/>
  <c r="DZ225" i="13"/>
  <c r="Z225" i="13"/>
  <c r="CP225" i="13"/>
  <c r="AC225" i="13"/>
  <c r="CI225" i="13"/>
  <c r="CA225" i="13"/>
  <c r="BO225" i="13"/>
  <c r="EO225" i="13"/>
  <c r="DA225" i="13"/>
  <c r="EU225" i="13"/>
  <c r="BP225" i="13"/>
  <c r="AS225" i="13"/>
  <c r="EQ225" i="13"/>
  <c r="AB225" i="13"/>
  <c r="CL225" i="13"/>
  <c r="AZ225" i="13"/>
  <c r="DH225" i="13"/>
  <c r="EZ225" i="13"/>
  <c r="O225" i="13"/>
  <c r="BN225" i="13"/>
  <c r="H225" i="13"/>
  <c r="BQ225" i="13"/>
  <c r="DB225" i="13"/>
  <c r="EE225" i="13"/>
  <c r="EF225" i="13"/>
  <c r="DE225" i="13"/>
  <c r="DU225" i="13"/>
  <c r="CJ225" i="13"/>
  <c r="DW225" i="13"/>
  <c r="AN225" i="13"/>
  <c r="FG225" i="13"/>
  <c r="CF225" i="13"/>
  <c r="CE225" i="13"/>
  <c r="AO225" i="13"/>
  <c r="CS225" i="13"/>
  <c r="CN225" i="13"/>
  <c r="AX225" i="13"/>
  <c r="FF225" i="13"/>
  <c r="EW225" i="13"/>
  <c r="T225" i="13"/>
  <c r="BJ225" i="13"/>
  <c r="BT225" i="13"/>
  <c r="AM225" i="13"/>
  <c r="DY225" i="13"/>
  <c r="DO225" i="13"/>
  <c r="BE225" i="13"/>
  <c r="AD225" i="13"/>
  <c r="J225" i="13"/>
  <c r="DS225" i="13"/>
  <c r="EY225" i="13"/>
  <c r="X225" i="13"/>
  <c r="CH225" i="13"/>
  <c r="AP225" i="13"/>
  <c r="BE235" i="13"/>
  <c r="CZ235" i="13"/>
  <c r="EI235" i="13"/>
  <c r="BU235" i="13"/>
  <c r="BP235" i="13"/>
  <c r="I235" i="13"/>
  <c r="CU235" i="13"/>
  <c r="DH235" i="13"/>
  <c r="DT235" i="13"/>
  <c r="CY235" i="13"/>
  <c r="BC235" i="13"/>
  <c r="EM235" i="13"/>
  <c r="AX235" i="13"/>
  <c r="DF235" i="13"/>
  <c r="AF235" i="13"/>
  <c r="CV235" i="13"/>
  <c r="N235" i="13"/>
  <c r="EO235" i="13"/>
  <c r="Z235" i="13"/>
  <c r="EW235" i="13"/>
  <c r="BH235" i="13"/>
  <c r="DM235" i="13"/>
  <c r="BX235" i="13"/>
  <c r="DU235" i="13"/>
  <c r="DC235" i="13"/>
  <c r="CL235" i="13"/>
  <c r="AW235" i="13"/>
  <c r="Y235" i="13"/>
  <c r="FA235" i="13"/>
  <c r="CJ235" i="13"/>
  <c r="EQ235" i="13"/>
  <c r="DR235" i="13"/>
  <c r="DZ235" i="13"/>
  <c r="CP235" i="13"/>
  <c r="X235" i="13"/>
  <c r="AA235" i="13"/>
  <c r="FF235" i="13"/>
  <c r="AO235" i="13"/>
  <c r="FC235" i="13"/>
  <c r="EC235" i="13"/>
  <c r="W235" i="13"/>
  <c r="BN235" i="13"/>
  <c r="AD235" i="13"/>
  <c r="CB235" i="13"/>
  <c r="K235" i="13"/>
  <c r="AC235" i="13"/>
  <c r="BJ235" i="13"/>
  <c r="BO235" i="13"/>
  <c r="AK235" i="13"/>
  <c r="DY235" i="13"/>
  <c r="E235" i="13"/>
  <c r="DK235" i="13"/>
  <c r="AB235" i="13"/>
  <c r="AY235" i="13"/>
  <c r="EX235" i="13"/>
  <c r="EG235" i="13"/>
  <c r="DS235" i="13"/>
  <c r="AV235" i="13"/>
  <c r="EA235" i="13"/>
  <c r="AM235" i="13"/>
  <c r="DI316" i="13"/>
  <c r="EJ316" i="13"/>
  <c r="AV303" i="13"/>
  <c r="DA320" i="13"/>
  <c r="EB320" i="13"/>
  <c r="EZ320" i="13"/>
  <c r="AP303" i="13"/>
  <c r="ET303" i="13"/>
  <c r="S303" i="13"/>
  <c r="BS342" i="13"/>
  <c r="BD328" i="13"/>
  <c r="AB328" i="13"/>
  <c r="AV225" i="13"/>
  <c r="AH225" i="13"/>
  <c r="AP298" i="13"/>
  <c r="AA379" i="13"/>
  <c r="FH342" i="13"/>
  <c r="BB342" i="13"/>
  <c r="M342" i="13"/>
  <c r="BK296" i="13"/>
  <c r="BE375" i="13"/>
  <c r="EH375" i="13"/>
  <c r="AI355" i="13"/>
  <c r="CG328" i="13"/>
  <c r="AZ328" i="13"/>
  <c r="BJ328" i="13"/>
  <c r="DY328" i="13"/>
  <c r="CF235" i="13"/>
  <c r="AY320" i="13"/>
  <c r="AO320" i="13"/>
  <c r="EC320" i="13"/>
  <c r="O320" i="13"/>
  <c r="FB320" i="13"/>
  <c r="AQ303" i="13"/>
  <c r="CK303" i="13"/>
  <c r="FG303" i="13"/>
  <c r="BG303" i="13"/>
  <c r="EH225" i="13"/>
  <c r="CW246" i="13"/>
  <c r="CK225" i="13"/>
  <c r="BY225" i="13"/>
  <c r="BT237" i="13"/>
  <c r="AQ328" i="13"/>
  <c r="AQ243" i="13"/>
  <c r="EA225" i="13"/>
  <c r="EL225" i="13"/>
  <c r="P326" i="13"/>
  <c r="EE326" i="13"/>
  <c r="CZ326" i="13"/>
  <c r="DH326" i="13"/>
  <c r="DM326" i="13"/>
  <c r="EN326" i="13"/>
  <c r="W326" i="13"/>
  <c r="CL326" i="13"/>
  <c r="O326" i="13"/>
  <c r="BD326" i="13"/>
  <c r="EM326" i="13"/>
  <c r="AX326" i="13"/>
  <c r="AP326" i="13"/>
  <c r="AK326" i="13"/>
  <c r="BQ326" i="13"/>
  <c r="DW326" i="13"/>
  <c r="EU338" i="13"/>
  <c r="FC338" i="13"/>
  <c r="V338" i="13"/>
  <c r="EX338" i="13"/>
  <c r="DV326" i="13"/>
  <c r="W350" i="13"/>
  <c r="AX282" i="13"/>
  <c r="CL325" i="13"/>
  <c r="N350" i="13"/>
  <c r="CT282" i="13"/>
  <c r="AO350" i="13"/>
  <c r="D350" i="13"/>
  <c r="CS350" i="13"/>
  <c r="EQ282" i="13"/>
  <c r="DS282" i="13"/>
  <c r="E282" i="13"/>
  <c r="AL282" i="13"/>
  <c r="BP325" i="13"/>
  <c r="FA325" i="13"/>
  <c r="DR361" i="13"/>
  <c r="CS361" i="13"/>
  <c r="DG350" i="13"/>
  <c r="DJ248" i="13"/>
  <c r="EP337" i="13"/>
  <c r="CY257" i="13"/>
  <c r="CU223" i="13"/>
  <c r="DB341" i="13"/>
  <c r="EW257" i="13"/>
  <c r="CL257" i="13"/>
  <c r="CG341" i="13"/>
  <c r="EL341" i="13"/>
  <c r="FD257" i="13"/>
  <c r="CV223" i="13"/>
  <c r="EO223" i="13"/>
  <c r="DH223" i="13"/>
  <c r="FB223" i="13"/>
  <c r="CY223" i="13"/>
  <c r="DI223" i="13"/>
  <c r="BI382" i="13"/>
  <c r="CT228" i="13"/>
  <c r="EX228" i="13"/>
  <c r="K228" i="13"/>
  <c r="H228" i="13"/>
  <c r="AM340" i="13"/>
  <c r="BN382" i="13"/>
  <c r="BU228" i="13"/>
  <c r="AX228" i="13"/>
  <c r="CC228" i="13"/>
  <c r="CD228" i="13"/>
  <c r="BQ228" i="13"/>
  <c r="AE228" i="13"/>
  <c r="E340" i="13"/>
  <c r="DN340" i="13"/>
  <c r="EJ340" i="13"/>
  <c r="D340" i="13"/>
  <c r="W340" i="13"/>
  <c r="T340" i="13"/>
  <c r="BB340" i="13"/>
  <c r="CK340" i="13"/>
  <c r="DV340" i="13"/>
  <c r="DX340" i="13"/>
  <c r="AG340" i="13"/>
  <c r="AB325" i="13"/>
  <c r="DK325" i="13"/>
  <c r="CV325" i="13"/>
  <c r="CE325" i="13"/>
  <c r="BH325" i="13"/>
  <c r="BN325" i="13"/>
  <c r="ET350" i="13"/>
  <c r="AY350" i="13"/>
  <c r="DK350" i="13"/>
  <c r="DD350" i="13"/>
  <c r="ES350" i="13"/>
  <c r="R350" i="13"/>
  <c r="BV350" i="13"/>
  <c r="BU350" i="13"/>
  <c r="CJ350" i="13"/>
  <c r="DX350" i="13"/>
  <c r="AG350" i="13"/>
  <c r="BC282" i="13"/>
  <c r="AG282" i="13"/>
  <c r="AE282" i="13"/>
  <c r="CS282" i="13"/>
  <c r="P282" i="13"/>
  <c r="BI282" i="13"/>
  <c r="L282" i="13"/>
  <c r="BW282" i="13"/>
  <c r="CQ282" i="13"/>
  <c r="CO336" i="13"/>
  <c r="BS350" i="13"/>
  <c r="AW350" i="13"/>
  <c r="BX282" i="13"/>
  <c r="V282" i="13"/>
  <c r="AB282" i="13"/>
  <c r="CI282" i="13"/>
  <c r="BH228" i="13"/>
  <c r="CH228" i="13"/>
  <c r="DW340" i="13"/>
  <c r="CP325" i="13"/>
  <c r="CK350" i="13"/>
  <c r="CZ350" i="13"/>
  <c r="EF350" i="13"/>
  <c r="EU350" i="13"/>
  <c r="E350" i="13"/>
  <c r="DS350" i="13"/>
  <c r="BA350" i="13"/>
  <c r="CC350" i="13"/>
  <c r="DY350" i="13"/>
  <c r="AH350" i="13"/>
  <c r="EG282" i="13"/>
  <c r="CN282" i="13"/>
  <c r="EH282" i="13"/>
  <c r="CF282" i="13"/>
  <c r="FC282" i="13"/>
  <c r="AV282" i="13"/>
  <c r="CO282" i="13"/>
  <c r="BV282" i="13"/>
  <c r="EA282" i="13"/>
  <c r="CY336" i="13"/>
  <c r="DH350" i="13"/>
  <c r="CI228" i="13"/>
  <c r="DM228" i="13"/>
  <c r="BS282" i="13"/>
  <c r="ED282" i="13"/>
  <c r="DI282" i="13"/>
  <c r="EW361" i="13"/>
  <c r="Y228" i="13"/>
  <c r="CG340" i="13"/>
  <c r="G340" i="13"/>
  <c r="V340" i="13"/>
  <c r="DJ340" i="13"/>
  <c r="BF340" i="13"/>
  <c r="BS325" i="13"/>
  <c r="ER325" i="13"/>
  <c r="EI325" i="13"/>
  <c r="CX382" i="13"/>
  <c r="EZ228" i="13"/>
  <c r="BI228" i="13"/>
  <c r="EA228" i="13"/>
  <c r="DQ228" i="13"/>
  <c r="AV228" i="13"/>
  <c r="EU228" i="13"/>
  <c r="S228" i="13"/>
  <c r="BR340" i="13"/>
  <c r="DS340" i="13"/>
  <c r="O340" i="13"/>
  <c r="BQ340" i="13"/>
  <c r="AN340" i="13"/>
  <c r="EA340" i="13"/>
  <c r="BP340" i="13"/>
  <c r="DK340" i="13"/>
  <c r="DL340" i="13"/>
  <c r="EX340" i="13"/>
  <c r="BG340" i="13"/>
  <c r="T325" i="13"/>
  <c r="BA325" i="13"/>
  <c r="FB325" i="13"/>
  <c r="Y325" i="13"/>
  <c r="AY325" i="13"/>
  <c r="CD325" i="13"/>
  <c r="S325" i="13"/>
  <c r="CU228" i="13"/>
  <c r="F350" i="13"/>
  <c r="CM350" i="13"/>
  <c r="BR350" i="13"/>
  <c r="FC350" i="13"/>
  <c r="FH350" i="13"/>
  <c r="G350" i="13"/>
  <c r="DQ350" i="13"/>
  <c r="AQ350" i="13"/>
  <c r="CD350" i="13"/>
  <c r="EL350" i="13"/>
  <c r="AI350" i="13"/>
  <c r="AA282" i="13"/>
  <c r="AQ282" i="13"/>
  <c r="CK282" i="13"/>
  <c r="BD282" i="13"/>
  <c r="BU282" i="13"/>
  <c r="AU282" i="13"/>
  <c r="EV282" i="13"/>
  <c r="EZ282" i="13"/>
  <c r="BG282" i="13"/>
  <c r="DA336" i="13"/>
  <c r="CI350" i="13"/>
  <c r="CL282" i="13"/>
  <c r="CM382" i="13"/>
  <c r="AA228" i="13"/>
  <c r="CN228" i="13"/>
  <c r="CY340" i="13"/>
  <c r="AU340" i="13"/>
  <c r="EN340" i="13"/>
  <c r="BC340" i="13"/>
  <c r="DY340" i="13"/>
  <c r="DG325" i="13"/>
  <c r="DB325" i="13"/>
  <c r="CU350" i="13"/>
  <c r="DS382" i="13"/>
  <c r="O228" i="13"/>
  <c r="BV228" i="13"/>
  <c r="V228" i="13"/>
  <c r="DD228" i="13"/>
  <c r="BF228" i="13"/>
  <c r="BE228" i="13"/>
  <c r="G228" i="13"/>
  <c r="AW340" i="13"/>
  <c r="AA340" i="13"/>
  <c r="AP340" i="13"/>
  <c r="CF340" i="13"/>
  <c r="R340" i="13"/>
  <c r="DE340" i="13"/>
  <c r="BE340" i="13"/>
  <c r="CZ340" i="13"/>
  <c r="DA340" i="13"/>
  <c r="L340" i="13"/>
  <c r="CR340" i="13"/>
  <c r="N325" i="13"/>
  <c r="DM325" i="13"/>
  <c r="BR325" i="13"/>
  <c r="CS325" i="13"/>
  <c r="DX325" i="13"/>
  <c r="CB325" i="13"/>
  <c r="Y350" i="13"/>
  <c r="BY350" i="13"/>
  <c r="CN350" i="13"/>
  <c r="CF350" i="13"/>
  <c r="O350" i="13"/>
  <c r="EX350" i="13"/>
  <c r="H350" i="13"/>
  <c r="AC350" i="13"/>
  <c r="BD350" i="13"/>
  <c r="CQ350" i="13"/>
  <c r="EM350" i="13"/>
  <c r="AV350" i="13"/>
  <c r="BE282" i="13"/>
  <c r="ET282" i="13"/>
  <c r="BL282" i="13"/>
  <c r="G282" i="13"/>
  <c r="BH282" i="13"/>
  <c r="DA282" i="13"/>
  <c r="EI282" i="13"/>
  <c r="BQ282" i="13"/>
  <c r="W282" i="13"/>
  <c r="Y336" i="13"/>
  <c r="BZ350" i="13"/>
  <c r="AB350" i="13"/>
  <c r="BF282" i="13"/>
  <c r="DU361" i="13"/>
  <c r="CX282" i="13"/>
  <c r="AM228" i="13"/>
  <c r="M382" i="13"/>
  <c r="EN228" i="13"/>
  <c r="AC340" i="13"/>
  <c r="FG340" i="13"/>
  <c r="EL340" i="13"/>
  <c r="CW325" i="13"/>
  <c r="EP325" i="13"/>
  <c r="EG325" i="13"/>
  <c r="M325" i="13"/>
  <c r="AM325" i="13"/>
  <c r="DL325" i="13"/>
  <c r="AS325" i="13"/>
  <c r="EQ350" i="13"/>
  <c r="CA350" i="13"/>
  <c r="AT350" i="13"/>
  <c r="CV350" i="13"/>
  <c r="EG350" i="13"/>
  <c r="EZ350" i="13"/>
  <c r="BQ350" i="13"/>
  <c r="AE350" i="13"/>
  <c r="DM350" i="13"/>
  <c r="CR350" i="13"/>
  <c r="EN350" i="13"/>
  <c r="AL350" i="13"/>
  <c r="DL282" i="13"/>
  <c r="CW282" i="13"/>
  <c r="N282" i="13"/>
  <c r="DJ282" i="13"/>
  <c r="DY282" i="13"/>
  <c r="FH282" i="13"/>
  <c r="AP282" i="13"/>
  <c r="DX282" i="13"/>
  <c r="AI282" i="13"/>
  <c r="FE336" i="13"/>
  <c r="EO350" i="13"/>
  <c r="CY350" i="13"/>
  <c r="EK282" i="13"/>
  <c r="DN282" i="13"/>
  <c r="DT282" i="13"/>
  <c r="DZ282" i="13"/>
  <c r="DU282" i="13"/>
  <c r="AI228" i="13"/>
  <c r="L382" i="13"/>
  <c r="AL228" i="13"/>
  <c r="EL228" i="13"/>
  <c r="EY228" i="13"/>
  <c r="EV228" i="13"/>
  <c r="EU340" i="13"/>
  <c r="BY340" i="13"/>
  <c r="DO340" i="13"/>
  <c r="S340" i="13"/>
  <c r="CC340" i="13"/>
  <c r="BZ340" i="13"/>
  <c r="DC340" i="13"/>
  <c r="DZ340" i="13"/>
  <c r="EY340" i="13"/>
  <c r="BV340" i="13"/>
  <c r="BJ340" i="13"/>
  <c r="BX325" i="13"/>
  <c r="FC325" i="13"/>
  <c r="ES325" i="13"/>
  <c r="AH325" i="13"/>
  <c r="EJ325" i="13"/>
  <c r="AD325" i="13"/>
  <c r="BM350" i="13"/>
  <c r="CB350" i="13"/>
  <c r="BH350" i="13"/>
  <c r="U350" i="13"/>
  <c r="EI350" i="13"/>
  <c r="BK350" i="13"/>
  <c r="AU350" i="13"/>
  <c r="AR350" i="13"/>
  <c r="DO350" i="13"/>
  <c r="CH350" i="13"/>
  <c r="FB350" i="13"/>
  <c r="AZ350" i="13"/>
  <c r="CZ282" i="13"/>
  <c r="CM282" i="13"/>
  <c r="CV282" i="13"/>
  <c r="DE282" i="13"/>
  <c r="BM282" i="13"/>
  <c r="T282" i="13"/>
  <c r="H282" i="13"/>
  <c r="CU282" i="13"/>
  <c r="DK282" i="13"/>
  <c r="H336" i="13"/>
  <c r="EE350" i="13"/>
  <c r="EP350" i="13"/>
  <c r="EA361" i="13"/>
  <c r="BR282" i="13"/>
  <c r="BO282" i="13"/>
  <c r="CA282" i="13"/>
  <c r="L228" i="13"/>
  <c r="CH340" i="13"/>
  <c r="AZ340" i="13"/>
  <c r="CD340" i="13"/>
  <c r="AK340" i="13"/>
  <c r="BT228" i="13"/>
  <c r="CQ228" i="13"/>
  <c r="CM228" i="13"/>
  <c r="DL292" i="13"/>
  <c r="CT382" i="13"/>
  <c r="FG382" i="13"/>
  <c r="CS228" i="13"/>
  <c r="BW228" i="13"/>
  <c r="EB228" i="13"/>
  <c r="DE228" i="13"/>
  <c r="AT228" i="13"/>
  <c r="EH228" i="13"/>
  <c r="DA228" i="13"/>
  <c r="DB340" i="13"/>
  <c r="CB340" i="13"/>
  <c r="ET340" i="13"/>
  <c r="J340" i="13"/>
  <c r="CQ340" i="13"/>
  <c r="BD340" i="13"/>
  <c r="DP340" i="13"/>
  <c r="EM340" i="13"/>
  <c r="Y340" i="13"/>
  <c r="N340" i="13"/>
  <c r="ED340" i="13"/>
  <c r="BO325" i="13"/>
  <c r="EL325" i="13"/>
  <c r="BW325" i="13"/>
  <c r="BK325" i="13"/>
  <c r="EH325" i="13"/>
  <c r="BE325" i="13"/>
  <c r="BC350" i="13"/>
  <c r="V350" i="13"/>
  <c r="BL350" i="13"/>
  <c r="BI350" i="13"/>
  <c r="EJ350" i="13"/>
  <c r="AP350" i="13"/>
  <c r="AX350" i="13"/>
  <c r="DA350" i="13"/>
  <c r="DR350" i="13"/>
  <c r="DT350" i="13"/>
  <c r="EV350" i="13"/>
  <c r="EC350" i="13"/>
  <c r="EC282" i="13"/>
  <c r="F282" i="13"/>
  <c r="O282" i="13"/>
  <c r="CR282" i="13"/>
  <c r="AN282" i="13"/>
  <c r="FG282" i="13"/>
  <c r="EU282" i="13"/>
  <c r="CH282" i="13"/>
  <c r="R282" i="13"/>
  <c r="U336" i="13"/>
  <c r="DF350" i="13"/>
  <c r="CL350" i="13"/>
  <c r="CA361" i="13"/>
  <c r="EM282" i="13"/>
  <c r="AW282" i="13"/>
  <c r="DF282" i="13"/>
  <c r="EY361" i="13"/>
  <c r="Q228" i="13"/>
  <c r="CF228" i="13"/>
  <c r="FH228" i="13"/>
  <c r="EV340" i="13"/>
  <c r="ER340" i="13"/>
  <c r="CO340" i="13"/>
  <c r="CS340" i="13"/>
  <c r="CC292" i="13"/>
  <c r="CH382" i="13"/>
  <c r="ED228" i="13"/>
  <c r="Z228" i="13"/>
  <c r="BG228" i="13"/>
  <c r="CR228" i="13"/>
  <c r="BJ228" i="13"/>
  <c r="AS228" i="13"/>
  <c r="EJ228" i="13"/>
  <c r="FD340" i="13"/>
  <c r="BI340" i="13"/>
  <c r="K340" i="13"/>
  <c r="FH340" i="13"/>
  <c r="DD340" i="13"/>
  <c r="BU340" i="13"/>
  <c r="AH340" i="13"/>
  <c r="DQ340" i="13"/>
  <c r="EZ340" i="13"/>
  <c r="FC340" i="13"/>
  <c r="BW340" i="13"/>
  <c r="BD325" i="13"/>
  <c r="EO325" i="13"/>
  <c r="FD325" i="13"/>
  <c r="O325" i="13"/>
  <c r="AK325" i="13"/>
  <c r="BV325" i="13"/>
  <c r="AQ325" i="13"/>
  <c r="BP350" i="13"/>
  <c r="AJ350" i="13"/>
  <c r="BN350" i="13"/>
  <c r="M350" i="13"/>
  <c r="DN350" i="13"/>
  <c r="FE350" i="13"/>
  <c r="Q350" i="13"/>
  <c r="DC350" i="13"/>
  <c r="BE350" i="13"/>
  <c r="DZ350" i="13"/>
  <c r="J350" i="13"/>
  <c r="CG350" i="13"/>
  <c r="FF282" i="13"/>
  <c r="ES282" i="13"/>
  <c r="Z282" i="13"/>
  <c r="BP282" i="13"/>
  <c r="CG282" i="13"/>
  <c r="BN282" i="13"/>
  <c r="BB282" i="13"/>
  <c r="Y282" i="13"/>
  <c r="FE282" i="13"/>
  <c r="BD336" i="13"/>
  <c r="CP350" i="13"/>
  <c r="AK350" i="13"/>
  <c r="EP361" i="13"/>
  <c r="EO282" i="13"/>
  <c r="AT282" i="13"/>
  <c r="CP282" i="13"/>
  <c r="AJ282" i="13"/>
  <c r="CJ282" i="13"/>
  <c r="DG228" i="13"/>
  <c r="BK228" i="13"/>
  <c r="AK228" i="13"/>
  <c r="CO228" i="13"/>
  <c r="AQ340" i="13"/>
  <c r="DR340" i="13"/>
  <c r="FE340" i="13"/>
  <c r="BH340" i="13"/>
  <c r="AY340" i="13"/>
  <c r="AX340" i="13"/>
  <c r="AV340" i="13"/>
  <c r="DG340" i="13"/>
  <c r="BK340" i="13"/>
  <c r="CV340" i="13"/>
  <c r="Q340" i="13"/>
  <c r="X325" i="13"/>
  <c r="DH325" i="13"/>
  <c r="AN325" i="13"/>
  <c r="EZ325" i="13"/>
  <c r="EY325" i="13"/>
  <c r="BJ325" i="13"/>
  <c r="BB325" i="13"/>
  <c r="EW350" i="13"/>
  <c r="AN350" i="13"/>
  <c r="DE350" i="13"/>
  <c r="DU350" i="13"/>
  <c r="DP350" i="13"/>
  <c r="FG350" i="13"/>
  <c r="S350" i="13"/>
  <c r="CT350" i="13"/>
  <c r="BF350" i="13"/>
  <c r="EA350" i="13"/>
  <c r="K350" i="13"/>
  <c r="AD350" i="13"/>
  <c r="EF282" i="13"/>
  <c r="ER282" i="13"/>
  <c r="DQ282" i="13"/>
  <c r="S282" i="13"/>
  <c r="BT282" i="13"/>
  <c r="AC282" i="13"/>
  <c r="Q282" i="13"/>
  <c r="CC282" i="13"/>
  <c r="FD282" i="13"/>
  <c r="BP336" i="13"/>
  <c r="EK350" i="13"/>
  <c r="DV350" i="13"/>
  <c r="BP361" i="13"/>
  <c r="I282" i="13"/>
  <c r="AO282" i="13"/>
  <c r="J282" i="13"/>
  <c r="DM361" i="13"/>
  <c r="BR228" i="13"/>
  <c r="CB228" i="13"/>
  <c r="EN292" i="13"/>
  <c r="G382" i="13"/>
  <c r="CG228" i="13"/>
  <c r="EC228" i="13"/>
  <c r="W228" i="13"/>
  <c r="BD228" i="13"/>
  <c r="DO228" i="13"/>
  <c r="N228" i="13"/>
  <c r="DP228" i="13"/>
  <c r="DN228" i="13"/>
  <c r="EM228" i="13"/>
  <c r="AQ228" i="13"/>
  <c r="DX228" i="13"/>
  <c r="AT340" i="13"/>
  <c r="FB340" i="13"/>
  <c r="CN340" i="13"/>
  <c r="FF340" i="13"/>
  <c r="ES340" i="13"/>
  <c r="CT340" i="13"/>
  <c r="EC340" i="13"/>
  <c r="AL340" i="13"/>
  <c r="CU340" i="13"/>
  <c r="EG340" i="13"/>
  <c r="AD340" i="13"/>
  <c r="EE325" i="13"/>
  <c r="BU325" i="13"/>
  <c r="EM325" i="13"/>
  <c r="P325" i="13"/>
  <c r="Q325" i="13"/>
  <c r="J321" i="13"/>
  <c r="EY350" i="13"/>
  <c r="DJ350" i="13"/>
  <c r="BB350" i="13"/>
  <c r="DW350" i="13"/>
  <c r="ER350" i="13"/>
  <c r="AS350" i="13"/>
  <c r="T350" i="13"/>
  <c r="AA350" i="13"/>
  <c r="BG350" i="13"/>
  <c r="EB350" i="13"/>
  <c r="L350" i="13"/>
  <c r="AS282" i="13"/>
  <c r="AY282" i="13"/>
  <c r="DD282" i="13"/>
  <c r="DV282" i="13"/>
  <c r="AR282" i="13"/>
  <c r="D282" i="13"/>
  <c r="DG282" i="13"/>
  <c r="EJ282" i="13"/>
  <c r="BK282" i="13"/>
  <c r="AF350" i="13"/>
  <c r="AM350" i="13"/>
  <c r="FE361" i="13"/>
  <c r="EW282" i="13"/>
  <c r="EL282" i="13"/>
  <c r="DO282" i="13"/>
  <c r="F361" i="13"/>
  <c r="CE282" i="13"/>
  <c r="DS228" i="13"/>
  <c r="FG228" i="13"/>
  <c r="H340" i="13"/>
  <c r="F340" i="13"/>
  <c r="BT340" i="13"/>
  <c r="U340" i="13"/>
  <c r="BN340" i="13"/>
  <c r="BA340" i="13"/>
  <c r="BL340" i="13"/>
  <c r="CW340" i="13"/>
  <c r="EI340" i="13"/>
  <c r="EK325" i="13"/>
  <c r="DI325" i="13"/>
  <c r="EQ325" i="13"/>
  <c r="DP325" i="13"/>
  <c r="EC325" i="13"/>
  <c r="W325" i="13"/>
  <c r="FB228" i="13"/>
  <c r="FF350" i="13"/>
  <c r="CX350" i="13"/>
  <c r="CW350" i="13"/>
  <c r="DB350" i="13"/>
  <c r="EH350" i="13"/>
  <c r="Z350" i="13"/>
  <c r="CE350" i="13"/>
  <c r="BW350" i="13"/>
  <c r="BJ350" i="13"/>
  <c r="FD350" i="13"/>
  <c r="P350" i="13"/>
  <c r="DP282" i="13"/>
  <c r="EB282" i="13"/>
  <c r="CB282" i="13"/>
  <c r="AZ282" i="13"/>
  <c r="BA282" i="13"/>
  <c r="FB282" i="13"/>
  <c r="AK282" i="13"/>
  <c r="AD282" i="13"/>
  <c r="EN282" i="13"/>
  <c r="X350" i="13"/>
  <c r="DI350" i="13"/>
  <c r="DH282" i="13"/>
  <c r="EX282" i="13"/>
  <c r="AM282" i="13"/>
  <c r="CF296" i="13"/>
  <c r="CM296" i="13"/>
  <c r="DW296" i="13"/>
  <c r="AO296" i="13"/>
  <c r="AV296" i="13"/>
  <c r="CY296" i="13"/>
  <c r="DH375" i="13"/>
  <c r="U375" i="13"/>
  <c r="W375" i="13"/>
  <c r="EA375" i="13"/>
  <c r="DG375" i="13"/>
  <c r="AP375" i="13"/>
  <c r="DG259" i="13"/>
  <c r="AB360" i="13"/>
  <c r="BX360" i="13"/>
  <c r="EF246" i="13"/>
  <c r="CG246" i="13"/>
  <c r="X337" i="13"/>
  <c r="CJ341" i="13"/>
  <c r="DH246" i="13"/>
  <c r="FC259" i="13"/>
  <c r="BA375" i="13"/>
  <c r="O246" i="13"/>
  <c r="DZ246" i="13"/>
  <c r="CN337" i="13"/>
  <c r="K341" i="13"/>
  <c r="BR296" i="13"/>
  <c r="FB296" i="13"/>
  <c r="DJ296" i="13"/>
  <c r="CO296" i="13"/>
  <c r="ER296" i="13"/>
  <c r="DS296" i="13"/>
  <c r="CV296" i="13"/>
  <c r="BH296" i="13"/>
  <c r="ET296" i="13"/>
  <c r="EP375" i="13"/>
  <c r="CS375" i="13"/>
  <c r="AK375" i="13"/>
  <c r="T375" i="13"/>
  <c r="BB375" i="13"/>
  <c r="CZ375" i="13"/>
  <c r="BB296" i="13"/>
  <c r="I296" i="13"/>
  <c r="BZ296" i="13"/>
  <c r="BJ296" i="13"/>
  <c r="EG341" i="13"/>
  <c r="AL375" i="13"/>
  <c r="BL246" i="13"/>
  <c r="AA246" i="13"/>
  <c r="CY341" i="13"/>
  <c r="DQ379" i="13"/>
  <c r="EH379" i="13"/>
  <c r="FB379" i="13"/>
  <c r="O379" i="13"/>
  <c r="CZ379" i="13"/>
  <c r="AQ379" i="13"/>
  <c r="AS379" i="13"/>
  <c r="AQ337" i="13"/>
  <c r="AP337" i="13"/>
  <c r="CV337" i="13"/>
  <c r="BZ337" i="13"/>
  <c r="CS337" i="13"/>
  <c r="BT337" i="13"/>
  <c r="BD337" i="13"/>
  <c r="EX337" i="13"/>
  <c r="J296" i="13"/>
  <c r="BD296" i="13"/>
  <c r="P296" i="13"/>
  <c r="EU296" i="13"/>
  <c r="AS296" i="13"/>
  <c r="BE296" i="13"/>
  <c r="L296" i="13"/>
  <c r="EZ375" i="13"/>
  <c r="CC375" i="13"/>
  <c r="DD375" i="13"/>
  <c r="CA375" i="13"/>
  <c r="FH375" i="13"/>
  <c r="L375" i="13"/>
  <c r="FH296" i="13"/>
  <c r="DF375" i="13"/>
  <c r="EQ296" i="13"/>
  <c r="D341" i="13"/>
  <c r="AF259" i="13"/>
  <c r="AT246" i="13"/>
  <c r="AZ246" i="13"/>
  <c r="CB341" i="13"/>
  <c r="EQ375" i="13"/>
  <c r="BC375" i="13"/>
  <c r="AI375" i="13"/>
  <c r="AY341" i="13"/>
  <c r="FE375" i="13"/>
  <c r="DI375" i="13"/>
  <c r="BK246" i="13"/>
  <c r="DL246" i="13"/>
  <c r="BS341" i="13"/>
  <c r="DQ234" i="13"/>
  <c r="FB234" i="13"/>
  <c r="EU234" i="13"/>
  <c r="AU259" i="13"/>
  <c r="CB259" i="13"/>
  <c r="CO259" i="13"/>
  <c r="BI259" i="13"/>
  <c r="AM259" i="13"/>
  <c r="BF273" i="13"/>
  <c r="M273" i="13"/>
  <c r="CM273" i="13"/>
  <c r="Z273" i="13"/>
  <c r="EJ273" i="13"/>
  <c r="CT273" i="13"/>
  <c r="CA273" i="13"/>
  <c r="EE273" i="13"/>
  <c r="DB296" i="13"/>
  <c r="AH296" i="13"/>
  <c r="AA296" i="13"/>
  <c r="DG296" i="13"/>
  <c r="FE296" i="13"/>
  <c r="DE296" i="13"/>
  <c r="DK296" i="13"/>
  <c r="CU296" i="13"/>
  <c r="DU296" i="13"/>
  <c r="AR296" i="13"/>
  <c r="BA296" i="13"/>
  <c r="BC296" i="13"/>
  <c r="AL296" i="13"/>
  <c r="BF296" i="13"/>
  <c r="EP296" i="13"/>
  <c r="CD296" i="13"/>
  <c r="D296" i="13"/>
  <c r="ED296" i="13"/>
  <c r="CS296" i="13"/>
  <c r="CG296" i="13"/>
  <c r="DI296" i="13"/>
  <c r="EE296" i="13"/>
  <c r="BM296" i="13"/>
  <c r="AE296" i="13"/>
  <c r="DR296" i="13"/>
  <c r="DA296" i="13"/>
  <c r="BP296" i="13"/>
  <c r="CT296" i="13"/>
  <c r="CJ296" i="13"/>
  <c r="CK296" i="13"/>
  <c r="BO296" i="13"/>
  <c r="AX296" i="13"/>
  <c r="BQ296" i="13"/>
  <c r="AN296" i="13"/>
  <c r="BN296" i="13"/>
  <c r="EI296" i="13"/>
  <c r="CW296" i="13"/>
  <c r="AF296" i="13"/>
  <c r="N296" i="13"/>
  <c r="DX296" i="13"/>
  <c r="CE296" i="13"/>
  <c r="EH296" i="13"/>
  <c r="EF296" i="13"/>
  <c r="Y296" i="13"/>
  <c r="EC296" i="13"/>
  <c r="EB296" i="13"/>
  <c r="CR296" i="13"/>
  <c r="FF296" i="13"/>
  <c r="BW296" i="13"/>
  <c r="ES296" i="13"/>
  <c r="AZ296" i="13"/>
  <c r="R296" i="13"/>
  <c r="U296" i="13"/>
  <c r="CN296" i="13"/>
  <c r="DV254" i="13"/>
  <c r="N254" i="13"/>
  <c r="AH375" i="13"/>
  <c r="DU375" i="13"/>
  <c r="CK375" i="13"/>
  <c r="DT375" i="13"/>
  <c r="BK375" i="13"/>
  <c r="DC375" i="13"/>
  <c r="CQ375" i="13"/>
  <c r="CU375" i="13"/>
  <c r="FA375" i="13"/>
  <c r="CY375" i="13"/>
  <c r="ED375" i="13"/>
  <c r="BW375" i="13"/>
  <c r="EF375" i="13"/>
  <c r="CE375" i="13"/>
  <c r="N375" i="13"/>
  <c r="AZ375" i="13"/>
  <c r="EU375" i="13"/>
  <c r="CF375" i="13"/>
  <c r="DQ375" i="13"/>
  <c r="BZ375" i="13"/>
  <c r="DV375" i="13"/>
  <c r="BD375" i="13"/>
  <c r="AM375" i="13"/>
  <c r="CJ375" i="13"/>
  <c r="F375" i="13"/>
  <c r="BO375" i="13"/>
  <c r="BJ375" i="13"/>
  <c r="E375" i="13"/>
  <c r="CN375" i="13"/>
  <c r="AS375" i="13"/>
  <c r="H375" i="13"/>
  <c r="G375" i="13"/>
  <c r="EY375" i="13"/>
  <c r="CR375" i="13"/>
  <c r="O375" i="13"/>
  <c r="K375" i="13"/>
  <c r="BI375" i="13"/>
  <c r="CG375" i="13"/>
  <c r="EK375" i="13"/>
  <c r="BX375" i="13"/>
  <c r="Z375" i="13"/>
  <c r="J375" i="13"/>
  <c r="V375" i="13"/>
  <c r="BR375" i="13"/>
  <c r="CW375" i="13"/>
  <c r="DZ375" i="13"/>
  <c r="CX375" i="13"/>
  <c r="DA375" i="13"/>
  <c r="EX375" i="13"/>
  <c r="CM375" i="13"/>
  <c r="BT375" i="13"/>
  <c r="DR375" i="13"/>
  <c r="R375" i="13"/>
  <c r="DL375" i="13"/>
  <c r="AY375" i="13"/>
  <c r="BY375" i="13"/>
  <c r="BV375" i="13"/>
  <c r="BS375" i="13"/>
  <c r="ES375" i="13"/>
  <c r="BF375" i="13"/>
  <c r="CD375" i="13"/>
  <c r="AX375" i="13"/>
  <c r="EG375" i="13"/>
  <c r="DE375" i="13"/>
  <c r="CO375" i="13"/>
  <c r="DN375" i="13"/>
  <c r="EC375" i="13"/>
  <c r="AV375" i="13"/>
  <c r="FF375" i="13"/>
  <c r="BU375" i="13"/>
  <c r="FB375" i="13"/>
  <c r="EN375" i="13"/>
  <c r="DB375" i="13"/>
  <c r="BA246" i="13"/>
  <c r="EI246" i="13"/>
  <c r="ED246" i="13"/>
  <c r="DG246" i="13"/>
  <c r="BM246" i="13"/>
  <c r="DO246" i="13"/>
  <c r="FH246" i="13"/>
  <c r="DA246" i="13"/>
  <c r="EQ246" i="13"/>
  <c r="BN246" i="13"/>
  <c r="CS246" i="13"/>
  <c r="DF246" i="13"/>
  <c r="EL246" i="13"/>
  <c r="AV246" i="13"/>
  <c r="W246" i="13"/>
  <c r="AX246" i="13"/>
  <c r="DT246" i="13"/>
  <c r="K246" i="13"/>
  <c r="CV246" i="13"/>
  <c r="EC246" i="13"/>
  <c r="E246" i="13"/>
  <c r="H246" i="13"/>
  <c r="AF246" i="13"/>
  <c r="EE246" i="13"/>
  <c r="CA246" i="13"/>
  <c r="DD246" i="13"/>
  <c r="G246" i="13"/>
  <c r="BV246" i="13"/>
  <c r="BO246" i="13"/>
  <c r="CX246" i="13"/>
  <c r="U246" i="13"/>
  <c r="CB246" i="13"/>
  <c r="EM246" i="13"/>
  <c r="EH246" i="13"/>
  <c r="AG246" i="13"/>
  <c r="CK246" i="13"/>
  <c r="DQ246" i="13"/>
  <c r="Z246" i="13"/>
  <c r="FF246" i="13"/>
  <c r="T246" i="13"/>
  <c r="CQ246" i="13"/>
  <c r="CT246" i="13"/>
  <c r="EX246" i="13"/>
  <c r="EZ246" i="13"/>
  <c r="FD246" i="13"/>
  <c r="FG246" i="13"/>
  <c r="BU246" i="13"/>
  <c r="EV246" i="13"/>
  <c r="S246" i="13"/>
  <c r="CE246" i="13"/>
  <c r="AU246" i="13"/>
  <c r="CN246" i="13"/>
  <c r="DX246" i="13"/>
  <c r="BT246" i="13"/>
  <c r="AD246" i="13"/>
  <c r="AB246" i="13"/>
  <c r="AI246" i="13"/>
  <c r="FB246" i="13"/>
  <c r="BP246" i="13"/>
  <c r="DC246" i="13"/>
  <c r="CD246" i="13"/>
  <c r="ET246" i="13"/>
  <c r="CU246" i="13"/>
  <c r="DS246" i="13"/>
  <c r="DK246" i="13"/>
  <c r="EP246" i="13"/>
  <c r="AR246" i="13"/>
  <c r="R246" i="13"/>
  <c r="AQ246" i="13"/>
  <c r="BF246" i="13"/>
  <c r="BQ246" i="13"/>
  <c r="CZ246" i="13"/>
  <c r="EJ246" i="13"/>
  <c r="CC246" i="13"/>
  <c r="AH246" i="13"/>
  <c r="FE246" i="13"/>
  <c r="AC246" i="13"/>
  <c r="CL246" i="13"/>
  <c r="Y246" i="13"/>
  <c r="DJ246" i="13"/>
  <c r="EB246" i="13"/>
  <c r="BW246" i="13"/>
  <c r="BE246" i="13"/>
  <c r="J246" i="13"/>
  <c r="DN246" i="13"/>
  <c r="CR246" i="13"/>
  <c r="N246" i="13"/>
  <c r="BR246" i="13"/>
  <c r="BM379" i="13"/>
  <c r="AI379" i="13"/>
  <c r="AE379" i="13"/>
  <c r="DK379" i="13"/>
  <c r="AN379" i="13"/>
  <c r="ED379" i="13"/>
  <c r="EY379" i="13"/>
  <c r="DY379" i="13"/>
  <c r="AY379" i="13"/>
  <c r="DO379" i="13"/>
  <c r="CM379" i="13"/>
  <c r="BA379" i="13"/>
  <c r="AX379" i="13"/>
  <c r="AD379" i="13"/>
  <c r="BH379" i="13"/>
  <c r="BV379" i="13"/>
  <c r="AV379" i="13"/>
  <c r="EP379" i="13"/>
  <c r="DB379" i="13"/>
  <c r="EW379" i="13"/>
  <c r="FD379" i="13"/>
  <c r="EZ379" i="13"/>
  <c r="FF379" i="13"/>
  <c r="DH379" i="13"/>
  <c r="J379" i="13"/>
  <c r="CB379" i="13"/>
  <c r="BL379" i="13"/>
  <c r="DA379" i="13"/>
  <c r="BB379" i="13"/>
  <c r="AK379" i="13"/>
  <c r="DL379" i="13"/>
  <c r="DT379" i="13"/>
  <c r="AM379" i="13"/>
  <c r="FC379" i="13"/>
  <c r="CA379" i="13"/>
  <c r="DH360" i="13"/>
  <c r="AF360" i="13"/>
  <c r="DI360" i="13"/>
  <c r="DF360" i="13"/>
  <c r="BO360" i="13"/>
  <c r="CP360" i="13"/>
  <c r="EO360" i="13"/>
  <c r="AM360" i="13"/>
  <c r="CK360" i="13"/>
  <c r="BZ360" i="13"/>
  <c r="CT360" i="13"/>
  <c r="DZ360" i="13"/>
  <c r="DN360" i="13"/>
  <c r="G360" i="13"/>
  <c r="CU338" i="13"/>
  <c r="BX338" i="13"/>
  <c r="CT338" i="13"/>
  <c r="CP338" i="13"/>
  <c r="BU338" i="13"/>
  <c r="AP338" i="13"/>
  <c r="AQ338" i="13"/>
  <c r="AF341" i="13"/>
  <c r="CD341" i="13"/>
  <c r="AJ341" i="13"/>
  <c r="CQ341" i="13"/>
  <c r="H341" i="13"/>
  <c r="ES341" i="13"/>
  <c r="V341" i="13"/>
  <c r="AG341" i="13"/>
  <c r="BU341" i="13"/>
  <c r="AE341" i="13"/>
  <c r="CF341" i="13"/>
  <c r="DJ341" i="13"/>
  <c r="EF341" i="13"/>
  <c r="DU341" i="13"/>
  <c r="DG341" i="13"/>
  <c r="FB341" i="13"/>
  <c r="BQ341" i="13"/>
  <c r="DA341" i="13"/>
  <c r="BJ341" i="13"/>
  <c r="EH341" i="13"/>
  <c r="W341" i="13"/>
  <c r="BE341" i="13"/>
  <c r="CC341" i="13"/>
  <c r="CO341" i="13"/>
  <c r="Z341" i="13"/>
  <c r="ET341" i="13"/>
  <c r="BH341" i="13"/>
  <c r="BZ341" i="13"/>
  <c r="X341" i="13"/>
  <c r="AR341" i="13"/>
  <c r="AA341" i="13"/>
  <c r="DQ341" i="13"/>
  <c r="I341" i="13"/>
  <c r="AB341" i="13"/>
  <c r="EC341" i="13"/>
  <c r="AI341" i="13"/>
  <c r="FG341" i="13"/>
  <c r="BO341" i="13"/>
  <c r="CT341" i="13"/>
  <c r="AU341" i="13"/>
  <c r="AC341" i="13"/>
  <c r="CH341" i="13"/>
  <c r="AS341" i="13"/>
  <c r="BV341" i="13"/>
  <c r="FA341" i="13"/>
  <c r="DM341" i="13"/>
  <c r="DX341" i="13"/>
  <c r="AO341" i="13"/>
  <c r="CM341" i="13"/>
  <c r="CR341" i="13"/>
  <c r="CZ341" i="13"/>
  <c r="BR341" i="13"/>
  <c r="ER341" i="13"/>
  <c r="BT341" i="13"/>
  <c r="EB341" i="13"/>
  <c r="L341" i="13"/>
  <c r="FF341" i="13"/>
  <c r="DE341" i="13"/>
  <c r="CK341" i="13"/>
  <c r="AD341" i="13"/>
  <c r="BA341" i="13"/>
  <c r="AH341" i="13"/>
  <c r="BK341" i="13"/>
  <c r="DP341" i="13"/>
  <c r="F341" i="13"/>
  <c r="BL341" i="13"/>
  <c r="AP341" i="13"/>
  <c r="EE341" i="13"/>
  <c r="DT341" i="13"/>
  <c r="BW341" i="13"/>
  <c r="EM341" i="13"/>
  <c r="G341" i="13"/>
  <c r="AM341" i="13"/>
  <c r="DI341" i="13"/>
  <c r="E341" i="13"/>
  <c r="AV341" i="13"/>
  <c r="DH341" i="13"/>
  <c r="EP341" i="13"/>
  <c r="AZ341" i="13"/>
  <c r="CA341" i="13"/>
  <c r="FC341" i="13"/>
  <c r="CP341" i="13"/>
  <c r="CS341" i="13"/>
  <c r="U341" i="13"/>
  <c r="EA341" i="13"/>
  <c r="DF341" i="13"/>
  <c r="EZ341" i="13"/>
  <c r="O341" i="13"/>
  <c r="BP341" i="13"/>
  <c r="BX341" i="13"/>
  <c r="AQ341" i="13"/>
  <c r="AL341" i="13"/>
  <c r="EV341" i="13"/>
  <c r="DD341" i="13"/>
  <c r="EJ341" i="13"/>
  <c r="CE341" i="13"/>
  <c r="BC341" i="13"/>
  <c r="CN341" i="13"/>
  <c r="T341" i="13"/>
  <c r="CX341" i="13"/>
  <c r="DO341" i="13"/>
  <c r="BB341" i="13"/>
  <c r="S341" i="13"/>
  <c r="EK341" i="13"/>
  <c r="R341" i="13"/>
  <c r="ED341" i="13"/>
  <c r="EQ341" i="13"/>
  <c r="DC341" i="13"/>
  <c r="DR341" i="13"/>
  <c r="DI337" i="13"/>
  <c r="CE337" i="13"/>
  <c r="BP337" i="13"/>
  <c r="EK337" i="13"/>
  <c r="AR337" i="13"/>
  <c r="BX337" i="13"/>
  <c r="DX337" i="13"/>
  <c r="H337" i="13"/>
  <c r="EV337" i="13"/>
  <c r="BU337" i="13"/>
  <c r="AO337" i="13"/>
  <c r="ES337" i="13"/>
  <c r="EQ337" i="13"/>
  <c r="EI337" i="13"/>
  <c r="AD337" i="13"/>
  <c r="DJ337" i="13"/>
  <c r="BC337" i="13"/>
  <c r="DB337" i="13"/>
  <c r="EE337" i="13"/>
  <c r="CP337" i="13"/>
  <c r="EO337" i="13"/>
  <c r="CZ337" i="13"/>
  <c r="AT337" i="13"/>
  <c r="AS337" i="13"/>
  <c r="AV337" i="13"/>
  <c r="ET337" i="13"/>
  <c r="D337" i="13"/>
  <c r="DG337" i="13"/>
  <c r="AW337" i="13"/>
  <c r="EU337" i="13"/>
  <c r="BW337" i="13"/>
  <c r="CW337" i="13"/>
  <c r="CM337" i="13"/>
  <c r="BQ337" i="13"/>
  <c r="FH337" i="13"/>
  <c r="T337" i="13"/>
  <c r="BS337" i="13"/>
  <c r="DM337" i="13"/>
  <c r="EW337" i="13"/>
  <c r="DZ337" i="13"/>
  <c r="AF337" i="13"/>
  <c r="AG337" i="13"/>
  <c r="AB337" i="13"/>
  <c r="EJ337" i="13"/>
  <c r="W337" i="13"/>
  <c r="DC337" i="13"/>
  <c r="DS337" i="13"/>
  <c r="CI337" i="13"/>
  <c r="Y337" i="13"/>
  <c r="L337" i="13"/>
  <c r="AM337" i="13"/>
  <c r="CU337" i="13"/>
  <c r="DU337" i="13"/>
  <c r="FA337" i="13"/>
  <c r="BS246" i="13"/>
  <c r="DM246" i="13"/>
  <c r="AO375" i="13"/>
  <c r="BM375" i="13"/>
  <c r="DY246" i="13"/>
  <c r="DJ360" i="13"/>
  <c r="BO337" i="13"/>
  <c r="DY337" i="13"/>
  <c r="DY341" i="13"/>
  <c r="CQ379" i="13"/>
  <c r="EB379" i="13"/>
  <c r="EX379" i="13"/>
  <c r="F379" i="13"/>
  <c r="BT379" i="13"/>
  <c r="DS379" i="13"/>
  <c r="CO379" i="13"/>
  <c r="DW379" i="13"/>
  <c r="BY379" i="13"/>
  <c r="AN337" i="13"/>
  <c r="CK337" i="13"/>
  <c r="O337" i="13"/>
  <c r="CX337" i="13"/>
  <c r="CJ337" i="13"/>
  <c r="EN337" i="13"/>
  <c r="N337" i="13"/>
  <c r="J337" i="13"/>
  <c r="AM296" i="13"/>
  <c r="Q296" i="13"/>
  <c r="EO296" i="13"/>
  <c r="G296" i="13"/>
  <c r="EJ296" i="13"/>
  <c r="FD296" i="13"/>
  <c r="AB375" i="13"/>
  <c r="FG375" i="13"/>
  <c r="CV375" i="13"/>
  <c r="EM375" i="13"/>
  <c r="BN375" i="13"/>
  <c r="AQ375" i="13"/>
  <c r="DJ375" i="13"/>
  <c r="T296" i="13"/>
  <c r="CO338" i="13"/>
  <c r="CT259" i="13"/>
  <c r="CG273" i="13"/>
  <c r="AT375" i="13"/>
  <c r="EN246" i="13"/>
  <c r="AN246" i="13"/>
  <c r="FH341" i="13"/>
  <c r="BY246" i="13"/>
  <c r="BE332" i="13"/>
  <c r="CV364" i="13"/>
  <c r="R249" i="13"/>
  <c r="DE249" i="13"/>
  <c r="CD241" i="13"/>
  <c r="V302" i="13"/>
  <c r="DZ299" i="13"/>
  <c r="EA323" i="13"/>
  <c r="DI332" i="13"/>
  <c r="BS299" i="13"/>
  <c r="DX280" i="13"/>
  <c r="BK280" i="13"/>
  <c r="DG280" i="13"/>
  <c r="CJ323" i="13"/>
  <c r="AW332" i="13"/>
  <c r="BN332" i="13"/>
  <c r="AQ280" i="13"/>
  <c r="AX280" i="13"/>
  <c r="CT280" i="13"/>
  <c r="BH323" i="13"/>
  <c r="Q332" i="13"/>
  <c r="W332" i="13"/>
  <c r="CZ332" i="13"/>
  <c r="BH364" i="13"/>
  <c r="ER249" i="13"/>
  <c r="AQ249" i="13"/>
  <c r="DQ241" i="13"/>
  <c r="DI280" i="13"/>
  <c r="ES302" i="13"/>
  <c r="BD323" i="13"/>
  <c r="BD280" i="13"/>
  <c r="EZ280" i="13"/>
  <c r="CF280" i="13"/>
  <c r="CQ323" i="13"/>
  <c r="BY332" i="13"/>
  <c r="BQ332" i="13"/>
  <c r="EC332" i="13"/>
  <c r="AL364" i="13"/>
  <c r="EL249" i="13"/>
  <c r="CT241" i="13"/>
  <c r="EG302" i="13"/>
  <c r="CN299" i="13"/>
  <c r="BK364" i="13"/>
  <c r="DV323" i="13"/>
  <c r="EZ299" i="13"/>
  <c r="E280" i="13"/>
  <c r="O280" i="13"/>
  <c r="CQ280" i="13"/>
  <c r="CE323" i="13"/>
  <c r="CW332" i="13"/>
  <c r="BK332" i="13"/>
  <c r="AY332" i="13"/>
  <c r="BA364" i="13"/>
  <c r="CF249" i="13"/>
  <c r="DG364" i="13"/>
  <c r="AW302" i="13"/>
  <c r="DH299" i="13"/>
  <c r="DD299" i="13"/>
  <c r="BS332" i="13"/>
  <c r="EM280" i="13"/>
  <c r="AN332" i="13"/>
  <c r="CA364" i="13"/>
  <c r="U249" i="13"/>
  <c r="AM241" i="13"/>
  <c r="BU363" i="13"/>
  <c r="X302" i="13"/>
  <c r="FC299" i="13"/>
  <c r="T280" i="13"/>
  <c r="ET280" i="13"/>
  <c r="BG323" i="13"/>
  <c r="BP332" i="13"/>
  <c r="D332" i="13"/>
  <c r="CC280" i="13"/>
  <c r="DA280" i="13"/>
  <c r="CV280" i="13"/>
  <c r="W280" i="13"/>
  <c r="O323" i="13"/>
  <c r="CB332" i="13"/>
  <c r="AT332" i="13"/>
  <c r="FG332" i="13"/>
  <c r="CZ364" i="13"/>
  <c r="DW249" i="13"/>
  <c r="DL249" i="13"/>
  <c r="CN241" i="13"/>
  <c r="CP302" i="13"/>
  <c r="BY299" i="13"/>
  <c r="AV323" i="13"/>
  <c r="AL249" i="13"/>
  <c r="BQ280" i="13"/>
  <c r="CM280" i="13"/>
  <c r="CR280" i="13"/>
  <c r="AH280" i="13"/>
  <c r="DQ323" i="13"/>
  <c r="P332" i="13"/>
  <c r="DJ332" i="13"/>
  <c r="CQ332" i="13"/>
  <c r="EN364" i="13"/>
  <c r="CS364" i="13"/>
  <c r="CN249" i="13"/>
  <c r="DO241" i="13"/>
  <c r="CF302" i="13"/>
  <c r="AI299" i="13"/>
  <c r="CR299" i="13"/>
  <c r="FB332" i="13"/>
  <c r="CV241" i="13"/>
  <c r="H302" i="13"/>
  <c r="CX299" i="13"/>
  <c r="G280" i="13"/>
  <c r="CU280" i="13"/>
  <c r="CS280" i="13"/>
  <c r="BF280" i="13"/>
  <c r="BI323" i="13"/>
  <c r="ET332" i="13"/>
  <c r="I332" i="13"/>
  <c r="M332" i="13"/>
  <c r="ED364" i="13"/>
  <c r="CT364" i="13"/>
  <c r="AM249" i="13"/>
  <c r="CC241" i="13"/>
  <c r="AZ302" i="13"/>
  <c r="EA299" i="13"/>
  <c r="F352" i="13"/>
  <c r="EN341" i="13"/>
  <c r="S280" i="13"/>
  <c r="ES280" i="13"/>
  <c r="AK280" i="13"/>
  <c r="R280" i="13"/>
  <c r="CK280" i="13"/>
  <c r="N280" i="13"/>
  <c r="AZ280" i="13"/>
  <c r="BU280" i="13"/>
  <c r="EC280" i="13"/>
  <c r="J280" i="13"/>
  <c r="DP323" i="13"/>
  <c r="EY323" i="13"/>
  <c r="CB323" i="13"/>
  <c r="AS332" i="13"/>
  <c r="AH332" i="13"/>
  <c r="DZ332" i="13"/>
  <c r="CV332" i="13"/>
  <c r="CX332" i="13"/>
  <c r="DU332" i="13"/>
  <c r="AO332" i="13"/>
  <c r="K332" i="13"/>
  <c r="AC332" i="13"/>
  <c r="CC364" i="13"/>
  <c r="EJ364" i="13"/>
  <c r="EL364" i="13"/>
  <c r="AE364" i="13"/>
  <c r="ES249" i="13"/>
  <c r="FC249" i="13"/>
  <c r="EN249" i="13"/>
  <c r="AZ241" i="13"/>
  <c r="AK241" i="13"/>
  <c r="CQ241" i="13"/>
  <c r="EE302" i="13"/>
  <c r="ER302" i="13"/>
  <c r="DC302" i="13"/>
  <c r="Y299" i="13"/>
  <c r="CA299" i="13"/>
  <c r="AD299" i="13"/>
  <c r="E299" i="13"/>
  <c r="AP323" i="13"/>
  <c r="BJ323" i="13"/>
  <c r="Z332" i="13"/>
  <c r="FF323" i="13"/>
  <c r="AH323" i="13"/>
  <c r="BE280" i="13"/>
  <c r="BM280" i="13"/>
  <c r="U280" i="13"/>
  <c r="FE280" i="13"/>
  <c r="AY280" i="13"/>
  <c r="EN280" i="13"/>
  <c r="FB280" i="13"/>
  <c r="AM280" i="13"/>
  <c r="AV280" i="13"/>
  <c r="V280" i="13"/>
  <c r="DE323" i="13"/>
  <c r="ES323" i="13"/>
  <c r="FE323" i="13"/>
  <c r="L332" i="13"/>
  <c r="CS332" i="13"/>
  <c r="FE332" i="13"/>
  <c r="AD332" i="13"/>
  <c r="H332" i="13"/>
  <c r="AQ332" i="13"/>
  <c r="BB332" i="13"/>
  <c r="BH332" i="13"/>
  <c r="R332" i="13"/>
  <c r="BY364" i="13"/>
  <c r="S364" i="13"/>
  <c r="EF364" i="13"/>
  <c r="K364" i="13"/>
  <c r="EH249" i="13"/>
  <c r="CD249" i="13"/>
  <c r="EC249" i="13"/>
  <c r="FC241" i="13"/>
  <c r="BR241" i="13"/>
  <c r="DJ302" i="13"/>
  <c r="BX280" i="13"/>
  <c r="AF302" i="13"/>
  <c r="AL302" i="13"/>
  <c r="DU302" i="13"/>
  <c r="AV299" i="13"/>
  <c r="AH299" i="13"/>
  <c r="DK299" i="13"/>
  <c r="BE299" i="13"/>
  <c r="BW323" i="13"/>
  <c r="EQ323" i="13"/>
  <c r="EM323" i="13"/>
  <c r="EV280" i="13"/>
  <c r="CI323" i="13"/>
  <c r="AE332" i="13"/>
  <c r="EI332" i="13"/>
  <c r="AU332" i="13"/>
  <c r="U332" i="13"/>
  <c r="AI332" i="13"/>
  <c r="EY332" i="13"/>
  <c r="CN332" i="13"/>
  <c r="FD332" i="13"/>
  <c r="EV332" i="13"/>
  <c r="P364" i="13"/>
  <c r="FC364" i="13"/>
  <c r="DM364" i="13"/>
  <c r="EO249" i="13"/>
  <c r="BW249" i="13"/>
  <c r="DS249" i="13"/>
  <c r="EM249" i="13"/>
  <c r="G249" i="13"/>
  <c r="AU241" i="13"/>
  <c r="CU241" i="13"/>
  <c r="DB302" i="13"/>
  <c r="DF280" i="13"/>
  <c r="CK302" i="13"/>
  <c r="BW302" i="13"/>
  <c r="BE302" i="13"/>
  <c r="CD299" i="13"/>
  <c r="BA299" i="13"/>
  <c r="BM323" i="13"/>
  <c r="DL323" i="13"/>
  <c r="CL280" i="13"/>
  <c r="EK332" i="13"/>
  <c r="FG323" i="13"/>
  <c r="AS280" i="13"/>
  <c r="EA280" i="13"/>
  <c r="EL323" i="13"/>
  <c r="EU280" i="13"/>
  <c r="CZ280" i="13"/>
  <c r="BP280" i="13"/>
  <c r="BV280" i="13"/>
  <c r="DW280" i="13"/>
  <c r="BC280" i="13"/>
  <c r="ER280" i="13"/>
  <c r="BZ280" i="13"/>
  <c r="BL280" i="13"/>
  <c r="BG280" i="13"/>
  <c r="AT280" i="13"/>
  <c r="BY323" i="13"/>
  <c r="BF323" i="13"/>
  <c r="DR323" i="13"/>
  <c r="CS323" i="13"/>
  <c r="J332" i="13"/>
  <c r="BR332" i="13"/>
  <c r="F332" i="13"/>
  <c r="DN332" i="13"/>
  <c r="EZ332" i="13"/>
  <c r="BV332" i="13"/>
  <c r="DA332" i="13"/>
  <c r="EH332" i="13"/>
  <c r="DY332" i="13"/>
  <c r="AR364" i="13"/>
  <c r="DZ364" i="13"/>
  <c r="BI364" i="13"/>
  <c r="BI249" i="13"/>
  <c r="O249" i="13"/>
  <c r="BR249" i="13"/>
  <c r="DP249" i="13"/>
  <c r="DF249" i="13"/>
  <c r="BZ241" i="13"/>
  <c r="EU241" i="13"/>
  <c r="ET302" i="13"/>
  <c r="EE280" i="13"/>
  <c r="AU302" i="13"/>
  <c r="J302" i="13"/>
  <c r="EV302" i="13"/>
  <c r="AI323" i="13"/>
  <c r="EM299" i="13"/>
  <c r="EW299" i="13"/>
  <c r="EH299" i="13"/>
  <c r="AX299" i="13"/>
  <c r="CZ323" i="13"/>
  <c r="DV280" i="13"/>
  <c r="BT280" i="13"/>
  <c r="BR280" i="13"/>
  <c r="F280" i="13"/>
  <c r="J323" i="13"/>
  <c r="DP332" i="13"/>
  <c r="DE332" i="13"/>
  <c r="DX332" i="13"/>
  <c r="DD332" i="13"/>
  <c r="BM332" i="13"/>
  <c r="DT332" i="13"/>
  <c r="EX332" i="13"/>
  <c r="DW332" i="13"/>
  <c r="EL332" i="13"/>
  <c r="AZ364" i="13"/>
  <c r="CY364" i="13"/>
  <c r="H364" i="13"/>
  <c r="AF249" i="13"/>
  <c r="EX249" i="13"/>
  <c r="BV249" i="13"/>
  <c r="DN249" i="13"/>
  <c r="BN241" i="13"/>
  <c r="L241" i="13"/>
  <c r="BY302" i="13"/>
  <c r="E302" i="13"/>
  <c r="CO302" i="13"/>
  <c r="DE299" i="13"/>
  <c r="BN299" i="13"/>
  <c r="AZ299" i="13"/>
  <c r="BK323" i="13"/>
  <c r="CA323" i="13"/>
  <c r="FH280" i="13"/>
  <c r="EB280" i="13"/>
  <c r="CB280" i="13"/>
  <c r="DJ280" i="13"/>
  <c r="AN280" i="13"/>
  <c r="DN280" i="13"/>
  <c r="EI280" i="13"/>
  <c r="H280" i="13"/>
  <c r="Q280" i="13"/>
  <c r="BN280" i="13"/>
  <c r="EG280" i="13"/>
  <c r="BY280" i="13"/>
  <c r="EF280" i="13"/>
  <c r="DS280" i="13"/>
  <c r="CH280" i="13"/>
  <c r="DO280" i="13"/>
  <c r="EX280" i="13"/>
  <c r="D323" i="13"/>
  <c r="BL323" i="13"/>
  <c r="DD323" i="13"/>
  <c r="AZ332" i="13"/>
  <c r="EF332" i="13"/>
  <c r="CK332" i="13"/>
  <c r="CE332" i="13"/>
  <c r="ER332" i="13"/>
  <c r="DV332" i="13"/>
  <c r="EG332" i="13"/>
  <c r="DQ332" i="13"/>
  <c r="DL332" i="13"/>
  <c r="AK332" i="13"/>
  <c r="EA364" i="13"/>
  <c r="DR364" i="13"/>
  <c r="EB364" i="13"/>
  <c r="DI249" i="13"/>
  <c r="BY249" i="13"/>
  <c r="AV249" i="13"/>
  <c r="DA249" i="13"/>
  <c r="CY249" i="13"/>
  <c r="BV241" i="13"/>
  <c r="AG241" i="13"/>
  <c r="DE302" i="13"/>
  <c r="AK302" i="13"/>
  <c r="DX302" i="13"/>
  <c r="BG299" i="13"/>
  <c r="H299" i="13"/>
  <c r="CI299" i="13"/>
  <c r="AS323" i="13"/>
  <c r="DG332" i="13"/>
  <c r="CU299" i="13"/>
  <c r="BA280" i="13"/>
  <c r="BR323" i="13"/>
  <c r="CN280" i="13"/>
  <c r="AP280" i="13"/>
  <c r="FC280" i="13"/>
  <c r="AK323" i="13"/>
  <c r="DY280" i="13"/>
  <c r="CW280" i="13"/>
  <c r="D280" i="13"/>
  <c r="BB280" i="13"/>
  <c r="BW280" i="13"/>
  <c r="AA280" i="13"/>
  <c r="DQ280" i="13"/>
  <c r="ED280" i="13"/>
  <c r="BH280" i="13"/>
  <c r="AI280" i="13"/>
  <c r="AA323" i="13"/>
  <c r="FC323" i="13"/>
  <c r="DW323" i="13"/>
  <c r="S332" i="13"/>
  <c r="BC332" i="13"/>
  <c r="AR332" i="13"/>
  <c r="AP332" i="13"/>
  <c r="BZ332" i="13"/>
  <c r="BD332" i="13"/>
  <c r="FF332" i="13"/>
  <c r="BW332" i="13"/>
  <c r="CO332" i="13"/>
  <c r="AL332" i="13"/>
  <c r="DE364" i="13"/>
  <c r="F364" i="13"/>
  <c r="FA364" i="13"/>
  <c r="CL249" i="13"/>
  <c r="T249" i="13"/>
  <c r="EJ249" i="13"/>
  <c r="L249" i="13"/>
  <c r="BB241" i="13"/>
  <c r="CS241" i="13"/>
  <c r="EN241" i="13"/>
  <c r="CD302" i="13"/>
  <c r="Y302" i="13"/>
  <c r="CI302" i="13"/>
  <c r="DA299" i="13"/>
  <c r="BL299" i="13"/>
  <c r="DT299" i="13"/>
  <c r="FH323" i="13"/>
  <c r="DS332" i="13"/>
  <c r="EE299" i="13"/>
  <c r="CM323" i="13"/>
  <c r="DL280" i="13"/>
  <c r="CW323" i="13"/>
  <c r="FF280" i="13"/>
  <c r="DP280" i="13"/>
  <c r="AU280" i="13"/>
  <c r="DG323" i="13"/>
  <c r="DK280" i="13"/>
  <c r="FG280" i="13"/>
  <c r="AG280" i="13"/>
  <c r="AD280" i="13"/>
  <c r="BJ280" i="13"/>
  <c r="Z280" i="13"/>
  <c r="DD280" i="13"/>
  <c r="CG280" i="13"/>
  <c r="L280" i="13"/>
  <c r="EP323" i="13"/>
  <c r="AT323" i="13"/>
  <c r="L323" i="13"/>
  <c r="CC332" i="13"/>
  <c r="V332" i="13"/>
  <c r="CD332" i="13"/>
  <c r="FH332" i="13"/>
  <c r="EU332" i="13"/>
  <c r="EW332" i="13"/>
  <c r="AG332" i="13"/>
  <c r="BA332" i="13"/>
  <c r="EZ364" i="13"/>
  <c r="CB364" i="13"/>
  <c r="BP364" i="13"/>
  <c r="FA249" i="13"/>
  <c r="Q249" i="13"/>
  <c r="D249" i="13"/>
  <c r="DX249" i="13"/>
  <c r="BK241" i="13"/>
  <c r="BT241" i="13"/>
  <c r="CX302" i="13"/>
  <c r="BL302" i="13"/>
  <c r="BX299" i="13"/>
  <c r="AY323" i="13"/>
  <c r="BW295" i="13"/>
  <c r="J324" i="13"/>
  <c r="CV295" i="13"/>
  <c r="EI324" i="13"/>
  <c r="BB311" i="13"/>
  <c r="DN324" i="13"/>
  <c r="EA295" i="13"/>
  <c r="EP316" i="13"/>
  <c r="EX311" i="13"/>
  <c r="DN295" i="13"/>
  <c r="BQ295" i="13"/>
  <c r="AM316" i="13"/>
  <c r="CM295" i="13"/>
  <c r="BH307" i="13"/>
  <c r="BN316" i="13"/>
  <c r="V295" i="13"/>
  <c r="BH316" i="13"/>
  <c r="AT295" i="13"/>
  <c r="CY316" i="13"/>
  <c r="AH316" i="13"/>
  <c r="FE324" i="13"/>
  <c r="EH295" i="13"/>
  <c r="AH324" i="13"/>
  <c r="EZ358" i="13"/>
  <c r="Z358" i="13"/>
  <c r="FA358" i="13"/>
  <c r="DR358" i="13"/>
  <c r="BT358" i="13"/>
  <c r="CY358" i="13"/>
  <c r="AD358" i="13"/>
  <c r="AJ358" i="13"/>
  <c r="EJ358" i="13"/>
  <c r="AL358" i="13"/>
  <c r="BN358" i="13"/>
  <c r="DG300" i="13"/>
  <c r="AN300" i="13"/>
  <c r="BW300" i="13"/>
  <c r="AU300" i="13"/>
  <c r="CM300" i="13"/>
  <c r="BJ300" i="13"/>
  <c r="AW300" i="13"/>
  <c r="EV300" i="13"/>
  <c r="FE270" i="13"/>
  <c r="DD270" i="13"/>
  <c r="BN344" i="13"/>
  <c r="AK372" i="13"/>
  <c r="BH372" i="13"/>
  <c r="BQ344" i="13"/>
  <c r="DJ344" i="13"/>
  <c r="AA327" i="13"/>
  <c r="AO372" i="13"/>
  <c r="BV284" i="13"/>
  <c r="D284" i="13"/>
  <c r="CX327" i="13"/>
  <c r="Z344" i="13"/>
  <c r="BR284" i="13"/>
  <c r="FD358" i="13"/>
  <c r="BY358" i="13"/>
  <c r="CW358" i="13"/>
  <c r="CI358" i="13"/>
  <c r="F358" i="13"/>
  <c r="I358" i="13"/>
  <c r="AO358" i="13"/>
  <c r="CV358" i="13"/>
  <c r="DM358" i="13"/>
  <c r="AN358" i="13"/>
  <c r="EH358" i="13"/>
  <c r="O300" i="13"/>
  <c r="CU300" i="13"/>
  <c r="CG300" i="13"/>
  <c r="V300" i="13"/>
  <c r="E300" i="13"/>
  <c r="BH300" i="13"/>
  <c r="DP300" i="13"/>
  <c r="EH300" i="13"/>
  <c r="AS270" i="13"/>
  <c r="FD270" i="13"/>
  <c r="BK344" i="13"/>
  <c r="EB372" i="13"/>
  <c r="DK372" i="13"/>
  <c r="EC327" i="13"/>
  <c r="EK372" i="13"/>
  <c r="EU284" i="13"/>
  <c r="EB284" i="13"/>
  <c r="BM327" i="13"/>
  <c r="AJ284" i="13"/>
  <c r="CU358" i="13"/>
  <c r="FG358" i="13"/>
  <c r="AR358" i="13"/>
  <c r="EG358" i="13"/>
  <c r="S358" i="13"/>
  <c r="K358" i="13"/>
  <c r="CA358" i="13"/>
  <c r="CS358" i="13"/>
  <c r="DZ358" i="13"/>
  <c r="AA358" i="13"/>
  <c r="DJ358" i="13"/>
  <c r="CR300" i="13"/>
  <c r="DE300" i="13"/>
  <c r="AT300" i="13"/>
  <c r="EI300" i="13"/>
  <c r="ER300" i="13"/>
  <c r="EA300" i="13"/>
  <c r="W300" i="13"/>
  <c r="CB300" i="13"/>
  <c r="U270" i="13"/>
  <c r="EG270" i="13"/>
  <c r="BV270" i="13"/>
  <c r="FG344" i="13"/>
  <c r="BZ372" i="13"/>
  <c r="CH372" i="13"/>
  <c r="CR327" i="13"/>
  <c r="AC248" i="13"/>
  <c r="AD284" i="13"/>
  <c r="EW284" i="13"/>
  <c r="BC327" i="13"/>
  <c r="AR248" i="13"/>
  <c r="W358" i="13"/>
  <c r="BV358" i="13"/>
  <c r="CT358" i="13"/>
  <c r="BH358" i="13"/>
  <c r="CF358" i="13"/>
  <c r="Q358" i="13"/>
  <c r="L358" i="13"/>
  <c r="H358" i="13"/>
  <c r="ER358" i="13"/>
  <c r="DS358" i="13"/>
  <c r="AQ300" i="13"/>
  <c r="EG300" i="13"/>
  <c r="CT300" i="13"/>
  <c r="Y300" i="13"/>
  <c r="AC300" i="13"/>
  <c r="AX300" i="13"/>
  <c r="AS300" i="13"/>
  <c r="CO300" i="13"/>
  <c r="G270" i="13"/>
  <c r="F270" i="13"/>
  <c r="K270" i="13"/>
  <c r="CP372" i="13"/>
  <c r="L344" i="13"/>
  <c r="AP344" i="13"/>
  <c r="BM344" i="13"/>
  <c r="FG372" i="13"/>
  <c r="W372" i="13"/>
  <c r="CK327" i="13"/>
  <c r="L284" i="13"/>
  <c r="D344" i="13"/>
  <c r="EN358" i="13"/>
  <c r="DV358" i="13"/>
  <c r="DE358" i="13"/>
  <c r="EP358" i="13"/>
  <c r="P358" i="13"/>
  <c r="AE358" i="13"/>
  <c r="AX358" i="13"/>
  <c r="BF358" i="13"/>
  <c r="BM358" i="13"/>
  <c r="DQ358" i="13"/>
  <c r="CI270" i="13"/>
  <c r="CV300" i="13"/>
  <c r="P300" i="13"/>
  <c r="BU300" i="13"/>
  <c r="AI300" i="13"/>
  <c r="AZ300" i="13"/>
  <c r="AV300" i="13"/>
  <c r="DL300" i="13"/>
  <c r="EJ300" i="13"/>
  <c r="CF270" i="13"/>
  <c r="O270" i="13"/>
  <c r="EL270" i="13"/>
  <c r="EH344" i="13"/>
  <c r="CZ344" i="13"/>
  <c r="DI344" i="13"/>
  <c r="AF372" i="13"/>
  <c r="F372" i="13"/>
  <c r="AT372" i="13"/>
  <c r="DR344" i="13"/>
  <c r="DI372" i="13"/>
  <c r="DL327" i="13"/>
  <c r="T284" i="13"/>
  <c r="AY358" i="13"/>
  <c r="EF358" i="13"/>
  <c r="CK358" i="13"/>
  <c r="ET358" i="13"/>
  <c r="AM358" i="13"/>
  <c r="AW358" i="13"/>
  <c r="BP358" i="13"/>
  <c r="CJ358" i="13"/>
  <c r="CQ358" i="13"/>
  <c r="BC358" i="13"/>
  <c r="O358" i="13"/>
  <c r="DS300" i="13"/>
  <c r="CI300" i="13"/>
  <c r="AH300" i="13"/>
  <c r="J300" i="13"/>
  <c r="BK300" i="13"/>
  <c r="DO300" i="13"/>
  <c r="BE300" i="13"/>
  <c r="AG270" i="13"/>
  <c r="T270" i="13"/>
  <c r="AU270" i="13"/>
  <c r="K344" i="13"/>
  <c r="AT344" i="13"/>
  <c r="DM372" i="13"/>
  <c r="BK372" i="13"/>
  <c r="DA372" i="13"/>
  <c r="P327" i="13"/>
  <c r="E284" i="13"/>
  <c r="DW358" i="13"/>
  <c r="AC358" i="13"/>
  <c r="T358" i="13"/>
  <c r="DU358" i="13"/>
  <c r="BB358" i="13"/>
  <c r="AQ358" i="13"/>
  <c r="BQ358" i="13"/>
  <c r="CM358" i="13"/>
  <c r="DP358" i="13"/>
  <c r="BD358" i="13"/>
  <c r="Y358" i="13"/>
  <c r="S300" i="13"/>
  <c r="CF300" i="13"/>
  <c r="CS300" i="13"/>
  <c r="EU300" i="13"/>
  <c r="DK300" i="13"/>
  <c r="AK300" i="13"/>
  <c r="BR300" i="13"/>
  <c r="CN300" i="13"/>
  <c r="BK270" i="13"/>
  <c r="ES270" i="13"/>
  <c r="V270" i="13"/>
  <c r="BF344" i="13"/>
  <c r="DB344" i="13"/>
  <c r="DF372" i="13"/>
  <c r="M372" i="13"/>
  <c r="EL372" i="13"/>
  <c r="EG327" i="13"/>
  <c r="EL327" i="13"/>
  <c r="AZ284" i="13"/>
  <c r="BF284" i="13"/>
  <c r="BE358" i="13"/>
  <c r="EI358" i="13"/>
  <c r="EW358" i="13"/>
  <c r="CB358" i="13"/>
  <c r="G358" i="13"/>
  <c r="FH358" i="13"/>
  <c r="DB358" i="13"/>
  <c r="CZ358" i="13"/>
  <c r="FB358" i="13"/>
  <c r="AH358" i="13"/>
  <c r="BW358" i="13"/>
  <c r="BA300" i="13"/>
  <c r="BT300" i="13"/>
  <c r="DN300" i="13"/>
  <c r="BY300" i="13"/>
  <c r="Q300" i="13"/>
  <c r="DD300" i="13"/>
  <c r="AJ300" i="13"/>
  <c r="U300" i="13"/>
  <c r="BA270" i="13"/>
  <c r="P270" i="13"/>
  <c r="DM344" i="13"/>
  <c r="N344" i="13"/>
  <c r="AU344" i="13"/>
  <c r="EH372" i="13"/>
  <c r="N372" i="13"/>
  <c r="EV372" i="13"/>
  <c r="CD344" i="13"/>
  <c r="BZ344" i="13"/>
  <c r="DU327" i="13"/>
  <c r="CH327" i="13"/>
  <c r="AA284" i="13"/>
  <c r="DA284" i="13"/>
  <c r="AU358" i="13"/>
  <c r="CC358" i="13"/>
  <c r="DC358" i="13"/>
  <c r="V358" i="13"/>
  <c r="DX358" i="13"/>
  <c r="DN358" i="13"/>
  <c r="N358" i="13"/>
  <c r="DA358" i="13"/>
  <c r="E358" i="13"/>
  <c r="AI358" i="13"/>
  <c r="EC358" i="13"/>
  <c r="BL300" i="13"/>
  <c r="EL300" i="13"/>
  <c r="CW300" i="13"/>
  <c r="AM300" i="13"/>
  <c r="Z300" i="13"/>
  <c r="K300" i="13"/>
  <c r="DC300" i="13"/>
  <c r="DX300" i="13"/>
  <c r="CJ270" i="13"/>
  <c r="H270" i="13"/>
  <c r="FC270" i="13"/>
  <c r="BY344" i="13"/>
  <c r="CF344" i="13"/>
  <c r="FB344" i="13"/>
  <c r="BI344" i="13"/>
  <c r="EZ372" i="13"/>
  <c r="BI372" i="13"/>
  <c r="CN372" i="13"/>
  <c r="AE344" i="13"/>
  <c r="EA344" i="13"/>
  <c r="CN344" i="13"/>
  <c r="EM327" i="13"/>
  <c r="FB327" i="13"/>
  <c r="AO300" i="13"/>
  <c r="DL284" i="13"/>
  <c r="EV284" i="13"/>
  <c r="BI358" i="13"/>
  <c r="BG358" i="13"/>
  <c r="CH358" i="13"/>
  <c r="EY358" i="13"/>
  <c r="BR358" i="13"/>
  <c r="CR358" i="13"/>
  <c r="AZ358" i="13"/>
  <c r="EX358" i="13"/>
  <c r="EU358" i="13"/>
  <c r="AV358" i="13"/>
  <c r="FC300" i="13"/>
  <c r="FE300" i="13"/>
  <c r="D300" i="13"/>
  <c r="CH300" i="13"/>
  <c r="EN300" i="13"/>
  <c r="EX300" i="13"/>
  <c r="FB300" i="13"/>
  <c r="DY270" i="13"/>
  <c r="AM344" i="13"/>
  <c r="CR344" i="13"/>
  <c r="DQ344" i="13"/>
  <c r="DV372" i="13"/>
  <c r="CX372" i="13"/>
  <c r="DL372" i="13"/>
  <c r="AN327" i="13"/>
  <c r="O284" i="13"/>
  <c r="ES284" i="13"/>
  <c r="EX284" i="13"/>
  <c r="ET228" i="13"/>
  <c r="AY295" i="13"/>
  <c r="ET295" i="13"/>
  <c r="FH295" i="13"/>
  <c r="DL295" i="13"/>
  <c r="O295" i="13"/>
  <c r="BH295" i="13"/>
  <c r="BE295" i="13"/>
  <c r="T295" i="13"/>
  <c r="EZ295" i="13"/>
  <c r="BB295" i="13"/>
  <c r="BN307" i="13"/>
  <c r="BZ324" i="13"/>
  <c r="U324" i="13"/>
  <c r="BK324" i="13"/>
  <c r="DW324" i="13"/>
  <c r="AX316" i="13"/>
  <c r="AQ316" i="13"/>
  <c r="BB316" i="13"/>
  <c r="EF316" i="13"/>
  <c r="FF316" i="13"/>
  <c r="ET316" i="13"/>
  <c r="DX316" i="13"/>
  <c r="T316" i="13"/>
  <c r="BK311" i="13"/>
  <c r="AD311" i="13"/>
  <c r="ES295" i="13"/>
  <c r="DQ295" i="13"/>
  <c r="CW295" i="13"/>
  <c r="AM295" i="13"/>
  <c r="FG295" i="13"/>
  <c r="H295" i="13"/>
  <c r="ED295" i="13"/>
  <c r="S295" i="13"/>
  <c r="CQ295" i="13"/>
  <c r="EF295" i="13"/>
  <c r="BI307" i="13"/>
  <c r="CM324" i="13"/>
  <c r="BD324" i="13"/>
  <c r="AX324" i="13"/>
  <c r="CI324" i="13"/>
  <c r="CK316" i="13"/>
  <c r="DV316" i="13"/>
  <c r="AC316" i="13"/>
  <c r="BW316" i="13"/>
  <c r="EG316" i="13"/>
  <c r="E316" i="13"/>
  <c r="BA311" i="13"/>
  <c r="BO324" i="13"/>
  <c r="AJ324" i="13"/>
  <c r="EL295" i="13"/>
  <c r="CU295" i="13"/>
  <c r="EX295" i="13"/>
  <c r="EI295" i="13"/>
  <c r="EM295" i="13"/>
  <c r="Z295" i="13"/>
  <c r="AS295" i="13"/>
  <c r="U295" i="13"/>
  <c r="CK295" i="13"/>
  <c r="AD295" i="13"/>
  <c r="FB307" i="13"/>
  <c r="AP324" i="13"/>
  <c r="AR324" i="13"/>
  <c r="AA324" i="13"/>
  <c r="R324" i="13"/>
  <c r="AE316" i="13"/>
  <c r="CW316" i="13"/>
  <c r="EC316" i="13"/>
  <c r="ED316" i="13"/>
  <c r="O316" i="13"/>
  <c r="FC316" i="13"/>
  <c r="FH311" i="13"/>
  <c r="AA380" i="13"/>
  <c r="N307" i="13"/>
  <c r="EY295" i="13"/>
  <c r="FF295" i="13"/>
  <c r="EG295" i="13"/>
  <c r="DO295" i="13"/>
  <c r="N295" i="13"/>
  <c r="M295" i="13"/>
  <c r="CN295" i="13"/>
  <c r="BL295" i="13"/>
  <c r="J295" i="13"/>
  <c r="Q295" i="13"/>
  <c r="AL307" i="13"/>
  <c r="CJ324" i="13"/>
  <c r="I324" i="13"/>
  <c r="BA324" i="13"/>
  <c r="BY324" i="13"/>
  <c r="DU316" i="13"/>
  <c r="Z316" i="13"/>
  <c r="BT316" i="13"/>
  <c r="EI316" i="13"/>
  <c r="BV316" i="13"/>
  <c r="AK316" i="13"/>
  <c r="BR311" i="13"/>
  <c r="FA380" i="13"/>
  <c r="DS357" i="13"/>
  <c r="R295" i="13"/>
  <c r="BV295" i="13"/>
  <c r="BI295" i="13"/>
  <c r="DC295" i="13"/>
  <c r="AX295" i="13"/>
  <c r="K295" i="13"/>
  <c r="BG295" i="13"/>
  <c r="FC295" i="13"/>
  <c r="DG295" i="13"/>
  <c r="DW295" i="13"/>
  <c r="AH295" i="13"/>
  <c r="AO316" i="13"/>
  <c r="DO324" i="13"/>
  <c r="DL324" i="13"/>
  <c r="FD324" i="13"/>
  <c r="EC324" i="13"/>
  <c r="CT316" i="13"/>
  <c r="EN316" i="13"/>
  <c r="CD316" i="13"/>
  <c r="F316" i="13"/>
  <c r="AI316" i="13"/>
  <c r="K316" i="13"/>
  <c r="EE295" i="13"/>
  <c r="BU311" i="13"/>
  <c r="CF380" i="13"/>
  <c r="DG357" i="13"/>
  <c r="FE295" i="13"/>
  <c r="CF295" i="13"/>
  <c r="AI295" i="13"/>
  <c r="AG295" i="13"/>
  <c r="AQ295" i="13"/>
  <c r="BY295" i="13"/>
  <c r="F295" i="13"/>
  <c r="AA307" i="13"/>
  <c r="K324" i="13"/>
  <c r="DB324" i="13"/>
  <c r="AQ324" i="13"/>
  <c r="DR324" i="13"/>
  <c r="CT324" i="13"/>
  <c r="DM316" i="13"/>
  <c r="Y316" i="13"/>
  <c r="G316" i="13"/>
  <c r="AD316" i="13"/>
  <c r="BK316" i="13"/>
  <c r="FD316" i="13"/>
  <c r="EL316" i="13"/>
  <c r="Z311" i="13"/>
  <c r="Z380" i="13"/>
  <c r="Z357" i="13"/>
  <c r="CR295" i="13"/>
  <c r="CS295" i="13"/>
  <c r="AK295" i="13"/>
  <c r="DS295" i="13"/>
  <c r="G295" i="13"/>
  <c r="BT295" i="13"/>
  <c r="CO295" i="13"/>
  <c r="CB295" i="13"/>
  <c r="AE295" i="13"/>
  <c r="BR295" i="13"/>
  <c r="CZ295" i="13"/>
  <c r="DJ307" i="13"/>
  <c r="T324" i="13"/>
  <c r="BL324" i="13"/>
  <c r="DV324" i="13"/>
  <c r="Z324" i="13"/>
  <c r="AW324" i="13"/>
  <c r="DJ316" i="13"/>
  <c r="BM316" i="13"/>
  <c r="Q316" i="13"/>
  <c r="DR316" i="13"/>
  <c r="AY316" i="13"/>
  <c r="DD316" i="13"/>
  <c r="O324" i="13"/>
  <c r="EZ304" i="13"/>
  <c r="FC311" i="13"/>
  <c r="EG311" i="13"/>
  <c r="CH295" i="13"/>
  <c r="BJ295" i="13"/>
  <c r="EJ295" i="13"/>
  <c r="DV295" i="13"/>
  <c r="AA295" i="13"/>
  <c r="ER295" i="13"/>
  <c r="W295" i="13"/>
  <c r="EB295" i="13"/>
  <c r="FB295" i="13"/>
  <c r="BF295" i="13"/>
  <c r="P295" i="13"/>
  <c r="CT307" i="13"/>
  <c r="CD324" i="13"/>
  <c r="EW324" i="13"/>
  <c r="AK324" i="13"/>
  <c r="EU324" i="13"/>
  <c r="BL316" i="13"/>
  <c r="EQ316" i="13"/>
  <c r="FB316" i="13"/>
  <c r="DO316" i="13"/>
  <c r="DE316" i="13"/>
  <c r="DC316" i="13"/>
  <c r="DN311" i="13"/>
  <c r="G311" i="13"/>
  <c r="DX295" i="13"/>
  <c r="CT295" i="13"/>
  <c r="Y295" i="13"/>
  <c r="DZ295" i="13"/>
  <c r="EU295" i="13"/>
  <c r="DJ295" i="13"/>
  <c r="CC295" i="13"/>
  <c r="BP295" i="13"/>
  <c r="DD295" i="13"/>
  <c r="AP295" i="13"/>
  <c r="BP307" i="13"/>
  <c r="BR324" i="13"/>
  <c r="DA324" i="13"/>
  <c r="CQ324" i="13"/>
  <c r="AZ324" i="13"/>
  <c r="D316" i="13"/>
  <c r="CR316" i="13"/>
  <c r="CS316" i="13"/>
  <c r="V316" i="13"/>
  <c r="L316" i="13"/>
  <c r="AT316" i="13"/>
  <c r="FD311" i="13"/>
  <c r="CC311" i="13"/>
  <c r="CE307" i="13"/>
  <c r="EK324" i="13"/>
  <c r="DE295" i="13"/>
  <c r="EV295" i="13"/>
  <c r="BU295" i="13"/>
  <c r="AL295" i="13"/>
  <c r="EC295" i="13"/>
  <c r="FD295" i="13"/>
  <c r="BD295" i="13"/>
  <c r="BM295" i="13"/>
  <c r="DA295" i="13"/>
  <c r="CZ307" i="13"/>
  <c r="DJ324" i="13"/>
  <c r="CC324" i="13"/>
  <c r="Q324" i="13"/>
  <c r="D324" i="13"/>
  <c r="CI316" i="13"/>
  <c r="DK316" i="13"/>
  <c r="BA316" i="13"/>
  <c r="BR316" i="13"/>
  <c r="CH316" i="13"/>
  <c r="BI316" i="13"/>
  <c r="CO316" i="13"/>
  <c r="DQ324" i="13"/>
  <c r="CJ316" i="13"/>
  <c r="W317" i="13"/>
  <c r="DX311" i="13"/>
  <c r="K311" i="13"/>
  <c r="AS324" i="13"/>
  <c r="DP295" i="13"/>
  <c r="BK295" i="13"/>
  <c r="AV295" i="13"/>
  <c r="AU295" i="13"/>
  <c r="CG295" i="13"/>
  <c r="EN295" i="13"/>
  <c r="BC295" i="13"/>
  <c r="L295" i="13"/>
  <c r="BM324" i="13"/>
  <c r="EJ324" i="13"/>
  <c r="W324" i="13"/>
  <c r="FE316" i="13"/>
  <c r="DN316" i="13"/>
  <c r="EU316" i="13"/>
  <c r="AU316" i="13"/>
  <c r="EB316" i="13"/>
  <c r="DA316" i="13"/>
  <c r="V311" i="13"/>
  <c r="CF311" i="13"/>
  <c r="AB228" i="13"/>
  <c r="AJ228" i="13"/>
  <c r="AN228" i="13"/>
  <c r="EP228" i="13"/>
  <c r="DC282" i="13"/>
  <c r="BZ246" i="13"/>
  <c r="EU246" i="13"/>
  <c r="DV246" i="13"/>
  <c r="DU246" i="13"/>
  <c r="BI246" i="13"/>
  <c r="ES225" i="13"/>
  <c r="E228" i="13"/>
  <c r="DB282" i="13"/>
  <c r="M282" i="13"/>
  <c r="AE246" i="13"/>
  <c r="Q246" i="13"/>
  <c r="EY246" i="13"/>
  <c r="BD246" i="13"/>
  <c r="FA246" i="13"/>
  <c r="DR282" i="13"/>
  <c r="BB246" i="13"/>
  <c r="BH246" i="13"/>
  <c r="CI246" i="13"/>
  <c r="FC246" i="13"/>
  <c r="AY246" i="13"/>
  <c r="CO246" i="13"/>
  <c r="AM246" i="13"/>
  <c r="DE246" i="13"/>
  <c r="DB246" i="13"/>
  <c r="DR246" i="13"/>
  <c r="CM246" i="13"/>
  <c r="EO246" i="13"/>
  <c r="EQ228" i="13"/>
  <c r="CD282" i="13"/>
  <c r="ES246" i="13"/>
  <c r="ER246" i="13"/>
  <c r="BI225" i="13"/>
  <c r="F246" i="13"/>
  <c r="EP282" i="13"/>
  <c r="BR225" i="13"/>
  <c r="BF225" i="13"/>
  <c r="CD225" i="13"/>
  <c r="E225" i="13"/>
  <c r="DW246" i="13"/>
  <c r="AC228" i="13"/>
  <c r="BP228" i="13"/>
  <c r="DP246" i="13"/>
  <c r="FA282" i="13"/>
  <c r="CH246" i="13"/>
  <c r="K282" i="13"/>
  <c r="AO246" i="13"/>
  <c r="EG228" i="13"/>
  <c r="EE282" i="13"/>
  <c r="P246" i="13"/>
  <c r="D246" i="13"/>
  <c r="AP246" i="13"/>
  <c r="M246" i="13"/>
  <c r="AK246" i="13"/>
  <c r="X246" i="13"/>
  <c r="EK246" i="13"/>
  <c r="DI246" i="13"/>
  <c r="BC246" i="13"/>
  <c r="ER228" i="13"/>
  <c r="CY246" i="13"/>
  <c r="I246" i="13"/>
  <c r="AS246" i="13"/>
  <c r="CY282" i="13"/>
  <c r="DZ228" i="13"/>
  <c r="X282" i="13"/>
  <c r="EY282" i="13"/>
  <c r="BL250" i="13"/>
  <c r="AC250" i="13"/>
  <c r="CZ250" i="13"/>
  <c r="AD250" i="13"/>
  <c r="DV374" i="13"/>
  <c r="EQ374" i="13"/>
  <c r="EW374" i="13"/>
  <c r="CS374" i="13"/>
  <c r="S374" i="13"/>
  <c r="EH374" i="13"/>
  <c r="AQ374" i="13"/>
  <c r="CY374" i="13"/>
  <c r="BH374" i="13"/>
  <c r="ET374" i="13"/>
  <c r="O374" i="13"/>
  <c r="F374" i="13"/>
  <c r="DQ374" i="13"/>
  <c r="AD374" i="13"/>
  <c r="AH374" i="13"/>
  <c r="EU374" i="13"/>
  <c r="AR374" i="13"/>
  <c r="AY374" i="13"/>
  <c r="FB374" i="13"/>
  <c r="EE277" i="13"/>
  <c r="AX277" i="13"/>
  <c r="CT277" i="13"/>
  <c r="CM277" i="13"/>
  <c r="BL277" i="13"/>
  <c r="AT277" i="13"/>
  <c r="DK277" i="13"/>
  <c r="FG277" i="13"/>
  <c r="FB277" i="13"/>
  <c r="U277" i="13"/>
  <c r="M277" i="13"/>
  <c r="AK277" i="13"/>
  <c r="EP277" i="13"/>
  <c r="EO277" i="13"/>
  <c r="CJ277" i="13"/>
  <c r="EN277" i="13"/>
  <c r="BT277" i="13"/>
  <c r="S277" i="13"/>
  <c r="AB277" i="13"/>
  <c r="X277" i="13"/>
  <c r="DA277" i="13"/>
  <c r="BI277" i="13"/>
  <c r="BP277" i="13"/>
  <c r="AF277" i="13"/>
  <c r="BM277" i="13"/>
  <c r="AY277" i="13"/>
  <c r="FC277" i="13"/>
  <c r="T277" i="13"/>
  <c r="BS277" i="13"/>
  <c r="EA277" i="13"/>
  <c r="CG277" i="13"/>
  <c r="DS277" i="13"/>
  <c r="EH277" i="13"/>
  <c r="BG277" i="13"/>
  <c r="EL277" i="13"/>
  <c r="CU277" i="13"/>
  <c r="FA277" i="13"/>
  <c r="BX277" i="13"/>
  <c r="N277" i="13"/>
  <c r="CR277" i="13"/>
  <c r="AN277" i="13"/>
  <c r="EU277" i="13"/>
  <c r="ED277" i="13"/>
  <c r="BC277" i="13"/>
  <c r="DD277" i="13"/>
  <c r="CL277" i="13"/>
  <c r="CD277" i="13"/>
  <c r="AL277" i="13"/>
  <c r="EM277" i="13"/>
  <c r="DJ277" i="13"/>
  <c r="BD277" i="13"/>
  <c r="BO277" i="13"/>
  <c r="AS277" i="13"/>
  <c r="CN277" i="13"/>
  <c r="EY277" i="13"/>
  <c r="CH277" i="13"/>
  <c r="DH277" i="13"/>
  <c r="BE277" i="13"/>
  <c r="CQ277" i="13"/>
  <c r="DP277" i="13"/>
  <c r="CW277" i="13"/>
  <c r="DY277" i="13"/>
  <c r="AI277" i="13"/>
  <c r="EF277" i="13"/>
  <c r="DW277" i="13"/>
  <c r="ER277" i="13"/>
  <c r="DE277" i="13"/>
  <c r="DI277" i="13"/>
  <c r="BB277" i="13"/>
  <c r="AU277" i="13"/>
  <c r="BY277" i="13"/>
  <c r="EC277" i="13"/>
  <c r="DF277" i="13"/>
  <c r="AZ277" i="13"/>
  <c r="BU277" i="13"/>
  <c r="DG277" i="13"/>
  <c r="AV277" i="13"/>
  <c r="BK277" i="13"/>
  <c r="G277" i="13"/>
  <c r="CY277" i="13"/>
  <c r="CP277" i="13"/>
  <c r="V277" i="13"/>
  <c r="CZ277" i="13"/>
  <c r="BJ277" i="13"/>
  <c r="E277" i="13"/>
  <c r="AH277" i="13"/>
  <c r="BR277" i="13"/>
  <c r="BN277" i="13"/>
  <c r="CI277" i="13"/>
  <c r="FH277" i="13"/>
  <c r="EK277" i="13"/>
  <c r="Q277" i="13"/>
  <c r="AP277" i="13"/>
  <c r="DX277" i="13"/>
  <c r="FE277" i="13"/>
  <c r="EZ277" i="13"/>
  <c r="BV277" i="13"/>
  <c r="AW277" i="13"/>
  <c r="EQ277" i="13"/>
  <c r="DM277" i="13"/>
  <c r="CF277" i="13"/>
  <c r="EI277" i="13"/>
  <c r="K277" i="13"/>
  <c r="DL277" i="13"/>
  <c r="DQ277" i="13"/>
  <c r="EF339" i="13"/>
  <c r="CQ339" i="13"/>
  <c r="CK339" i="13"/>
  <c r="AZ339" i="13"/>
  <c r="AA339" i="13"/>
  <c r="CO355" i="13"/>
  <c r="AW355" i="13"/>
  <c r="DL355" i="13"/>
  <c r="ET355" i="13"/>
  <c r="AE355" i="13"/>
  <c r="CP355" i="13"/>
  <c r="DC355" i="13"/>
  <c r="AA355" i="13"/>
  <c r="DM355" i="13"/>
  <c r="EB355" i="13"/>
  <c r="BT355" i="13"/>
  <c r="DP355" i="13"/>
  <c r="EN355" i="13"/>
  <c r="U355" i="13"/>
  <c r="BC355" i="13"/>
  <c r="BW355" i="13"/>
  <c r="J355" i="13"/>
  <c r="EA355" i="13"/>
  <c r="DE355" i="13"/>
  <c r="CX355" i="13"/>
  <c r="BJ355" i="13"/>
  <c r="AZ355" i="13"/>
  <c r="EH355" i="13"/>
  <c r="DZ355" i="13"/>
  <c r="EX355" i="13"/>
  <c r="K355" i="13"/>
  <c r="EY355" i="13"/>
  <c r="BI355" i="13"/>
  <c r="BV355" i="13"/>
  <c r="EZ355" i="13"/>
  <c r="CC355" i="13"/>
  <c r="CM355" i="13"/>
  <c r="CW355" i="13"/>
  <c r="AO355" i="13"/>
  <c r="FD355" i="13"/>
  <c r="L355" i="13"/>
  <c r="CL355" i="13"/>
  <c r="BQ355" i="13"/>
  <c r="CT355" i="13"/>
  <c r="G355" i="13"/>
  <c r="BU355" i="13"/>
  <c r="CH355" i="13"/>
  <c r="DS355" i="13"/>
  <c r="DH355" i="13"/>
  <c r="E355" i="13"/>
  <c r="EG355" i="13"/>
  <c r="CR355" i="13"/>
  <c r="DY355" i="13"/>
  <c r="BO355" i="13"/>
  <c r="BR355" i="13"/>
  <c r="CE355" i="13"/>
  <c r="BX355" i="13"/>
  <c r="EI355" i="13"/>
  <c r="AU355" i="13"/>
  <c r="AQ355" i="13"/>
  <c r="EE355" i="13"/>
  <c r="DT355" i="13"/>
  <c r="Q355" i="13"/>
  <c r="FE355" i="13"/>
  <c r="F355" i="13"/>
  <c r="BD355" i="13"/>
  <c r="DV355" i="13"/>
  <c r="AV355" i="13"/>
  <c r="FG355" i="13"/>
  <c r="X355" i="13"/>
  <c r="DR355" i="13"/>
  <c r="R355" i="13"/>
  <c r="FF355" i="13"/>
  <c r="CB355" i="13"/>
  <c r="CD355" i="13"/>
  <c r="BG355" i="13"/>
  <c r="CS355" i="13"/>
  <c r="BF355" i="13"/>
  <c r="AR355" i="13"/>
  <c r="CF355" i="13"/>
  <c r="DD355" i="13"/>
  <c r="FB355" i="13"/>
  <c r="AY355" i="13"/>
  <c r="AN355" i="13"/>
  <c r="BY355" i="13"/>
  <c r="BN355" i="13"/>
  <c r="DX355" i="13"/>
  <c r="DN355" i="13"/>
  <c r="FC355" i="13"/>
  <c r="EQ355" i="13"/>
  <c r="CG355" i="13"/>
  <c r="H355" i="13"/>
  <c r="AC355" i="13"/>
  <c r="DW355" i="13"/>
  <c r="BH355" i="13"/>
  <c r="CK355" i="13"/>
  <c r="BZ355" i="13"/>
  <c r="EJ355" i="13"/>
  <c r="EL355" i="13"/>
  <c r="EM355" i="13"/>
  <c r="M355" i="13"/>
  <c r="CQ355" i="13"/>
  <c r="BS355" i="13"/>
  <c r="EF355" i="13"/>
  <c r="BB355" i="13"/>
  <c r="DA355" i="13"/>
  <c r="ED355" i="13"/>
  <c r="CY355" i="13"/>
  <c r="AH355" i="13"/>
  <c r="CI355" i="13"/>
  <c r="BL355" i="13"/>
  <c r="DI355" i="13"/>
  <c r="EV355" i="13"/>
  <c r="CU355" i="13"/>
  <c r="FA355" i="13"/>
  <c r="EO355" i="13"/>
  <c r="DQ355" i="13"/>
  <c r="DG355" i="13"/>
  <c r="AG355" i="13"/>
  <c r="Y355" i="13"/>
  <c r="AL355" i="13"/>
  <c r="AK355" i="13"/>
  <c r="AX355" i="13"/>
  <c r="AD355" i="13"/>
  <c r="FH355" i="13"/>
  <c r="CJ355" i="13"/>
  <c r="Z355" i="13"/>
  <c r="N355" i="13"/>
  <c r="AJ355" i="13"/>
  <c r="CV355" i="13"/>
  <c r="BA355" i="13"/>
  <c r="DK355" i="13"/>
  <c r="EU355" i="13"/>
  <c r="EK355" i="13"/>
  <c r="AS355" i="13"/>
  <c r="BE355" i="13"/>
  <c r="S355" i="13"/>
  <c r="CZ355" i="13"/>
  <c r="T355" i="13"/>
  <c r="ER355" i="13"/>
  <c r="DJ355" i="13"/>
  <c r="DB355" i="13"/>
  <c r="AF243" i="13"/>
  <c r="CC243" i="13"/>
  <c r="CX243" i="13"/>
  <c r="EY243" i="13"/>
  <c r="CF243" i="13"/>
  <c r="AD243" i="13"/>
  <c r="FH243" i="13"/>
  <c r="BO243" i="13"/>
  <c r="BT243" i="13"/>
  <c r="CZ243" i="13"/>
  <c r="FC243" i="13"/>
  <c r="X243" i="13"/>
  <c r="FD243" i="13"/>
  <c r="AW243" i="13"/>
  <c r="CM243" i="13"/>
  <c r="DC243" i="13"/>
  <c r="CD243" i="13"/>
  <c r="AV243" i="13"/>
  <c r="EN243" i="13"/>
  <c r="BC243" i="13"/>
  <c r="CW243" i="13"/>
  <c r="CH243" i="13"/>
  <c r="DB243" i="13"/>
  <c r="T243" i="13"/>
  <c r="EI243" i="13"/>
  <c r="I243" i="13"/>
  <c r="ER243" i="13"/>
  <c r="Y243" i="13"/>
  <c r="AC243" i="13"/>
  <c r="CL243" i="13"/>
  <c r="CE243" i="13"/>
  <c r="BU243" i="13"/>
  <c r="DX243" i="13"/>
  <c r="AB243" i="13"/>
  <c r="K243" i="13"/>
  <c r="V243" i="13"/>
  <c r="EC243" i="13"/>
  <c r="AH243" i="13"/>
  <c r="CA243" i="13"/>
  <c r="FA243" i="13"/>
  <c r="P243" i="13"/>
  <c r="BF243" i="13"/>
  <c r="DT243" i="13"/>
  <c r="W243" i="13"/>
  <c r="CV243" i="13"/>
  <c r="DO243" i="13"/>
  <c r="N243" i="13"/>
  <c r="AA243" i="13"/>
  <c r="EL243" i="13"/>
  <c r="ES243" i="13"/>
  <c r="DV243" i="13"/>
  <c r="EX243" i="13"/>
  <c r="EG243" i="13"/>
  <c r="M243" i="13"/>
  <c r="F243" i="13"/>
  <c r="BE243" i="13"/>
  <c r="D243" i="13"/>
  <c r="CY243" i="13"/>
  <c r="EU243" i="13"/>
  <c r="DD243" i="13"/>
  <c r="BK243" i="13"/>
  <c r="DG243" i="13"/>
  <c r="R243" i="13"/>
  <c r="AS243" i="13"/>
  <c r="BL243" i="13"/>
  <c r="BQ243" i="13"/>
  <c r="CK243" i="13"/>
  <c r="ET243" i="13"/>
  <c r="AJ243" i="13"/>
  <c r="BW243" i="13"/>
  <c r="DL243" i="13"/>
  <c r="H243" i="13"/>
  <c r="CS243" i="13"/>
  <c r="CO243" i="13"/>
  <c r="DN243" i="13"/>
  <c r="J243" i="13"/>
  <c r="CJ243" i="13"/>
  <c r="Q243" i="13"/>
  <c r="BV243" i="13"/>
  <c r="DA243" i="13"/>
  <c r="BJ243" i="13"/>
  <c r="EW243" i="13"/>
  <c r="EB243" i="13"/>
  <c r="EK243" i="13"/>
  <c r="DI243" i="13"/>
  <c r="AU243" i="13"/>
  <c r="BH243" i="13"/>
  <c r="EM243" i="13"/>
  <c r="AY243" i="13"/>
  <c r="DP243" i="13"/>
  <c r="AG243" i="13"/>
  <c r="AT243" i="13"/>
  <c r="BS243" i="13"/>
  <c r="BZ243" i="13"/>
  <c r="EP243" i="13"/>
  <c r="AL243" i="13"/>
  <c r="BN243" i="13"/>
  <c r="EO243" i="13"/>
  <c r="AN243" i="13"/>
  <c r="DE243" i="13"/>
  <c r="EZ243" i="13"/>
  <c r="FG243" i="13"/>
  <c r="EJ243" i="13"/>
  <c r="EF243" i="13"/>
  <c r="BA243" i="13"/>
  <c r="EA243" i="13"/>
  <c r="BR243" i="13"/>
  <c r="DZ243" i="13"/>
  <c r="E243" i="13"/>
  <c r="BI243" i="13"/>
  <c r="CQ243" i="13"/>
  <c r="BB243" i="13"/>
  <c r="EQ243" i="13"/>
  <c r="AE243" i="13"/>
  <c r="DM243" i="13"/>
  <c r="DY243" i="13"/>
  <c r="ED243" i="13"/>
  <c r="CB243" i="13"/>
  <c r="AZ243" i="13"/>
  <c r="DU243" i="13"/>
  <c r="FE243" i="13"/>
  <c r="U243" i="13"/>
  <c r="DR243" i="13"/>
  <c r="DK243" i="13"/>
  <c r="CU243" i="13"/>
  <c r="S243" i="13"/>
  <c r="EV243" i="13"/>
  <c r="BD243" i="13"/>
  <c r="BY243" i="13"/>
  <c r="BP243" i="13"/>
  <c r="ET290" i="13"/>
  <c r="DQ290" i="13"/>
  <c r="BY290" i="13"/>
  <c r="S290" i="13"/>
  <c r="AD290" i="13"/>
  <c r="CI326" i="13"/>
  <c r="CY326" i="13"/>
  <c r="AJ326" i="13"/>
  <c r="AV326" i="13"/>
  <c r="FC326" i="13"/>
  <c r="FD326" i="13"/>
  <c r="FF326" i="13"/>
  <c r="D326" i="13"/>
  <c r="AQ326" i="13"/>
  <c r="BC326" i="13"/>
  <c r="T326" i="13"/>
  <c r="AR326" i="13"/>
  <c r="DB326" i="13"/>
  <c r="U326" i="13"/>
  <c r="AG326" i="13"/>
  <c r="EO326" i="13"/>
  <c r="EB326" i="13"/>
  <c r="ER326" i="13"/>
  <c r="EG326" i="13"/>
  <c r="S326" i="13"/>
  <c r="FE326" i="13"/>
  <c r="EV326" i="13"/>
  <c r="H326" i="13"/>
  <c r="EW326" i="13"/>
  <c r="CD326" i="13"/>
  <c r="BG326" i="13"/>
  <c r="DN326" i="13"/>
  <c r="DZ326" i="13"/>
  <c r="CP326" i="13"/>
  <c r="L326" i="13"/>
  <c r="CW326" i="13"/>
  <c r="ET326" i="13"/>
  <c r="DX326" i="13"/>
  <c r="F326" i="13"/>
  <c r="DA326" i="13"/>
  <c r="FH326" i="13"/>
  <c r="BR326" i="13"/>
  <c r="AU326" i="13"/>
  <c r="EF326" i="13"/>
  <c r="CE326" i="13"/>
  <c r="CQ326" i="13"/>
  <c r="DF326" i="13"/>
  <c r="DD326" i="13"/>
  <c r="EH326" i="13"/>
  <c r="G326" i="13"/>
  <c r="CC326" i="13"/>
  <c r="AE326" i="13"/>
  <c r="AT326" i="13"/>
  <c r="DY326" i="13"/>
  <c r="AI326" i="13"/>
  <c r="BI326" i="13"/>
  <c r="DC326" i="13"/>
  <c r="CS326" i="13"/>
  <c r="DU326" i="13"/>
  <c r="BO326" i="13"/>
  <c r="AF326" i="13"/>
  <c r="CF326" i="13"/>
  <c r="FG326" i="13"/>
  <c r="DL326" i="13"/>
  <c r="V326" i="13"/>
  <c r="EJ326" i="13"/>
  <c r="K326" i="13"/>
  <c r="BF326" i="13"/>
  <c r="CN326" i="13"/>
  <c r="Z326" i="13"/>
  <c r="BU326" i="13"/>
  <c r="CG326" i="13"/>
  <c r="BX326" i="13"/>
  <c r="DP326" i="13"/>
  <c r="BE326" i="13"/>
  <c r="J326" i="13"/>
  <c r="EQ326" i="13"/>
  <c r="AH326" i="13"/>
  <c r="AS326" i="13"/>
  <c r="Y326" i="13"/>
  <c r="N326" i="13"/>
  <c r="CJ326" i="13"/>
  <c r="DG326" i="13"/>
  <c r="DS326" i="13"/>
  <c r="BH326" i="13"/>
  <c r="BS326" i="13"/>
  <c r="CR326" i="13"/>
  <c r="EX326" i="13"/>
  <c r="EA326" i="13"/>
  <c r="CK326" i="13"/>
  <c r="BJ326" i="13"/>
  <c r="FB326" i="13"/>
  <c r="BK326" i="13"/>
  <c r="BW326" i="13"/>
  <c r="BA326" i="13"/>
  <c r="CV326" i="13"/>
  <c r="DT326" i="13"/>
  <c r="X326" i="13"/>
  <c r="DR326" i="13"/>
  <c r="AW326" i="13"/>
  <c r="EZ326" i="13"/>
  <c r="DO326" i="13"/>
  <c r="EC326" i="13"/>
  <c r="EU326" i="13"/>
  <c r="EP326" i="13"/>
  <c r="AY326" i="13"/>
  <c r="AZ326" i="13"/>
  <c r="BL326" i="13"/>
  <c r="BN326" i="13"/>
  <c r="BM326" i="13"/>
  <c r="BY326" i="13"/>
  <c r="AB326" i="13"/>
  <c r="BT326" i="13"/>
  <c r="EL326" i="13"/>
  <c r="CT326" i="13"/>
  <c r="EY326" i="13"/>
  <c r="AM326" i="13"/>
  <c r="AN326" i="13"/>
  <c r="Q326" i="13"/>
  <c r="AC326" i="13"/>
  <c r="DK326" i="13"/>
  <c r="BZ326" i="13"/>
  <c r="DJ326" i="13"/>
  <c r="DI326" i="13"/>
  <c r="EK326" i="13"/>
  <c r="FA326" i="13"/>
  <c r="AO326" i="13"/>
  <c r="BV326" i="13"/>
  <c r="CH326" i="13"/>
  <c r="ES326" i="13"/>
  <c r="AA326" i="13"/>
  <c r="R326" i="13"/>
  <c r="AD326" i="13"/>
  <c r="CA326" i="13"/>
  <c r="CM326" i="13"/>
  <c r="I326" i="13"/>
  <c r="BP326" i="13"/>
  <c r="CB326" i="13"/>
  <c r="AF257" i="13"/>
  <c r="AN257" i="13"/>
  <c r="CJ257" i="13"/>
  <c r="CV257" i="13"/>
  <c r="ES257" i="13"/>
  <c r="DF257" i="13"/>
  <c r="DM257" i="13"/>
  <c r="BA257" i="13"/>
  <c r="BE257" i="13"/>
  <c r="L257" i="13"/>
  <c r="CS257" i="13"/>
  <c r="BC257" i="13"/>
  <c r="CZ257" i="13"/>
  <c r="FH257" i="13"/>
  <c r="AE257" i="13"/>
  <c r="AA257" i="13"/>
  <c r="Z257" i="13"/>
  <c r="DY257" i="13"/>
  <c r="EK257" i="13"/>
  <c r="X257" i="13"/>
  <c r="CC257" i="13"/>
  <c r="CR257" i="13"/>
  <c r="BN257" i="13"/>
  <c r="EV257" i="13"/>
  <c r="EL257" i="13"/>
  <c r="J257" i="13"/>
  <c r="AT257" i="13"/>
  <c r="DO257" i="13"/>
  <c r="AL257" i="13"/>
  <c r="EE257" i="13"/>
  <c r="EG257" i="13"/>
  <c r="AB257" i="13"/>
  <c r="BQ257" i="13"/>
  <c r="I257" i="13"/>
  <c r="DH257" i="13"/>
  <c r="U257" i="13"/>
  <c r="EN257" i="13"/>
  <c r="EU257" i="13"/>
  <c r="CM257" i="13"/>
  <c r="F257" i="13"/>
  <c r="CQ257" i="13"/>
  <c r="EA257" i="13"/>
  <c r="AM257" i="13"/>
  <c r="O257" i="13"/>
  <c r="BY257" i="13"/>
  <c r="EF257" i="13"/>
  <c r="DV257" i="13"/>
  <c r="T257" i="13"/>
  <c r="FG257" i="13"/>
  <c r="BV257" i="13"/>
  <c r="ED257" i="13"/>
  <c r="EM257" i="13"/>
  <c r="AX257" i="13"/>
  <c r="AR257" i="13"/>
  <c r="BL257" i="13"/>
  <c r="BI257" i="13"/>
  <c r="CK257" i="13"/>
  <c r="EZ257" i="13"/>
  <c r="G257" i="13"/>
  <c r="BR257" i="13"/>
  <c r="DL257" i="13"/>
  <c r="BW257" i="13"/>
  <c r="DS257" i="13"/>
  <c r="N257" i="13"/>
  <c r="BK257" i="13"/>
  <c r="D257" i="13"/>
  <c r="BM257" i="13"/>
  <c r="CG257" i="13"/>
  <c r="AP257" i="13"/>
  <c r="BD257" i="13"/>
  <c r="R257" i="13"/>
  <c r="V257" i="13"/>
  <c r="K257" i="13"/>
  <c r="AQ257" i="13"/>
  <c r="CU257" i="13"/>
  <c r="BX257" i="13"/>
  <c r="CA257" i="13"/>
  <c r="DB257" i="13"/>
  <c r="AZ257" i="13"/>
  <c r="Y257" i="13"/>
  <c r="BT257" i="13"/>
  <c r="CB257" i="13"/>
  <c r="DN257" i="13"/>
  <c r="DX257" i="13"/>
  <c r="DC257" i="13"/>
  <c r="W257" i="13"/>
  <c r="EY257" i="13"/>
  <c r="FB257" i="13"/>
  <c r="AO257" i="13"/>
  <c r="FA257" i="13"/>
  <c r="DU257" i="13"/>
  <c r="CW257" i="13"/>
  <c r="AJ257" i="13"/>
  <c r="CP257" i="13"/>
  <c r="EP257" i="13"/>
  <c r="Q257" i="13"/>
  <c r="AS257" i="13"/>
  <c r="DE257" i="13"/>
  <c r="AV257" i="13"/>
  <c r="BB257" i="13"/>
  <c r="DW257" i="13"/>
  <c r="AU257" i="13"/>
  <c r="EH257" i="13"/>
  <c r="H257" i="13"/>
  <c r="BJ257" i="13"/>
  <c r="DG257" i="13"/>
  <c r="BO257" i="13"/>
  <c r="AK257" i="13"/>
  <c r="CX257" i="13"/>
  <c r="DI257" i="13"/>
  <c r="DA257" i="13"/>
  <c r="CO257" i="13"/>
  <c r="DD257" i="13"/>
  <c r="CN257" i="13"/>
  <c r="BP257" i="13"/>
  <c r="AD257" i="13"/>
  <c r="S257" i="13"/>
  <c r="AI257" i="13"/>
  <c r="EQ257" i="13"/>
  <c r="DR257" i="13"/>
  <c r="FE257" i="13"/>
  <c r="EB257" i="13"/>
  <c r="CF257" i="13"/>
  <c r="FF257" i="13"/>
  <c r="EI257" i="13"/>
  <c r="BZ257" i="13"/>
  <c r="ET257" i="13"/>
  <c r="BG257" i="13"/>
  <c r="EC257" i="13"/>
  <c r="CI266" i="13"/>
  <c r="BS266" i="13"/>
  <c r="AR266" i="13"/>
  <c r="AF266" i="13"/>
  <c r="CD266" i="13"/>
  <c r="AU266" i="13"/>
  <c r="ED266" i="13"/>
  <c r="BB266" i="13"/>
  <c r="AL266" i="13"/>
  <c r="BJ266" i="13"/>
  <c r="CH266" i="13"/>
  <c r="FB266" i="13"/>
  <c r="Q266" i="13"/>
  <c r="DX266" i="13"/>
  <c r="AQ266" i="13"/>
  <c r="DZ266" i="13"/>
  <c r="EQ266" i="13"/>
  <c r="EE266" i="13"/>
  <c r="AB266" i="13"/>
  <c r="AJ266" i="13"/>
  <c r="DH266" i="13"/>
  <c r="CX266" i="13"/>
  <c r="CY266" i="13"/>
  <c r="M266" i="13"/>
  <c r="X266" i="13"/>
  <c r="DM266" i="13"/>
  <c r="EA266" i="13"/>
  <c r="DP266" i="13"/>
  <c r="AY266" i="13"/>
  <c r="FD266" i="13"/>
  <c r="D266" i="13"/>
  <c r="L266" i="13"/>
  <c r="H266" i="13"/>
  <c r="CZ266" i="13"/>
  <c r="BY266" i="13"/>
  <c r="BM266" i="13"/>
  <c r="BX266" i="13"/>
  <c r="CE266" i="13"/>
  <c r="CP266" i="13"/>
  <c r="EK266" i="13"/>
  <c r="EW266" i="13"/>
  <c r="DB266" i="13"/>
  <c r="CL266" i="13"/>
  <c r="DR266" i="13"/>
  <c r="AW266" i="13"/>
  <c r="CQ266" i="13"/>
  <c r="Y266" i="13"/>
  <c r="DT266" i="13"/>
  <c r="N266" i="13"/>
  <c r="ET266" i="13"/>
  <c r="BV266" i="13"/>
  <c r="DJ266" i="13"/>
  <c r="E266" i="13"/>
  <c r="U266" i="13"/>
  <c r="BO266" i="13"/>
  <c r="CA266" i="13"/>
  <c r="DF266" i="13"/>
  <c r="I266" i="13"/>
  <c r="AO266" i="13"/>
  <c r="EO266" i="13"/>
  <c r="CJ266" i="13"/>
  <c r="AH266" i="13"/>
  <c r="K266" i="13"/>
  <c r="EN266" i="13"/>
  <c r="EF266" i="13"/>
  <c r="DV266" i="13"/>
  <c r="DY266" i="13"/>
  <c r="BH266" i="13"/>
  <c r="EH266" i="13"/>
  <c r="DL266" i="13"/>
  <c r="BQ266" i="13"/>
  <c r="AS266" i="13"/>
  <c r="DA373" i="13"/>
  <c r="BA373" i="13"/>
  <c r="DD229" i="13"/>
  <c r="FF229" i="13"/>
  <c r="EJ229" i="13"/>
  <c r="CH229" i="13"/>
  <c r="FE229" i="13"/>
  <c r="BT229" i="13"/>
  <c r="CX249" i="13"/>
  <c r="BU249" i="13"/>
  <c r="AA249" i="13"/>
  <c r="Z249" i="13"/>
  <c r="AT249" i="13"/>
  <c r="AU249" i="13"/>
  <c r="AG249" i="13"/>
  <c r="ET249" i="13"/>
  <c r="EF249" i="13"/>
  <c r="AN249" i="13"/>
  <c r="CI249" i="13"/>
  <c r="EK249" i="13"/>
  <c r="DR249" i="13"/>
  <c r="CG249" i="13"/>
  <c r="BP249" i="13"/>
  <c r="AY249" i="13"/>
  <c r="W249" i="13"/>
  <c r="BH249" i="13"/>
  <c r="DZ249" i="13"/>
  <c r="E249" i="13"/>
  <c r="CW249" i="13"/>
  <c r="FE249" i="13"/>
  <c r="CJ249" i="13"/>
  <c r="AB249" i="13"/>
  <c r="EU249" i="13"/>
  <c r="EE249" i="13"/>
  <c r="BC249" i="13"/>
  <c r="CO249" i="13"/>
  <c r="BL249" i="13"/>
  <c r="BJ249" i="13"/>
  <c r="CH249" i="13"/>
  <c r="CQ249" i="13"/>
  <c r="BN249" i="13"/>
  <c r="BK249" i="13"/>
  <c r="CU249" i="13"/>
  <c r="DH249" i="13"/>
  <c r="X249" i="13"/>
  <c r="DT249" i="13"/>
  <c r="AJ249" i="13"/>
  <c r="AE249" i="13"/>
  <c r="DQ249" i="13"/>
  <c r="EB249" i="13"/>
  <c r="J249" i="13"/>
  <c r="BF249" i="13"/>
  <c r="EG249" i="13"/>
  <c r="ED249" i="13"/>
  <c r="DO249" i="13"/>
  <c r="BB249" i="13"/>
  <c r="FD249" i="13"/>
  <c r="AO249" i="13"/>
  <c r="FF249" i="13"/>
  <c r="M249" i="13"/>
  <c r="AR249" i="13"/>
  <c r="Y249" i="13"/>
  <c r="FH249" i="13"/>
  <c r="N249" i="13"/>
  <c r="EZ249" i="13"/>
  <c r="AI249" i="13"/>
  <c r="DJ249" i="13"/>
  <c r="H249" i="13"/>
  <c r="AZ249" i="13"/>
  <c r="BQ249" i="13"/>
  <c r="F249" i="13"/>
  <c r="BO249" i="13"/>
  <c r="CA249" i="13"/>
  <c r="AW249" i="13"/>
  <c r="BS249" i="13"/>
  <c r="CE249" i="13"/>
  <c r="DB249" i="13"/>
  <c r="CM249" i="13"/>
  <c r="DM249" i="13"/>
  <c r="FG249" i="13"/>
  <c r="BD249" i="13"/>
  <c r="CB249" i="13"/>
  <c r="V249" i="13"/>
  <c r="DG249" i="13"/>
  <c r="BG249" i="13"/>
  <c r="DC249" i="13"/>
  <c r="CV249" i="13"/>
  <c r="BA249" i="13"/>
  <c r="AP249" i="13"/>
  <c r="BX249" i="13"/>
  <c r="DU249" i="13"/>
  <c r="CZ249" i="13"/>
  <c r="CC249" i="13"/>
  <c r="DY249" i="13"/>
  <c r="K249" i="13"/>
  <c r="CS249" i="13"/>
  <c r="BT249" i="13"/>
  <c r="CR249" i="13"/>
  <c r="CK249" i="13"/>
  <c r="BM249" i="13"/>
  <c r="BZ249" i="13"/>
  <c r="CP249" i="13"/>
  <c r="I249" i="13"/>
  <c r="AS249" i="13"/>
  <c r="EA249" i="13"/>
  <c r="EY249" i="13"/>
  <c r="AX249" i="13"/>
  <c r="EV249" i="13"/>
  <c r="CT249" i="13"/>
  <c r="FB249" i="13"/>
  <c r="DD249" i="13"/>
  <c r="P249" i="13"/>
  <c r="DV249" i="13"/>
  <c r="EP249" i="13"/>
  <c r="CV351" i="13"/>
  <c r="ER351" i="13"/>
  <c r="N351" i="13"/>
  <c r="CC365" i="13"/>
  <c r="EY365" i="13"/>
  <c r="FG365" i="13"/>
  <c r="CH241" i="13"/>
  <c r="V241" i="13"/>
  <c r="AT241" i="13"/>
  <c r="ER241" i="13"/>
  <c r="S241" i="13"/>
  <c r="DN241" i="13"/>
  <c r="D241" i="13"/>
  <c r="ED241" i="13"/>
  <c r="BY241" i="13"/>
  <c r="FD241" i="13"/>
  <c r="O241" i="13"/>
  <c r="EA241" i="13"/>
  <c r="EY241" i="13"/>
  <c r="DW241" i="13"/>
  <c r="BP241" i="13"/>
  <c r="AI241" i="13"/>
  <c r="FF241" i="13"/>
  <c r="AC241" i="13"/>
  <c r="FE241" i="13"/>
  <c r="EG241" i="13"/>
  <c r="P241" i="13"/>
  <c r="FB241" i="13"/>
  <c r="BW241" i="13"/>
  <c r="Y241" i="13"/>
  <c r="BQ241" i="13"/>
  <c r="AX241" i="13"/>
  <c r="J241" i="13"/>
  <c r="DV241" i="13"/>
  <c r="CO241" i="13"/>
  <c r="AD241" i="13"/>
  <c r="DX241" i="13"/>
  <c r="BL241" i="13"/>
  <c r="BH241" i="13"/>
  <c r="BD241" i="13"/>
  <c r="W241" i="13"/>
  <c r="EB241" i="13"/>
  <c r="AH241" i="13"/>
  <c r="BA241" i="13"/>
  <c r="CK241" i="13"/>
  <c r="ES241" i="13"/>
  <c r="CM241" i="13"/>
  <c r="DC241" i="13"/>
  <c r="CF241" i="13"/>
  <c r="CG241" i="13"/>
  <c r="BE241" i="13"/>
  <c r="AL241" i="13"/>
  <c r="EI241" i="13"/>
  <c r="E241" i="13"/>
  <c r="EH241" i="13"/>
  <c r="F241" i="13"/>
  <c r="AP241" i="13"/>
  <c r="EC241" i="13"/>
  <c r="AV241" i="13"/>
  <c r="FH241" i="13"/>
  <c r="T241" i="13"/>
  <c r="K241" i="13"/>
  <c r="CR241" i="13"/>
  <c r="CZ241" i="13"/>
  <c r="DZ241" i="13"/>
  <c r="EM241" i="13"/>
  <c r="AA241" i="13"/>
  <c r="EP241" i="13"/>
  <c r="DL241" i="13"/>
  <c r="DD241" i="13"/>
  <c r="U241" i="13"/>
  <c r="AS241" i="13"/>
  <c r="Z241" i="13"/>
  <c r="EZ241" i="13"/>
  <c r="DA241" i="13"/>
  <c r="BJ241" i="13"/>
  <c r="AN241" i="13"/>
  <c r="EF241" i="13"/>
  <c r="DY241" i="13"/>
  <c r="EJ241" i="13"/>
  <c r="G241" i="13"/>
  <c r="BF241" i="13"/>
  <c r="DG241" i="13"/>
  <c r="FG241" i="13"/>
  <c r="EL241" i="13"/>
  <c r="Q241" i="13"/>
  <c r="BM241" i="13"/>
  <c r="CW241" i="13"/>
  <c r="EX241" i="13"/>
  <c r="DE241" i="13"/>
  <c r="H241" i="13"/>
  <c r="N241" i="13"/>
  <c r="DP241" i="13"/>
  <c r="CB241" i="13"/>
  <c r="BG241" i="13"/>
  <c r="DJ241" i="13"/>
  <c r="ET241" i="13"/>
  <c r="R241" i="13"/>
  <c r="CJ241" i="13"/>
  <c r="F302" i="13"/>
  <c r="DN302" i="13"/>
  <c r="EN302" i="13"/>
  <c r="EU302" i="13"/>
  <c r="N302" i="13"/>
  <c r="P302" i="13"/>
  <c r="AH302" i="13"/>
  <c r="CS302" i="13"/>
  <c r="BV302" i="13"/>
  <c r="CM302" i="13"/>
  <c r="CL302" i="13"/>
  <c r="DY302" i="13"/>
  <c r="M302" i="13"/>
  <c r="AP302" i="13"/>
  <c r="CQ302" i="13"/>
  <c r="EP302" i="13"/>
  <c r="BG302" i="13"/>
  <c r="BK302" i="13"/>
  <c r="Q302" i="13"/>
  <c r="K302" i="13"/>
  <c r="BJ302" i="13"/>
  <c r="FC302" i="13"/>
  <c r="CY302" i="13"/>
  <c r="DA302" i="13"/>
  <c r="R302" i="13"/>
  <c r="AG302" i="13"/>
  <c r="CC302" i="13"/>
  <c r="EB302" i="13"/>
  <c r="AA302" i="13"/>
  <c r="EC302" i="13"/>
  <c r="D302" i="13"/>
  <c r="S302" i="13"/>
  <c r="BT302" i="13"/>
  <c r="DS302" i="13"/>
  <c r="CV302" i="13"/>
  <c r="DI302" i="13"/>
  <c r="BS302" i="13"/>
  <c r="AJ302" i="13"/>
  <c r="EW302" i="13"/>
  <c r="EH302" i="13"/>
  <c r="O302" i="13"/>
  <c r="EI302" i="13"/>
  <c r="EX302" i="13"/>
  <c r="G302" i="13"/>
  <c r="BH302" i="13"/>
  <c r="AX302" i="13"/>
  <c r="BM302" i="13"/>
  <c r="CA302" i="13"/>
  <c r="AO302" i="13"/>
  <c r="T302" i="13"/>
  <c r="BO302" i="13"/>
  <c r="DL302" i="13"/>
  <c r="FD302" i="13"/>
  <c r="FG302" i="13"/>
  <c r="EA302" i="13"/>
  <c r="CT302" i="13"/>
  <c r="BU302" i="13"/>
  <c r="DG302" i="13"/>
  <c r="BC302" i="13"/>
  <c r="BR302" i="13"/>
  <c r="BX302" i="13"/>
  <c r="DM302" i="13"/>
  <c r="BP302" i="13"/>
  <c r="DV302" i="13"/>
  <c r="BQ302" i="13"/>
  <c r="DW302" i="13"/>
  <c r="DO302" i="13"/>
  <c r="AY302" i="13"/>
  <c r="EY302" i="13"/>
  <c r="CU302" i="13"/>
  <c r="BA302" i="13"/>
  <c r="DP302" i="13"/>
  <c r="DD302" i="13"/>
  <c r="AB302" i="13"/>
  <c r="FH302" i="13"/>
  <c r="I302" i="13"/>
  <c r="DR302" i="13"/>
  <c r="BB302" i="13"/>
  <c r="DK302" i="13"/>
  <c r="EZ302" i="13"/>
  <c r="FE302" i="13"/>
  <c r="AV302" i="13"/>
  <c r="AN302" i="13"/>
  <c r="AQ302" i="13"/>
  <c r="BF302" i="13"/>
  <c r="DQ302" i="13"/>
  <c r="DH302" i="13"/>
  <c r="BZ302" i="13"/>
  <c r="EQ302" i="13"/>
  <c r="AS302" i="13"/>
  <c r="BN302" i="13"/>
  <c r="U302" i="13"/>
  <c r="FB302" i="13"/>
  <c r="EM302" i="13"/>
  <c r="BI302" i="13"/>
  <c r="AC302" i="13"/>
  <c r="AT302" i="13"/>
  <c r="AI302" i="13"/>
  <c r="CH302" i="13"/>
  <c r="EO302" i="13"/>
  <c r="BD302" i="13"/>
  <c r="EK302" i="13"/>
  <c r="EJ302" i="13"/>
  <c r="CB302" i="13"/>
  <c r="DZ302" i="13"/>
  <c r="AM302" i="13"/>
  <c r="L302" i="13"/>
  <c r="Z302" i="13"/>
  <c r="AE302" i="13"/>
  <c r="W302" i="13"/>
  <c r="CR302" i="13"/>
  <c r="EF302" i="13"/>
  <c r="CJ302" i="13"/>
  <c r="AD302" i="13"/>
  <c r="DT302" i="13"/>
  <c r="FF302" i="13"/>
  <c r="Q363" i="13"/>
  <c r="H363" i="13"/>
  <c r="EL363" i="13"/>
  <c r="Z363" i="13"/>
  <c r="EQ363" i="13"/>
  <c r="AV363" i="13"/>
  <c r="FG363" i="13"/>
  <c r="BZ363" i="13"/>
  <c r="CX363" i="13"/>
  <c r="DE240" i="13"/>
  <c r="AX240" i="13"/>
  <c r="BP240" i="13"/>
  <c r="DM240" i="13"/>
  <c r="CD240" i="13"/>
  <c r="DI240" i="13"/>
  <c r="BJ332" i="13"/>
  <c r="CR332" i="13"/>
  <c r="N332" i="13"/>
  <c r="EE332" i="13"/>
  <c r="DH332" i="13"/>
  <c r="CG332" i="13"/>
  <c r="CH332" i="13"/>
  <c r="AJ332" i="13"/>
  <c r="AA332" i="13"/>
  <c r="G332" i="13"/>
  <c r="ES332" i="13"/>
  <c r="AV332" i="13"/>
  <c r="T332" i="13"/>
  <c r="BU332" i="13"/>
  <c r="EB332" i="13"/>
  <c r="EA332" i="13"/>
  <c r="DF332" i="13"/>
  <c r="O332" i="13"/>
  <c r="FC332" i="13"/>
  <c r="BI332" i="13"/>
  <c r="BO332" i="13"/>
  <c r="Y332" i="13"/>
  <c r="X332" i="13"/>
  <c r="CJ332" i="13"/>
  <c r="EP332" i="13"/>
  <c r="CP332" i="13"/>
  <c r="ED332" i="13"/>
  <c r="BX332" i="13"/>
  <c r="DR332" i="13"/>
  <c r="EO332" i="13"/>
  <c r="CT332" i="13"/>
  <c r="AF332" i="13"/>
  <c r="EM332" i="13"/>
  <c r="DB332" i="13"/>
  <c r="CM332" i="13"/>
  <c r="EQ332" i="13"/>
  <c r="EJ332" i="13"/>
  <c r="BT332" i="13"/>
  <c r="AM332" i="13"/>
  <c r="CI332" i="13"/>
  <c r="CU332" i="13"/>
  <c r="CL332" i="13"/>
  <c r="AX332" i="13"/>
  <c r="AF364" i="13"/>
  <c r="BX364" i="13"/>
  <c r="J364" i="13"/>
  <c r="DL364" i="13"/>
  <c r="FE364" i="13"/>
  <c r="BV364" i="13"/>
  <c r="EM364" i="13"/>
  <c r="CI364" i="13"/>
  <c r="Z364" i="13"/>
  <c r="DQ364" i="13"/>
  <c r="CG364" i="13"/>
  <c r="FB364" i="13"/>
  <c r="E364" i="13"/>
  <c r="I364" i="13"/>
  <c r="DW364" i="13"/>
  <c r="ER364" i="13"/>
  <c r="AW364" i="13"/>
  <c r="DN364" i="13"/>
  <c r="BJ364" i="13"/>
  <c r="BT364" i="13"/>
  <c r="EY364" i="13"/>
  <c r="DO364" i="13"/>
  <c r="AK364" i="13"/>
  <c r="EP364" i="13"/>
  <c r="T364" i="13"/>
  <c r="EG364" i="13"/>
  <c r="CH364" i="13"/>
  <c r="AJ364" i="13"/>
  <c r="BQ364" i="13"/>
  <c r="CR364" i="13"/>
  <c r="BR364" i="13"/>
  <c r="AH364" i="13"/>
  <c r="EW364" i="13"/>
  <c r="BG364" i="13"/>
  <c r="EI364" i="13"/>
  <c r="BO364" i="13"/>
  <c r="AO364" i="13"/>
  <c r="BZ364" i="13"/>
  <c r="AV364" i="13"/>
  <c r="DA364" i="13"/>
  <c r="AQ364" i="13"/>
  <c r="FH364" i="13"/>
  <c r="G364" i="13"/>
  <c r="DU364" i="13"/>
  <c r="CK364" i="13"/>
  <c r="EU364" i="13"/>
  <c r="AU364" i="13"/>
  <c r="AD364" i="13"/>
  <c r="AY364" i="13"/>
  <c r="DV364" i="13"/>
  <c r="DT364" i="13"/>
  <c r="AN364" i="13"/>
  <c r="EX364" i="13"/>
  <c r="CN364" i="13"/>
  <c r="Q364" i="13"/>
  <c r="BC364" i="13"/>
  <c r="FD364" i="13"/>
  <c r="BL364" i="13"/>
  <c r="ET364" i="13"/>
  <c r="AC364" i="13"/>
  <c r="BE364" i="13"/>
  <c r="AM364" i="13"/>
  <c r="N364" i="13"/>
  <c r="DD364" i="13"/>
  <c r="CQ364" i="13"/>
  <c r="CM364" i="13"/>
  <c r="BN364" i="13"/>
  <c r="DP364" i="13"/>
  <c r="CF364" i="13"/>
  <c r="AT364" i="13"/>
  <c r="V364" i="13"/>
  <c r="CE364" i="13"/>
  <c r="AI364" i="13"/>
  <c r="EO364" i="13"/>
  <c r="AP364" i="13"/>
  <c r="EH364" i="13"/>
  <c r="M364" i="13"/>
  <c r="DC364" i="13"/>
  <c r="BF364" i="13"/>
  <c r="BM364" i="13"/>
  <c r="CJ364" i="13"/>
  <c r="W364" i="13"/>
  <c r="CD364" i="13"/>
  <c r="DX364" i="13"/>
  <c r="BD364" i="13"/>
  <c r="DY364" i="13"/>
  <c r="AS364" i="13"/>
  <c r="L364" i="13"/>
  <c r="DB364" i="13"/>
  <c r="AG364" i="13"/>
  <c r="O364" i="13"/>
  <c r="AX364" i="13"/>
  <c r="U364" i="13"/>
  <c r="EV364" i="13"/>
  <c r="ES364" i="13"/>
  <c r="CW364" i="13"/>
  <c r="FG364" i="13"/>
  <c r="DK364" i="13"/>
  <c r="AD323" i="13"/>
  <c r="EE323" i="13"/>
  <c r="M323" i="13"/>
  <c r="DY323" i="13"/>
  <c r="DZ323" i="13"/>
  <c r="EH323" i="13"/>
  <c r="BE323" i="13"/>
  <c r="EF323" i="13"/>
  <c r="DK323" i="13"/>
  <c r="V323" i="13"/>
  <c r="DC323" i="13"/>
  <c r="DO323" i="13"/>
  <c r="BX323" i="13"/>
  <c r="AJ323" i="13"/>
  <c r="FA323" i="13"/>
  <c r="AM323" i="13"/>
  <c r="BB323" i="13"/>
  <c r="Z323" i="13"/>
  <c r="P323" i="13"/>
  <c r="N323" i="13"/>
  <c r="FD323" i="13"/>
  <c r="AL323" i="13"/>
  <c r="CO323" i="13"/>
  <c r="BO323" i="13"/>
  <c r="BQ323" i="13"/>
  <c r="EW323" i="13"/>
  <c r="CU323" i="13"/>
  <c r="AW323" i="13"/>
  <c r="DM323" i="13"/>
  <c r="EJ323" i="13"/>
  <c r="S323" i="13"/>
  <c r="H323" i="13"/>
  <c r="DF323" i="13"/>
  <c r="X323" i="13"/>
  <c r="I323" i="13"/>
  <c r="CY323" i="13"/>
  <c r="DI323" i="13"/>
  <c r="CL323" i="13"/>
  <c r="AR323" i="13"/>
  <c r="F323" i="13"/>
  <c r="BC323" i="13"/>
  <c r="DH323" i="13"/>
  <c r="AQ323" i="13"/>
  <c r="DX323" i="13"/>
  <c r="CT323" i="13"/>
  <c r="FB323" i="13"/>
  <c r="AN323" i="13"/>
  <c r="AE323" i="13"/>
  <c r="DT323" i="13"/>
  <c r="BU323" i="13"/>
  <c r="BZ323" i="13"/>
  <c r="BN323" i="13"/>
  <c r="EU323" i="13"/>
  <c r="BA323" i="13"/>
  <c r="Q323" i="13"/>
  <c r="K323" i="13"/>
  <c r="BT323" i="13"/>
  <c r="CF323" i="13"/>
  <c r="CG323" i="13"/>
  <c r="CX323" i="13"/>
  <c r="AF323" i="13"/>
  <c r="AO323" i="13"/>
  <c r="BP323" i="13"/>
  <c r="AX323" i="13"/>
  <c r="DB323" i="13"/>
  <c r="Y323" i="13"/>
  <c r="EI323" i="13"/>
  <c r="CP323" i="13"/>
  <c r="EO323" i="13"/>
  <c r="EK323" i="13"/>
  <c r="CK323" i="13"/>
  <c r="DU323" i="13"/>
  <c r="DA323" i="13"/>
  <c r="BV323" i="13"/>
  <c r="CV323" i="13"/>
  <c r="EV323" i="13"/>
  <c r="DJ323" i="13"/>
  <c r="AB323" i="13"/>
  <c r="ER323" i="13"/>
  <c r="ED323" i="13"/>
  <c r="EX323" i="13"/>
  <c r="U323" i="13"/>
  <c r="CH323" i="13"/>
  <c r="CD323" i="13"/>
  <c r="T323" i="13"/>
  <c r="R323" i="13"/>
  <c r="ET323" i="13"/>
  <c r="EC323" i="13"/>
  <c r="EB323" i="13"/>
  <c r="EZ323" i="13"/>
  <c r="DS323" i="13"/>
  <c r="EN323" i="13"/>
  <c r="G323" i="13"/>
  <c r="CC323" i="13"/>
  <c r="AJ280" i="13"/>
  <c r="CY280" i="13"/>
  <c r="AF280" i="13"/>
  <c r="BO280" i="13"/>
  <c r="CP280" i="13"/>
  <c r="AB280" i="13"/>
  <c r="CJ280" i="13"/>
  <c r="EK280" i="13"/>
  <c r="EO280" i="13"/>
  <c r="DT280" i="13"/>
  <c r="AW280" i="13"/>
  <c r="AO280" i="13"/>
  <c r="BS280" i="13"/>
  <c r="CI280" i="13"/>
  <c r="X280" i="13"/>
  <c r="EP280" i="13"/>
  <c r="CD280" i="13"/>
  <c r="DH280" i="13"/>
  <c r="DM280" i="13"/>
  <c r="DG299" i="13"/>
  <c r="BZ299" i="13"/>
  <c r="DF299" i="13"/>
  <c r="Q299" i="13"/>
  <c r="DI299" i="13"/>
  <c r="BB299" i="13"/>
  <c r="AP299" i="13"/>
  <c r="S299" i="13"/>
  <c r="DM299" i="13"/>
  <c r="CM299" i="13"/>
  <c r="EX299" i="13"/>
  <c r="AW299" i="13"/>
  <c r="CW299" i="13"/>
  <c r="DU299" i="13"/>
  <c r="CB299" i="13"/>
  <c r="AB299" i="13"/>
  <c r="EG299" i="13"/>
  <c r="BU299" i="13"/>
  <c r="AQ299" i="13"/>
  <c r="AE299" i="13"/>
  <c r="DY299" i="13"/>
  <c r="BR299" i="13"/>
  <c r="J299" i="13"/>
  <c r="CG299" i="13"/>
  <c r="AY299" i="13"/>
  <c r="EB299" i="13"/>
  <c r="CH299" i="13"/>
  <c r="BH299" i="13"/>
  <c r="ES299" i="13"/>
  <c r="BQ299" i="13"/>
  <c r="AN299" i="13"/>
  <c r="EQ299" i="13"/>
  <c r="AF299" i="13"/>
  <c r="EV299" i="13"/>
  <c r="AT299" i="13"/>
  <c r="I299" i="13"/>
  <c r="V299" i="13"/>
  <c r="CS299" i="13"/>
  <c r="D299" i="13"/>
  <c r="ED299" i="13"/>
  <c r="BK299" i="13"/>
  <c r="Z299" i="13"/>
  <c r="DS299" i="13"/>
  <c r="BV299" i="13"/>
  <c r="EN299" i="13"/>
  <c r="F299" i="13"/>
  <c r="DJ299" i="13"/>
  <c r="BC299" i="13"/>
  <c r="BF299" i="13"/>
  <c r="FA299" i="13"/>
  <c r="T299" i="13"/>
  <c r="CP299" i="13"/>
  <c r="O299" i="13"/>
  <c r="DQ299" i="13"/>
  <c r="FB299" i="13"/>
  <c r="BJ299" i="13"/>
  <c r="P299" i="13"/>
  <c r="BI299" i="13"/>
  <c r="AC299" i="13"/>
  <c r="DV299" i="13"/>
  <c r="CY299" i="13"/>
  <c r="BD299" i="13"/>
  <c r="AJ299" i="13"/>
  <c r="AG299" i="13"/>
  <c r="DN299" i="13"/>
  <c r="CK299" i="13"/>
  <c r="EC299" i="13"/>
  <c r="L299" i="13"/>
  <c r="X299" i="13"/>
  <c r="N299" i="13"/>
  <c r="CJ299" i="13"/>
  <c r="BT299" i="13"/>
  <c r="CV299" i="13"/>
  <c r="ET299" i="13"/>
  <c r="DW299" i="13"/>
  <c r="CZ299" i="13"/>
  <c r="EP299" i="13"/>
  <c r="EL299" i="13"/>
  <c r="CE299" i="13"/>
  <c r="K299" i="13"/>
  <c r="CF299" i="13"/>
  <c r="DP299" i="13"/>
  <c r="EF299" i="13"/>
  <c r="BM299" i="13"/>
  <c r="FF299" i="13"/>
  <c r="EI299" i="13"/>
  <c r="DL299" i="13"/>
  <c r="AS299" i="13"/>
  <c r="EK299" i="13"/>
  <c r="CQ299" i="13"/>
  <c r="DR299" i="13"/>
  <c r="W299" i="13"/>
  <c r="AL299" i="13"/>
  <c r="AA299" i="13"/>
  <c r="DB299" i="13"/>
  <c r="AM299" i="13"/>
  <c r="ER299" i="13"/>
  <c r="CL299" i="13"/>
  <c r="R299" i="13"/>
  <c r="EU299" i="13"/>
  <c r="DX299" i="13"/>
  <c r="CC299" i="13"/>
  <c r="FH299" i="13"/>
  <c r="DC299" i="13"/>
  <c r="AK299" i="13"/>
  <c r="EO299" i="13"/>
  <c r="AR299" i="13"/>
  <c r="BW299" i="13"/>
  <c r="FD299" i="13"/>
  <c r="CT299" i="13"/>
  <c r="AO299" i="13"/>
  <c r="G299" i="13"/>
  <c r="EJ299" i="13"/>
  <c r="CO299" i="13"/>
  <c r="M299" i="13"/>
  <c r="U299" i="13"/>
  <c r="DO299" i="13"/>
  <c r="BP299" i="13"/>
  <c r="EY299" i="13"/>
  <c r="U313" i="13"/>
  <c r="AL313" i="13"/>
  <c r="DR228" i="13"/>
  <c r="BZ228" i="13"/>
  <c r="M228" i="13"/>
  <c r="FE228" i="13"/>
  <c r="DJ228" i="13"/>
  <c r="DT228" i="13"/>
  <c r="CT378" i="13"/>
  <c r="CR278" i="13"/>
  <c r="N378" i="13"/>
  <c r="R367" i="13"/>
  <c r="AY378" i="13"/>
  <c r="EC281" i="13"/>
  <c r="BI281" i="13"/>
  <c r="H239" i="13"/>
  <c r="BU248" i="13"/>
  <c r="AJ248" i="13"/>
  <c r="AV248" i="13"/>
  <c r="BX248" i="13"/>
  <c r="AP248" i="13"/>
  <c r="FD248" i="13"/>
  <c r="AM248" i="13"/>
  <c r="DR248" i="13"/>
  <c r="DB248" i="13"/>
  <c r="EZ248" i="13"/>
  <c r="CI248" i="13"/>
  <c r="AA248" i="13"/>
  <c r="CO248" i="13"/>
  <c r="BD248" i="13"/>
  <c r="ET248" i="13"/>
  <c r="EI248" i="13"/>
  <c r="CU248" i="13"/>
  <c r="DY248" i="13"/>
  <c r="H248" i="13"/>
  <c r="EN248" i="13"/>
  <c r="CF248" i="13"/>
  <c r="BS248" i="13"/>
  <c r="BL248" i="13"/>
  <c r="DZ248" i="13"/>
  <c r="Y248" i="13"/>
  <c r="BJ248" i="13"/>
  <c r="BQ248" i="13"/>
  <c r="BT248" i="13"/>
  <c r="AI248" i="13"/>
  <c r="EM248" i="13"/>
  <c r="AF248" i="13"/>
  <c r="AH248" i="13"/>
  <c r="EC291" i="13"/>
  <c r="BG291" i="13"/>
  <c r="DC291" i="13"/>
  <c r="EA291" i="13"/>
  <c r="CS291" i="13"/>
  <c r="AT291" i="13"/>
  <c r="P291" i="13"/>
  <c r="FG291" i="13"/>
  <c r="S327" i="13"/>
  <c r="EP327" i="13"/>
  <c r="L327" i="13"/>
  <c r="BW327" i="13"/>
  <c r="DX327" i="13"/>
  <c r="CS327" i="13"/>
  <c r="CD327" i="13"/>
  <c r="EY327" i="13"/>
  <c r="DT327" i="13"/>
  <c r="BA327" i="13"/>
  <c r="AD327" i="13"/>
  <c r="AV327" i="13"/>
  <c r="AX327" i="13"/>
  <c r="AT327" i="13"/>
  <c r="EQ327" i="13"/>
  <c r="DO327" i="13"/>
  <c r="EN327" i="13"/>
  <c r="CI327" i="13"/>
  <c r="DR327" i="13"/>
  <c r="H327" i="13"/>
  <c r="X327" i="13"/>
  <c r="CN327" i="13"/>
  <c r="Y327" i="13"/>
  <c r="J327" i="13"/>
  <c r="BG327" i="13"/>
  <c r="BL327" i="13"/>
  <c r="DD327" i="13"/>
  <c r="AY327" i="13"/>
  <c r="ER327" i="13"/>
  <c r="CC327" i="13"/>
  <c r="AR327" i="13"/>
  <c r="CY327" i="13"/>
  <c r="BQ327" i="13"/>
  <c r="BV327" i="13"/>
  <c r="AK327" i="13"/>
  <c r="BT327" i="13"/>
  <c r="CW327" i="13"/>
  <c r="DQ327" i="13"/>
  <c r="FD327" i="13"/>
  <c r="EB327" i="13"/>
  <c r="DA327" i="13"/>
  <c r="E327" i="13"/>
  <c r="FG327" i="13"/>
  <c r="K327" i="13"/>
  <c r="V327" i="13"/>
  <c r="CG327" i="13"/>
  <c r="Z327" i="13"/>
  <c r="DB327" i="13"/>
  <c r="DN327" i="13"/>
  <c r="DG327" i="13"/>
  <c r="Q327" i="13"/>
  <c r="DV327" i="13"/>
  <c r="BO327" i="13"/>
  <c r="F327" i="13"/>
  <c r="AI327" i="13"/>
  <c r="BI327" i="13"/>
  <c r="DS327" i="13"/>
  <c r="EV327" i="13"/>
  <c r="EA327" i="13"/>
  <c r="D327" i="13"/>
  <c r="FA327" i="13"/>
  <c r="CL327" i="13"/>
  <c r="EU327" i="13"/>
  <c r="CP327" i="13"/>
  <c r="AO327" i="13"/>
  <c r="AL327" i="13"/>
  <c r="CU327" i="13"/>
  <c r="AZ327" i="13"/>
  <c r="BR327" i="13"/>
  <c r="DP327" i="13"/>
  <c r="O327" i="13"/>
  <c r="FC327" i="13"/>
  <c r="CB327" i="13"/>
  <c r="BS327" i="13"/>
  <c r="BJ327" i="13"/>
  <c r="EZ327" i="13"/>
  <c r="AH327" i="13"/>
  <c r="BF327" i="13"/>
  <c r="DE327" i="13"/>
  <c r="EF327" i="13"/>
  <c r="AM327" i="13"/>
  <c r="DI327" i="13"/>
  <c r="BZ327" i="13"/>
  <c r="W327" i="13"/>
  <c r="FE327" i="13"/>
  <c r="BH327" i="13"/>
  <c r="CQ327" i="13"/>
  <c r="CT327" i="13"/>
  <c r="ES327" i="13"/>
  <c r="CV327" i="13"/>
  <c r="AJ327" i="13"/>
  <c r="M327" i="13"/>
  <c r="AU327" i="13"/>
  <c r="EX327" i="13"/>
  <c r="BU327" i="13"/>
  <c r="CF327" i="13"/>
  <c r="FH327" i="13"/>
  <c r="DZ327" i="13"/>
  <c r="BK327" i="13"/>
  <c r="DN270" i="13"/>
  <c r="BT270" i="13"/>
  <c r="Y270" i="13"/>
  <c r="FF270" i="13"/>
  <c r="EF270" i="13"/>
  <c r="ER270" i="13"/>
  <c r="EU270" i="13"/>
  <c r="EI270" i="13"/>
  <c r="DM270" i="13"/>
  <c r="AT270" i="13"/>
  <c r="N270" i="13"/>
  <c r="ED270" i="13"/>
  <c r="AQ270" i="13"/>
  <c r="AD270" i="13"/>
  <c r="S270" i="13"/>
  <c r="DL270" i="13"/>
  <c r="CN270" i="13"/>
  <c r="CY270" i="13"/>
  <c r="CQ270" i="13"/>
  <c r="CG270" i="13"/>
  <c r="FB270" i="13"/>
  <c r="CO270" i="13"/>
  <c r="CB270" i="13"/>
  <c r="AE270" i="13"/>
  <c r="FH270" i="13"/>
  <c r="AP270" i="13"/>
  <c r="BG270" i="13"/>
  <c r="DG270" i="13"/>
  <c r="BI270" i="13"/>
  <c r="BL270" i="13"/>
  <c r="BZ270" i="13"/>
  <c r="BC270" i="13"/>
  <c r="BE270" i="13"/>
  <c r="EJ270" i="13"/>
  <c r="DO270" i="13"/>
  <c r="CH270" i="13"/>
  <c r="D270" i="13"/>
  <c r="E270" i="13"/>
  <c r="FG270" i="13"/>
  <c r="BD270" i="13"/>
  <c r="CK270" i="13"/>
  <c r="AH270" i="13"/>
  <c r="CS270" i="13"/>
  <c r="CT270" i="13"/>
  <c r="EH270" i="13"/>
  <c r="AV270" i="13"/>
  <c r="DJ270" i="13"/>
  <c r="R270" i="13"/>
  <c r="CM270" i="13"/>
  <c r="EY270" i="13"/>
  <c r="L270" i="13"/>
  <c r="BN270" i="13"/>
  <c r="DE270" i="13"/>
  <c r="AX270" i="13"/>
  <c r="BJ270" i="13"/>
  <c r="CW270" i="13"/>
  <c r="DA270" i="13"/>
  <c r="J270" i="13"/>
  <c r="BH270" i="13"/>
  <c r="DP270" i="13"/>
  <c r="DQ270" i="13"/>
  <c r="AY270" i="13"/>
  <c r="ET270" i="13"/>
  <c r="BB270" i="13"/>
  <c r="DW270" i="13"/>
  <c r="AI344" i="13"/>
  <c r="EW344" i="13"/>
  <c r="X344" i="13"/>
  <c r="EU344" i="13"/>
  <c r="DW344" i="13"/>
  <c r="DP344" i="13"/>
  <c r="AO344" i="13"/>
  <c r="AN344" i="13"/>
  <c r="AY344" i="13"/>
  <c r="DH344" i="13"/>
  <c r="EC344" i="13"/>
  <c r="R344" i="13"/>
  <c r="FD344" i="13"/>
  <c r="CP344" i="13"/>
  <c r="AR344" i="13"/>
  <c r="CE344" i="13"/>
  <c r="P344" i="13"/>
  <c r="AJ344" i="13"/>
  <c r="EJ344" i="13"/>
  <c r="AC344" i="13"/>
  <c r="AB344" i="13"/>
  <c r="CI344" i="13"/>
  <c r="CK344" i="13"/>
  <c r="DY344" i="13"/>
  <c r="CT344" i="13"/>
  <c r="H344" i="13"/>
  <c r="DN344" i="13"/>
  <c r="DC344" i="13"/>
  <c r="DG344" i="13"/>
  <c r="I344" i="13"/>
  <c r="S344" i="13"/>
  <c r="EK344" i="13"/>
  <c r="Q344" i="13"/>
  <c r="ER344" i="13"/>
  <c r="AA344" i="13"/>
  <c r="BG344" i="13"/>
  <c r="DX344" i="13"/>
  <c r="E344" i="13"/>
  <c r="DT344" i="13"/>
  <c r="EQ344" i="13"/>
  <c r="J344" i="13"/>
  <c r="EE344" i="13"/>
  <c r="DU344" i="13"/>
  <c r="EF344" i="13"/>
  <c r="CW344" i="13"/>
  <c r="DZ344" i="13"/>
  <c r="DL344" i="13"/>
  <c r="BO344" i="13"/>
  <c r="EV344" i="13"/>
  <c r="BH344" i="13"/>
  <c r="AG344" i="13"/>
  <c r="BX344" i="13"/>
  <c r="DF344" i="13"/>
  <c r="CC344" i="13"/>
  <c r="AQ344" i="13"/>
  <c r="AF344" i="13"/>
  <c r="T344" i="13"/>
  <c r="DE344" i="13"/>
  <c r="DA344" i="13"/>
  <c r="BE344" i="13"/>
  <c r="FF344" i="13"/>
  <c r="O344" i="13"/>
  <c r="CX344" i="13"/>
  <c r="CJ344" i="13"/>
  <c r="DV344" i="13"/>
  <c r="FA344" i="13"/>
  <c r="EN344" i="13"/>
  <c r="FC344" i="13"/>
  <c r="U344" i="13"/>
  <c r="BS344" i="13"/>
  <c r="DD344" i="13"/>
  <c r="CO344" i="13"/>
  <c r="AS344" i="13"/>
  <c r="BT344" i="13"/>
  <c r="AX344" i="13"/>
  <c r="BR344" i="13"/>
  <c r="AW344" i="13"/>
  <c r="BW344" i="13"/>
  <c r="AH344" i="13"/>
  <c r="BB344" i="13"/>
  <c r="DO344" i="13"/>
  <c r="BV344" i="13"/>
  <c r="ED344" i="13"/>
  <c r="CS344" i="13"/>
  <c r="AK344" i="13"/>
  <c r="M344" i="13"/>
  <c r="FH344" i="13"/>
  <c r="V344" i="13"/>
  <c r="CB344" i="13"/>
  <c r="ES344" i="13"/>
  <c r="CH344" i="13"/>
  <c r="CA344" i="13"/>
  <c r="W344" i="13"/>
  <c r="AV344" i="13"/>
  <c r="BJ344" i="13"/>
  <c r="BA344" i="13"/>
  <c r="CG344" i="13"/>
  <c r="Y344" i="13"/>
  <c r="EO344" i="13"/>
  <c r="EX344" i="13"/>
  <c r="CL344" i="13"/>
  <c r="AL344" i="13"/>
  <c r="CU344" i="13"/>
  <c r="BL344" i="13"/>
  <c r="ET344" i="13"/>
  <c r="BP344" i="13"/>
  <c r="CQ344" i="13"/>
  <c r="AD344" i="13"/>
  <c r="AZ344" i="13"/>
  <c r="BU344" i="13"/>
  <c r="EP344" i="13"/>
  <c r="EM344" i="13"/>
  <c r="FE344" i="13"/>
  <c r="EB344" i="13"/>
  <c r="T377" i="13"/>
  <c r="BQ377" i="13"/>
  <c r="BH377" i="13"/>
  <c r="CY377" i="13"/>
  <c r="F377" i="13"/>
  <c r="N377" i="13"/>
  <c r="AD377" i="13"/>
  <c r="AV377" i="13"/>
  <c r="EN377" i="13"/>
  <c r="CL377" i="13"/>
  <c r="X358" i="13"/>
  <c r="BK358" i="13"/>
  <c r="AG358" i="13"/>
  <c r="FE358" i="13"/>
  <c r="BJ358" i="13"/>
  <c r="CN358" i="13"/>
  <c r="M358" i="13"/>
  <c r="CG358" i="13"/>
  <c r="BZ358" i="13"/>
  <c r="EB358" i="13"/>
  <c r="U358" i="13"/>
  <c r="BA358" i="13"/>
  <c r="EM358" i="13"/>
  <c r="BL358" i="13"/>
  <c r="D358" i="13"/>
  <c r="CX358" i="13"/>
  <c r="AR284" i="13"/>
  <c r="DZ284" i="13"/>
  <c r="DN284" i="13"/>
  <c r="AF284" i="13"/>
  <c r="ED284" i="13"/>
  <c r="CF284" i="13"/>
  <c r="EG284" i="13"/>
  <c r="CO284" i="13"/>
  <c r="EH284" i="13"/>
  <c r="CG284" i="13"/>
  <c r="CV284" i="13"/>
  <c r="BP284" i="13"/>
  <c r="EC284" i="13"/>
  <c r="CZ284" i="13"/>
  <c r="AO284" i="13"/>
  <c r="CJ284" i="13"/>
  <c r="EF284" i="13"/>
  <c r="CL284" i="13"/>
  <c r="EA284" i="13"/>
  <c r="BZ284" i="13"/>
  <c r="AK284" i="13"/>
  <c r="CA284" i="13"/>
  <c r="N284" i="13"/>
  <c r="AC284" i="13"/>
  <c r="U284" i="13"/>
  <c r="BJ284" i="13"/>
  <c r="BE284" i="13"/>
  <c r="DM284" i="13"/>
  <c r="V284" i="13"/>
  <c r="BG284" i="13"/>
  <c r="EO284" i="13"/>
  <c r="CR284" i="13"/>
  <c r="AE284" i="13"/>
  <c r="BW284" i="13"/>
  <c r="FH284" i="13"/>
  <c r="DS284" i="13"/>
  <c r="F284" i="13"/>
  <c r="DP284" i="13"/>
  <c r="BY284" i="13"/>
  <c r="CW284" i="13"/>
  <c r="DH284" i="13"/>
  <c r="EY284" i="13"/>
  <c r="AU284" i="13"/>
  <c r="CX284" i="13"/>
  <c r="Y284" i="13"/>
  <c r="DX284" i="13"/>
  <c r="P284" i="13"/>
  <c r="DY284" i="13"/>
  <c r="BL284" i="13"/>
  <c r="DW284" i="13"/>
  <c r="DQ284" i="13"/>
  <c r="AP284" i="13"/>
  <c r="S284" i="13"/>
  <c r="DB284" i="13"/>
  <c r="M284" i="13"/>
  <c r="EK284" i="13"/>
  <c r="EL284" i="13"/>
  <c r="DD284" i="13"/>
  <c r="CC284" i="13"/>
  <c r="FE284" i="13"/>
  <c r="DO284" i="13"/>
  <c r="Q284" i="13"/>
  <c r="BD284" i="13"/>
  <c r="AX284" i="13"/>
  <c r="FG284" i="13"/>
  <c r="BQ284" i="13"/>
  <c r="J284" i="13"/>
  <c r="DI284" i="13"/>
  <c r="DF284" i="13"/>
  <c r="CQ284" i="13"/>
  <c r="FB284" i="13"/>
  <c r="DV284" i="13"/>
  <c r="BU284" i="13"/>
  <c r="FF284" i="13"/>
  <c r="BH284" i="13"/>
  <c r="FD284" i="13"/>
  <c r="CN284" i="13"/>
  <c r="CH284" i="13"/>
  <c r="CI284" i="13"/>
  <c r="EE284" i="13"/>
  <c r="DC284" i="13"/>
  <c r="BK284" i="13"/>
  <c r="BC284" i="13"/>
  <c r="DG284" i="13"/>
  <c r="DK284" i="13"/>
  <c r="DE284" i="13"/>
  <c r="BM284" i="13"/>
  <c r="AS284" i="13"/>
  <c r="BN284" i="13"/>
  <c r="CP284" i="13"/>
  <c r="I284" i="13"/>
  <c r="DU284" i="13"/>
  <c r="EM284" i="13"/>
  <c r="CY284" i="13"/>
  <c r="AI284" i="13"/>
  <c r="W284" i="13"/>
  <c r="DJ284" i="13"/>
  <c r="BI284" i="13"/>
  <c r="ET284" i="13"/>
  <c r="CS284" i="13"/>
  <c r="BA284" i="13"/>
  <c r="CB284" i="13"/>
  <c r="CK284" i="13"/>
  <c r="DR284" i="13"/>
  <c r="AH284" i="13"/>
  <c r="AB284" i="13"/>
  <c r="BT284" i="13"/>
  <c r="CT284" i="13"/>
  <c r="AQ284" i="13"/>
  <c r="CU284" i="13"/>
  <c r="CM284" i="13"/>
  <c r="Z284" i="13"/>
  <c r="R284" i="13"/>
  <c r="AG284" i="13"/>
  <c r="BB284" i="13"/>
  <c r="CE284" i="13"/>
  <c r="EP284" i="13"/>
  <c r="BO284" i="13"/>
  <c r="BS284" i="13"/>
  <c r="K284" i="13"/>
  <c r="AY284" i="13"/>
  <c r="EJ284" i="13"/>
  <c r="AN284" i="13"/>
  <c r="H284" i="13"/>
  <c r="FC284" i="13"/>
  <c r="EI284" i="13"/>
  <c r="EN284" i="13"/>
  <c r="G284" i="13"/>
  <c r="EW372" i="13"/>
  <c r="BA372" i="13"/>
  <c r="CV372" i="13"/>
  <c r="H372" i="13"/>
  <c r="AS372" i="13"/>
  <c r="BR372" i="13"/>
  <c r="BF372" i="13"/>
  <c r="DD372" i="13"/>
  <c r="AA372" i="13"/>
  <c r="L372" i="13"/>
  <c r="DS372" i="13"/>
  <c r="CA372" i="13"/>
  <c r="BC372" i="13"/>
  <c r="DY372" i="13"/>
  <c r="AN372" i="13"/>
  <c r="CL372" i="13"/>
  <c r="BL372" i="13"/>
  <c r="CB372" i="13"/>
  <c r="BE372" i="13"/>
  <c r="K372" i="13"/>
  <c r="BG372" i="13"/>
  <c r="AW372" i="13"/>
  <c r="CM372" i="13"/>
  <c r="ED372" i="13"/>
  <c r="CR372" i="13"/>
  <c r="EN372" i="13"/>
  <c r="DE372" i="13"/>
  <c r="CD372" i="13"/>
  <c r="AB372" i="13"/>
  <c r="AR372" i="13"/>
  <c r="ER372" i="13"/>
  <c r="CO372" i="13"/>
  <c r="AI372" i="13"/>
  <c r="AV372" i="13"/>
  <c r="FB372" i="13"/>
  <c r="EU372" i="13"/>
  <c r="BW372" i="13"/>
  <c r="Y372" i="13"/>
  <c r="BU372" i="13"/>
  <c r="BJ372" i="13"/>
  <c r="AC372" i="13"/>
  <c r="P372" i="13"/>
  <c r="T372" i="13"/>
  <c r="CK372" i="13"/>
  <c r="DN372" i="13"/>
  <c r="CQ372" i="13"/>
  <c r="EC372" i="13"/>
  <c r="CU372" i="13"/>
  <c r="CF372" i="13"/>
  <c r="R372" i="13"/>
  <c r="FC372" i="13"/>
  <c r="Z372" i="13"/>
  <c r="FF372" i="13"/>
  <c r="BQ372" i="13"/>
  <c r="CJ372" i="13"/>
  <c r="CE372" i="13"/>
  <c r="EE372" i="13"/>
  <c r="DC372" i="13"/>
  <c r="ES372" i="13"/>
  <c r="DB372" i="13"/>
  <c r="EF372" i="13"/>
  <c r="Q372" i="13"/>
  <c r="EM372" i="13"/>
  <c r="AM372" i="13"/>
  <c r="S372" i="13"/>
  <c r="EQ372" i="13"/>
  <c r="AJ372" i="13"/>
  <c r="CG372" i="13"/>
  <c r="AE372" i="13"/>
  <c r="BO372" i="13"/>
  <c r="BS372" i="13"/>
  <c r="FH372" i="13"/>
  <c r="AZ372" i="13"/>
  <c r="BX372" i="13"/>
  <c r="V372" i="13"/>
  <c r="DX372" i="13"/>
  <c r="EY372" i="13"/>
  <c r="AD372" i="13"/>
  <c r="DP372" i="13"/>
  <c r="DR372" i="13"/>
  <c r="EP372" i="13"/>
  <c r="AQ372" i="13"/>
  <c r="AL372" i="13"/>
  <c r="EO372" i="13"/>
  <c r="DH372" i="13"/>
  <c r="DU372" i="13"/>
  <c r="E372" i="13"/>
  <c r="EG372" i="13"/>
  <c r="FD372" i="13"/>
  <c r="AH372" i="13"/>
  <c r="EX372" i="13"/>
  <c r="DO372" i="13"/>
  <c r="AY372" i="13"/>
  <c r="DG372" i="13"/>
  <c r="CY372" i="13"/>
  <c r="EI372" i="13"/>
  <c r="DJ372" i="13"/>
  <c r="CS372" i="13"/>
  <c r="X372" i="13"/>
  <c r="I372" i="13"/>
  <c r="DT372" i="13"/>
  <c r="DZ372" i="13"/>
  <c r="EJ372" i="13"/>
  <c r="BY372" i="13"/>
  <c r="BM372" i="13"/>
  <c r="CZ372" i="13"/>
  <c r="FA372" i="13"/>
  <c r="DQ372" i="13"/>
  <c r="DW372" i="13"/>
  <c r="BN372" i="13"/>
  <c r="G372" i="13"/>
  <c r="AX372" i="13"/>
  <c r="CW372" i="13"/>
  <c r="D372" i="13"/>
  <c r="AG372" i="13"/>
  <c r="J372" i="13"/>
  <c r="U372" i="13"/>
  <c r="FE372" i="13"/>
  <c r="EA372" i="13"/>
  <c r="CT372" i="13"/>
  <c r="BV372" i="13"/>
  <c r="BB372" i="13"/>
  <c r="BT372" i="13"/>
  <c r="O372" i="13"/>
  <c r="ET372" i="13"/>
  <c r="BD372" i="13"/>
  <c r="AG300" i="13"/>
  <c r="DH300" i="13"/>
  <c r="BX300" i="13"/>
  <c r="BS300" i="13"/>
  <c r="EO300" i="13"/>
  <c r="CY300" i="13"/>
  <c r="BO300" i="13"/>
  <c r="EP300" i="13"/>
  <c r="CJ300" i="13"/>
  <c r="AD300" i="13"/>
  <c r="BF300" i="13"/>
  <c r="EC300" i="13"/>
  <c r="N300" i="13"/>
  <c r="BV300" i="13"/>
  <c r="BG300" i="13"/>
  <c r="EM300" i="13"/>
  <c r="G300" i="13"/>
  <c r="EZ300" i="13"/>
  <c r="BQ300" i="13"/>
  <c r="DI300" i="13"/>
  <c r="DM300" i="13"/>
  <c r="DY300" i="13"/>
  <c r="AP300" i="13"/>
  <c r="DA300" i="13"/>
  <c r="DQ300" i="13"/>
  <c r="ED300" i="13"/>
  <c r="FD300" i="13"/>
  <c r="BI300" i="13"/>
  <c r="CQ300" i="13"/>
  <c r="EY300" i="13"/>
  <c r="AE300" i="13"/>
  <c r="EF300" i="13"/>
  <c r="Z349" i="13"/>
  <c r="N349" i="13"/>
  <c r="Q349" i="13"/>
  <c r="BK349" i="13"/>
  <c r="AR349" i="13"/>
  <c r="AO349" i="13"/>
  <c r="EG349" i="13"/>
  <c r="DU349" i="13"/>
  <c r="CT349" i="13"/>
  <c r="FE278" i="13"/>
  <c r="CL278" i="13"/>
  <c r="AT278" i="13"/>
  <c r="DG278" i="13"/>
  <c r="CV278" i="13"/>
  <c r="DV278" i="13"/>
  <c r="BE239" i="13"/>
  <c r="AC349" i="13"/>
  <c r="AL349" i="13"/>
  <c r="BH352" i="13"/>
  <c r="AY352" i="13"/>
  <c r="DA352" i="13"/>
  <c r="CD352" i="13"/>
  <c r="CA352" i="13"/>
  <c r="DP239" i="13"/>
  <c r="ER239" i="13"/>
  <c r="CT239" i="13"/>
  <c r="FG248" i="13"/>
  <c r="CZ300" i="13"/>
  <c r="DE239" i="13"/>
  <c r="EZ239" i="13"/>
  <c r="H278" i="13"/>
  <c r="DM327" i="13"/>
  <c r="AM284" i="13"/>
  <c r="DT248" i="13"/>
  <c r="U367" i="13"/>
  <c r="EK367" i="13"/>
  <c r="ED367" i="13"/>
  <c r="P367" i="13"/>
  <c r="FA367" i="13"/>
  <c r="FD367" i="13"/>
  <c r="CX367" i="13"/>
  <c r="BB367" i="13"/>
  <c r="N367" i="13"/>
  <c r="DE367" i="13"/>
  <c r="BJ378" i="13"/>
  <c r="ES278" i="13"/>
  <c r="DK327" i="13"/>
  <c r="BX284" i="13"/>
  <c r="EZ378" i="13"/>
  <c r="AP278" i="13"/>
  <c r="X354" i="13"/>
  <c r="CA228" i="13"/>
  <c r="AD228" i="13"/>
  <c r="I228" i="13"/>
  <c r="BM228" i="13"/>
  <c r="EN362" i="13"/>
  <c r="EJ354" i="13"/>
  <c r="N225" i="13"/>
  <c r="AT354" i="13"/>
  <c r="CE228" i="13"/>
  <c r="DB228" i="13"/>
  <c r="P354" i="13"/>
  <c r="DZ354" i="13"/>
  <c r="DW362" i="13"/>
  <c r="ER362" i="13"/>
  <c r="BH258" i="13"/>
  <c r="DE354" i="13"/>
  <c r="EA354" i="13"/>
  <c r="R362" i="13"/>
  <c r="DE275" i="13"/>
  <c r="CO362" i="13"/>
  <c r="BG354" i="13"/>
  <c r="DV362" i="13"/>
  <c r="AZ354" i="13"/>
  <c r="DC354" i="13"/>
  <c r="L362" i="13"/>
  <c r="DM354" i="13"/>
  <c r="CM354" i="13"/>
  <c r="EG354" i="13"/>
  <c r="AE362" i="13"/>
  <c r="CO354" i="13"/>
  <c r="EU354" i="13"/>
  <c r="FE362" i="13"/>
  <c r="W354" i="13"/>
  <c r="DQ362" i="13"/>
  <c r="DD354" i="13"/>
  <c r="T354" i="13"/>
  <c r="J362" i="13"/>
  <c r="BB354" i="13"/>
  <c r="U354" i="13"/>
  <c r="EM362" i="13"/>
  <c r="EH354" i="13"/>
  <c r="AG354" i="13"/>
  <c r="BV362" i="13"/>
  <c r="DG258" i="13"/>
  <c r="CZ354" i="13"/>
  <c r="DD258" i="13"/>
  <c r="T300" i="13"/>
  <c r="EU275" i="13"/>
  <c r="EX261" i="13"/>
  <c r="BW322" i="13"/>
  <c r="BU275" i="13"/>
  <c r="BW275" i="13"/>
  <c r="Z261" i="13"/>
  <c r="AA275" i="13"/>
  <c r="EJ275" i="13"/>
  <c r="EI275" i="13"/>
  <c r="CG275" i="13"/>
  <c r="CY275" i="13"/>
  <c r="BZ261" i="13"/>
  <c r="DC275" i="13"/>
  <c r="T275" i="13"/>
  <c r="CB275" i="13"/>
  <c r="CZ275" i="13"/>
  <c r="BB261" i="13"/>
  <c r="CE261" i="13"/>
  <c r="AI275" i="13"/>
  <c r="CM275" i="13"/>
  <c r="AM275" i="13"/>
  <c r="AU275" i="13"/>
  <c r="BR275" i="13"/>
  <c r="FB261" i="13"/>
  <c r="BU261" i="13"/>
  <c r="FH275" i="13"/>
  <c r="BD275" i="13"/>
  <c r="W275" i="13"/>
  <c r="BT275" i="13"/>
  <c r="J261" i="13"/>
  <c r="DK275" i="13"/>
  <c r="CJ261" i="13"/>
  <c r="CS275" i="13"/>
  <c r="ED275" i="13"/>
  <c r="DG275" i="13"/>
  <c r="AQ275" i="13"/>
  <c r="G275" i="13"/>
  <c r="AD275" i="13"/>
  <c r="FH261" i="13"/>
  <c r="AE275" i="13"/>
  <c r="DI261" i="13"/>
  <c r="AK275" i="13"/>
  <c r="FB275" i="13"/>
  <c r="CQ275" i="13"/>
  <c r="Y275" i="13"/>
  <c r="DQ275" i="13"/>
  <c r="CF261" i="13"/>
  <c r="BI275" i="13"/>
  <c r="DP275" i="13"/>
  <c r="S275" i="13"/>
  <c r="FG275" i="13"/>
  <c r="BV275" i="13"/>
  <c r="BT261" i="13"/>
  <c r="EP261" i="13"/>
  <c r="CT275" i="13"/>
  <c r="H275" i="13"/>
  <c r="BJ275" i="13"/>
  <c r="AN275" i="13"/>
  <c r="BH275" i="13"/>
  <c r="BC275" i="13"/>
  <c r="BV261" i="13"/>
  <c r="AR261" i="13"/>
  <c r="CH275" i="13"/>
  <c r="CF275" i="13"/>
  <c r="BE275" i="13"/>
  <c r="BQ275" i="13"/>
  <c r="EY261" i="13"/>
  <c r="BU322" i="13"/>
  <c r="CK322" i="13"/>
  <c r="CS261" i="13"/>
  <c r="AX275" i="13"/>
  <c r="FC275" i="13"/>
  <c r="EV275" i="13"/>
  <c r="CN275" i="13"/>
  <c r="EC275" i="13"/>
  <c r="O275" i="13"/>
  <c r="AC275" i="13"/>
  <c r="BQ322" i="13"/>
  <c r="DX275" i="13"/>
  <c r="CD275" i="13"/>
  <c r="EM275" i="13"/>
  <c r="EN275" i="13"/>
  <c r="DL275" i="13"/>
  <c r="H313" i="13"/>
  <c r="O313" i="13"/>
  <c r="EF383" i="13"/>
  <c r="DO265" i="13"/>
  <c r="AP267" i="13"/>
  <c r="DO383" i="13"/>
  <c r="DS265" i="13"/>
  <c r="CF267" i="13"/>
  <c r="EW265" i="13"/>
  <c r="CK313" i="13"/>
  <c r="CK274" i="13"/>
  <c r="EO265" i="13"/>
  <c r="ES267" i="13"/>
  <c r="CM313" i="13"/>
  <c r="BM274" i="13"/>
  <c r="CZ377" i="13"/>
  <c r="FG377" i="13"/>
  <c r="EQ377" i="13"/>
  <c r="CL300" i="13"/>
  <c r="CL320" i="13"/>
  <c r="EF311" i="13"/>
  <c r="ES228" i="13"/>
  <c r="EW228" i="13"/>
  <c r="AZ228" i="13"/>
  <c r="T228" i="13"/>
  <c r="X228" i="13"/>
  <c r="BB228" i="13"/>
  <c r="DH228" i="13"/>
  <c r="D228" i="13"/>
  <c r="CL228" i="13"/>
  <c r="AP228" i="13"/>
  <c r="DY228" i="13"/>
  <c r="AR228" i="13"/>
  <c r="AM239" i="13"/>
  <c r="BE278" i="13"/>
  <c r="AB367" i="13"/>
  <c r="AR367" i="13"/>
  <c r="D349" i="13"/>
  <c r="AF373" i="13"/>
  <c r="CH373" i="13"/>
  <c r="CM373" i="13"/>
  <c r="BN373" i="13"/>
  <c r="AZ373" i="13"/>
  <c r="EX373" i="13"/>
  <c r="ER373" i="13"/>
  <c r="BY373" i="13"/>
  <c r="EC373" i="13"/>
  <c r="DQ373" i="13"/>
  <c r="Q373" i="13"/>
  <c r="EH373" i="13"/>
  <c r="AJ366" i="13"/>
  <c r="Y366" i="13"/>
  <c r="P366" i="13"/>
  <c r="DF366" i="13"/>
  <c r="BK366" i="13"/>
  <c r="FB366" i="13"/>
  <c r="EO366" i="13"/>
  <c r="BZ366" i="13"/>
  <c r="D366" i="13"/>
  <c r="DC366" i="13"/>
  <c r="CM366" i="13"/>
  <c r="BJ366" i="13"/>
  <c r="CX366" i="13"/>
  <c r="AS366" i="13"/>
  <c r="CG366" i="13"/>
  <c r="DA366" i="13"/>
  <c r="CY366" i="13"/>
  <c r="G366" i="13"/>
  <c r="BV366" i="13"/>
  <c r="AU366" i="13"/>
  <c r="EX366" i="13"/>
  <c r="CB366" i="13"/>
  <c r="BC349" i="13"/>
  <c r="CL349" i="13"/>
  <c r="AT349" i="13"/>
  <c r="BM349" i="13"/>
  <c r="AX349" i="13"/>
  <c r="AI349" i="13"/>
  <c r="W349" i="13"/>
  <c r="AQ349" i="13"/>
  <c r="BW349" i="13"/>
  <c r="EA349" i="13"/>
  <c r="DO349" i="13"/>
  <c r="DC349" i="13"/>
  <c r="FC349" i="13"/>
  <c r="BP349" i="13"/>
  <c r="BL349" i="13"/>
  <c r="AW349" i="13"/>
  <c r="AS349" i="13"/>
  <c r="CC349" i="13"/>
  <c r="EW349" i="13"/>
  <c r="CA349" i="13"/>
  <c r="DG349" i="13"/>
  <c r="EQ349" i="13"/>
  <c r="CR349" i="13"/>
  <c r="CF349" i="13"/>
  <c r="BX349" i="13"/>
  <c r="DI349" i="13"/>
  <c r="DS349" i="13"/>
  <c r="BN349" i="13"/>
  <c r="BJ349" i="13"/>
  <c r="AU349" i="13"/>
  <c r="BH349" i="13"/>
  <c r="EB349" i="13"/>
  <c r="AE349" i="13"/>
  <c r="EN349" i="13"/>
  <c r="DK349" i="13"/>
  <c r="EU349" i="13"/>
  <c r="K349" i="13"/>
  <c r="DY349" i="13"/>
  <c r="DP349" i="13"/>
  <c r="L349" i="13"/>
  <c r="BS349" i="13"/>
  <c r="BF349" i="13"/>
  <c r="BY349" i="13"/>
  <c r="BI349" i="13"/>
  <c r="I349" i="13"/>
  <c r="DA349" i="13"/>
  <c r="DZ349" i="13"/>
  <c r="AJ349" i="13"/>
  <c r="CY349" i="13"/>
  <c r="EI349" i="13"/>
  <c r="BR349" i="13"/>
  <c r="DM349" i="13"/>
  <c r="BE349" i="13"/>
  <c r="FG349" i="13"/>
  <c r="DW349" i="13"/>
  <c r="CB349" i="13"/>
  <c r="CJ349" i="13"/>
  <c r="BG349" i="13"/>
  <c r="BQ349" i="13"/>
  <c r="EX349" i="13"/>
  <c r="EJ349" i="13"/>
  <c r="DN349" i="13"/>
  <c r="BT349" i="13"/>
  <c r="DD349" i="13"/>
  <c r="CN349" i="13"/>
  <c r="EL349" i="13"/>
  <c r="AY349" i="13"/>
  <c r="EZ349" i="13"/>
  <c r="O349" i="13"/>
  <c r="BZ349" i="13"/>
  <c r="BV349" i="13"/>
  <c r="CU349" i="13"/>
  <c r="J349" i="13"/>
  <c r="FH349" i="13"/>
  <c r="ET349" i="13"/>
  <c r="DX349" i="13"/>
  <c r="DB349" i="13"/>
  <c r="CD349" i="13"/>
  <c r="CX349" i="13"/>
  <c r="EV349" i="13"/>
  <c r="U349" i="13"/>
  <c r="CM349" i="13"/>
  <c r="CK349" i="13"/>
  <c r="BU349" i="13"/>
  <c r="AG349" i="13"/>
  <c r="T349" i="13"/>
  <c r="H349" i="13"/>
  <c r="FE349" i="13"/>
  <c r="EH349" i="13"/>
  <c r="DL349" i="13"/>
  <c r="CZ349" i="13"/>
  <c r="CW349" i="13"/>
  <c r="FF349" i="13"/>
  <c r="EO349" i="13"/>
  <c r="DH349" i="13"/>
  <c r="EK349" i="13"/>
  <c r="CV349" i="13"/>
  <c r="CE349" i="13"/>
  <c r="V349" i="13"/>
  <c r="AD349" i="13"/>
  <c r="R349" i="13"/>
  <c r="E349" i="13"/>
  <c r="ES349" i="13"/>
  <c r="DV349" i="13"/>
  <c r="DJ349" i="13"/>
  <c r="DT349" i="13"/>
  <c r="F349" i="13"/>
  <c r="DF349" i="13"/>
  <c r="CO349" i="13"/>
  <c r="CG349" i="13"/>
  <c r="AH349" i="13"/>
  <c r="AP349" i="13"/>
  <c r="AN349" i="13"/>
  <c r="P349" i="13"/>
  <c r="FA349" i="13"/>
  <c r="EP349" i="13"/>
  <c r="ER349" i="13"/>
  <c r="EF349" i="13"/>
  <c r="CS349" i="13"/>
  <c r="G349" i="13"/>
  <c r="CP349" i="13"/>
  <c r="AA349" i="13"/>
  <c r="BB349" i="13"/>
  <c r="AZ349" i="13"/>
  <c r="AK349" i="13"/>
  <c r="Y349" i="13"/>
  <c r="AM349" i="13"/>
  <c r="EM349" i="13"/>
  <c r="DQ349" i="13"/>
  <c r="DE349" i="13"/>
  <c r="M349" i="13"/>
  <c r="P352" i="13"/>
  <c r="H352" i="13"/>
  <c r="EP352" i="13"/>
  <c r="M352" i="13"/>
  <c r="CN352" i="13"/>
  <c r="BT352" i="13"/>
  <c r="AQ352" i="13"/>
  <c r="CW352" i="13"/>
  <c r="EK352" i="13"/>
  <c r="Z352" i="13"/>
  <c r="E352" i="13"/>
  <c r="EN352" i="13"/>
  <c r="DR352" i="13"/>
  <c r="CM352" i="13"/>
  <c r="BF352" i="13"/>
  <c r="BA352" i="13"/>
  <c r="EF352" i="13"/>
  <c r="CL352" i="13"/>
  <c r="AJ352" i="13"/>
  <c r="DG352" i="13"/>
  <c r="EM352" i="13"/>
  <c r="DP352" i="13"/>
  <c r="CK352" i="13"/>
  <c r="AS352" i="13"/>
  <c r="CX352" i="13"/>
  <c r="AA352" i="13"/>
  <c r="AB352" i="13"/>
  <c r="V352" i="13"/>
  <c r="DQ352" i="13"/>
  <c r="DY352" i="13"/>
  <c r="DO352" i="13"/>
  <c r="BN352" i="13"/>
  <c r="BP352" i="13"/>
  <c r="AN352" i="13"/>
  <c r="DD352" i="13"/>
  <c r="EE352" i="13"/>
  <c r="S352" i="13"/>
  <c r="DS352" i="13"/>
  <c r="ES352" i="13"/>
  <c r="DN352" i="13"/>
  <c r="CF352" i="13"/>
  <c r="BC352" i="13"/>
  <c r="AI352" i="13"/>
  <c r="DC352" i="13"/>
  <c r="BO352" i="13"/>
  <c r="BK352" i="13"/>
  <c r="DV352" i="13"/>
  <c r="FD352" i="13"/>
  <c r="CO352" i="13"/>
  <c r="BR352" i="13"/>
  <c r="BM352" i="13"/>
  <c r="U352" i="13"/>
  <c r="DE352" i="13"/>
  <c r="BS352" i="13"/>
  <c r="BU352" i="13"/>
  <c r="FB352" i="13"/>
  <c r="ED352" i="13"/>
  <c r="DL352" i="13"/>
  <c r="BE352" i="13"/>
  <c r="BB352" i="13"/>
  <c r="AR352" i="13"/>
  <c r="DK352" i="13"/>
  <c r="BW352" i="13"/>
  <c r="EY352" i="13"/>
  <c r="EB352" i="13"/>
  <c r="DU352" i="13"/>
  <c r="CB352" i="13"/>
  <c r="CG352" i="13"/>
  <c r="AE352" i="13"/>
  <c r="AD352" i="13"/>
  <c r="D352" i="13"/>
  <c r="FE352" i="13"/>
  <c r="DZ352" i="13"/>
  <c r="CQ352" i="13"/>
  <c r="BY352" i="13"/>
  <c r="AT352" i="13"/>
  <c r="ET352" i="13"/>
  <c r="CC352" i="13"/>
  <c r="K352" i="13"/>
  <c r="FC352" i="13"/>
  <c r="EI352" i="13"/>
  <c r="BQ352" i="13"/>
  <c r="AK352" i="13"/>
  <c r="BD352" i="13"/>
  <c r="Y352" i="13"/>
  <c r="R343" i="13"/>
  <c r="FB343" i="13"/>
  <c r="AC343" i="13"/>
  <c r="BY343" i="13"/>
  <c r="BI343" i="13"/>
  <c r="BZ343" i="13"/>
  <c r="G239" i="13"/>
  <c r="DA239" i="13"/>
  <c r="BP239" i="13"/>
  <c r="CN239" i="13"/>
  <c r="AH239" i="13"/>
  <c r="FB239" i="13"/>
  <c r="EY239" i="13"/>
  <c r="EL239" i="13"/>
  <c r="CU239" i="13"/>
  <c r="EX239" i="13"/>
  <c r="AT239" i="13"/>
  <c r="BN239" i="13"/>
  <c r="AO239" i="13"/>
  <c r="EU239" i="13"/>
  <c r="CD239" i="13"/>
  <c r="U239" i="13"/>
  <c r="J239" i="13"/>
  <c r="CQ239" i="13"/>
  <c r="FC239" i="13"/>
  <c r="N239" i="13"/>
  <c r="AL239" i="13"/>
  <c r="AZ239" i="13"/>
  <c r="AD239" i="13"/>
  <c r="K239" i="13"/>
  <c r="ET239" i="13"/>
  <c r="CI239" i="13"/>
  <c r="BI239" i="13"/>
  <c r="AU239" i="13"/>
  <c r="EA239" i="13"/>
  <c r="AI239" i="13"/>
  <c r="ED239" i="13"/>
  <c r="FH239" i="13"/>
  <c r="EF239" i="13"/>
  <c r="AA239" i="13"/>
  <c r="ES239" i="13"/>
  <c r="AP239" i="13"/>
  <c r="D239" i="13"/>
  <c r="DG239" i="13"/>
  <c r="L239" i="13"/>
  <c r="BC239" i="13"/>
  <c r="BD239" i="13"/>
  <c r="CH239" i="13"/>
  <c r="EC239" i="13"/>
  <c r="AS239" i="13"/>
  <c r="DQ239" i="13"/>
  <c r="FD239" i="13"/>
  <c r="DV239" i="13"/>
  <c r="BB239" i="13"/>
  <c r="AQ239" i="13"/>
  <c r="DZ239" i="13"/>
  <c r="AW239" i="13"/>
  <c r="CR239" i="13"/>
  <c r="CS239" i="13"/>
  <c r="DY239" i="13"/>
  <c r="BW239" i="13"/>
  <c r="DX239" i="13"/>
  <c r="BR239" i="13"/>
  <c r="BQ239" i="13"/>
  <c r="BM239" i="13"/>
  <c r="T239" i="13"/>
  <c r="E239" i="13"/>
  <c r="EN239" i="13"/>
  <c r="BT239" i="13"/>
  <c r="AV239" i="13"/>
  <c r="BJ239" i="13"/>
  <c r="EG239" i="13"/>
  <c r="DC239" i="13"/>
  <c r="CV239" i="13"/>
  <c r="Z239" i="13"/>
  <c r="R239" i="13"/>
  <c r="BL239" i="13"/>
  <c r="AC239" i="13"/>
  <c r="DD239" i="13"/>
  <c r="CF239" i="13"/>
  <c r="AY239" i="13"/>
  <c r="CZ239" i="13"/>
  <c r="EP239" i="13"/>
  <c r="Q239" i="13"/>
  <c r="O239" i="13"/>
  <c r="P239" i="13"/>
  <c r="FE239" i="13"/>
  <c r="EH239" i="13"/>
  <c r="Y239" i="13"/>
  <c r="AE239" i="13"/>
  <c r="W239" i="13"/>
  <c r="BG239" i="13"/>
  <c r="AG239" i="13"/>
  <c r="EB239" i="13"/>
  <c r="BA239" i="13"/>
  <c r="AN239" i="13"/>
  <c r="CO239" i="13"/>
  <c r="CK239" i="13"/>
  <c r="EV239" i="13"/>
  <c r="CG239" i="13"/>
  <c r="BK239" i="13"/>
  <c r="DL239" i="13"/>
  <c r="DO239" i="13"/>
  <c r="DN239" i="13"/>
  <c r="CC239" i="13"/>
  <c r="BZ239" i="13"/>
  <c r="F239" i="13"/>
  <c r="EM239" i="13"/>
  <c r="EA378" i="13"/>
  <c r="DQ378" i="13"/>
  <c r="CU378" i="13"/>
  <c r="BN378" i="13"/>
  <c r="AD378" i="13"/>
  <c r="BW378" i="13"/>
  <c r="BH378" i="13"/>
  <c r="EC378" i="13"/>
  <c r="EH378" i="13"/>
  <c r="K378" i="13"/>
  <c r="BV378" i="13"/>
  <c r="BB378" i="13"/>
  <c r="AE378" i="13"/>
  <c r="CS378" i="13"/>
  <c r="CX378" i="13"/>
  <c r="DV378" i="13"/>
  <c r="W378" i="13"/>
  <c r="CY378" i="13"/>
  <c r="AI378" i="13"/>
  <c r="AM378" i="13"/>
  <c r="S378" i="13"/>
  <c r="FA378" i="13"/>
  <c r="AX378" i="13"/>
  <c r="BC378" i="13"/>
  <c r="CM378" i="13"/>
  <c r="Z378" i="13"/>
  <c r="EY378" i="13"/>
  <c r="ET378" i="13"/>
  <c r="AW378" i="13"/>
  <c r="EN378" i="13"/>
  <c r="O378" i="13"/>
  <c r="CA378" i="13"/>
  <c r="BT378" i="13"/>
  <c r="DG378" i="13"/>
  <c r="CQ378" i="13"/>
  <c r="DK378" i="13"/>
  <c r="FB378" i="13"/>
  <c r="BU378" i="13"/>
  <c r="AP378" i="13"/>
  <c r="DS378" i="13"/>
  <c r="EQ378" i="13"/>
  <c r="AU378" i="13"/>
  <c r="CH378" i="13"/>
  <c r="EB378" i="13"/>
  <c r="R378" i="13"/>
  <c r="FG378" i="13"/>
  <c r="L378" i="13"/>
  <c r="CF378" i="13"/>
  <c r="EM378" i="13"/>
  <c r="AV378" i="13"/>
  <c r="BI378" i="13"/>
  <c r="AL378" i="13"/>
  <c r="DE378" i="13"/>
  <c r="ED378" i="13"/>
  <c r="M378" i="13"/>
  <c r="DN378" i="13"/>
  <c r="DO378" i="13"/>
  <c r="CR378" i="13"/>
  <c r="F378" i="13"/>
  <c r="BZ378" i="13"/>
  <c r="AA378" i="13"/>
  <c r="DJ378" i="13"/>
  <c r="FF378" i="13"/>
  <c r="EX378" i="13"/>
  <c r="AJ378" i="13"/>
  <c r="EP378" i="13"/>
  <c r="G378" i="13"/>
  <c r="CG378" i="13"/>
  <c r="DR378" i="13"/>
  <c r="Y378" i="13"/>
  <c r="EI378" i="13"/>
  <c r="BK378" i="13"/>
  <c r="DC367" i="13"/>
  <c r="BE367" i="13"/>
  <c r="L367" i="13"/>
  <c r="CI367" i="13"/>
  <c r="ET367" i="13"/>
  <c r="DL367" i="13"/>
  <c r="T367" i="13"/>
  <c r="EP367" i="13"/>
  <c r="CK367" i="13"/>
  <c r="BR367" i="13"/>
  <c r="CM367" i="13"/>
  <c r="AY367" i="13"/>
  <c r="DX367" i="13"/>
  <c r="DH367" i="13"/>
  <c r="DF367" i="13"/>
  <c r="EE367" i="13"/>
  <c r="BT367" i="13"/>
  <c r="DT367" i="13"/>
  <c r="G367" i="13"/>
  <c r="J367" i="13"/>
  <c r="DN367" i="13"/>
  <c r="CU367" i="13"/>
  <c r="F367" i="13"/>
  <c r="EL367" i="13"/>
  <c r="H367" i="13"/>
  <c r="EU367" i="13"/>
  <c r="BL367" i="13"/>
  <c r="DI367" i="13"/>
  <c r="DA367" i="13"/>
  <c r="DD367" i="13"/>
  <c r="EG367" i="13"/>
  <c r="FG367" i="13"/>
  <c r="AW367" i="13"/>
  <c r="BU367" i="13"/>
  <c r="AN367" i="13"/>
  <c r="AH367" i="13"/>
  <c r="BN367" i="13"/>
  <c r="EY367" i="13"/>
  <c r="BP367" i="13"/>
  <c r="BM367" i="13"/>
  <c r="BQ367" i="13"/>
  <c r="CQ367" i="13"/>
  <c r="ER367" i="13"/>
  <c r="ES367" i="13"/>
  <c r="BK367" i="13"/>
  <c r="CO367" i="13"/>
  <c r="AI367" i="13"/>
  <c r="DJ367" i="13"/>
  <c r="EJ367" i="13"/>
  <c r="AL367" i="13"/>
  <c r="BV367" i="13"/>
  <c r="E367" i="13"/>
  <c r="CA367" i="13"/>
  <c r="BC367" i="13"/>
  <c r="CS367" i="13"/>
  <c r="D367" i="13"/>
  <c r="BS367" i="13"/>
  <c r="CZ367" i="13"/>
  <c r="DU367" i="13"/>
  <c r="EA367" i="13"/>
  <c r="CP367" i="13"/>
  <c r="EB367" i="13"/>
  <c r="CF367" i="13"/>
  <c r="DW367" i="13"/>
  <c r="DB367" i="13"/>
  <c r="O367" i="13"/>
  <c r="AM367" i="13"/>
  <c r="BZ367" i="13"/>
  <c r="EF367" i="13"/>
  <c r="CD367" i="13"/>
  <c r="Z367" i="13"/>
  <c r="DR367" i="13"/>
  <c r="EO367" i="13"/>
  <c r="BG367" i="13"/>
  <c r="EC367" i="13"/>
  <c r="CN367" i="13"/>
  <c r="FF367" i="13"/>
  <c r="DO367" i="13"/>
  <c r="DP367" i="13"/>
  <c r="BF367" i="13"/>
  <c r="FB367" i="13"/>
  <c r="BI367" i="13"/>
  <c r="AD367" i="13"/>
  <c r="FC367" i="13"/>
  <c r="AP367" i="13"/>
  <c r="M367" i="13"/>
  <c r="EI367" i="13"/>
  <c r="AO367" i="13"/>
  <c r="X367" i="13"/>
  <c r="EN367" i="13"/>
  <c r="AU367" i="13"/>
  <c r="AK367" i="13"/>
  <c r="DG367" i="13"/>
  <c r="BJ367" i="13"/>
  <c r="DK367" i="13"/>
  <c r="CJ367" i="13"/>
  <c r="AE367" i="13"/>
  <c r="DV367" i="13"/>
  <c r="BD367" i="13"/>
  <c r="CB367" i="13"/>
  <c r="CL367" i="13"/>
  <c r="DM367" i="13"/>
  <c r="K367" i="13"/>
  <c r="EX367" i="13"/>
  <c r="DS367" i="13"/>
  <c r="AC367" i="13"/>
  <c r="CW367" i="13"/>
  <c r="DZ367" i="13"/>
  <c r="FH367" i="13"/>
  <c r="FE367" i="13"/>
  <c r="Y367" i="13"/>
  <c r="EV367" i="13"/>
  <c r="BW367" i="13"/>
  <c r="BO367" i="13"/>
  <c r="AJ367" i="13"/>
  <c r="EZ367" i="13"/>
  <c r="AX367" i="13"/>
  <c r="Q367" i="13"/>
  <c r="S367" i="13"/>
  <c r="CY367" i="13"/>
  <c r="DQ367" i="13"/>
  <c r="CV367" i="13"/>
  <c r="AQ367" i="13"/>
  <c r="EH367" i="13"/>
  <c r="CT367" i="13"/>
  <c r="BA367" i="13"/>
  <c r="BX367" i="13"/>
  <c r="CY281" i="13"/>
  <c r="G281" i="13"/>
  <c r="BP281" i="13"/>
  <c r="W281" i="13"/>
  <c r="BU281" i="13"/>
  <c r="BV281" i="13"/>
  <c r="DC281" i="13"/>
  <c r="EA281" i="13"/>
  <c r="AV281" i="13"/>
  <c r="BC281" i="13"/>
  <c r="O281" i="13"/>
  <c r="S281" i="13"/>
  <c r="CN281" i="13"/>
  <c r="EP281" i="13"/>
  <c r="DL281" i="13"/>
  <c r="EY281" i="13"/>
  <c r="AA281" i="13"/>
  <c r="CG281" i="13"/>
  <c r="CT281" i="13"/>
  <c r="EJ281" i="13"/>
  <c r="FH281" i="13"/>
  <c r="CH281" i="13"/>
  <c r="AY281" i="13"/>
  <c r="H281" i="13"/>
  <c r="DS281" i="13"/>
  <c r="EU281" i="13"/>
  <c r="AL281" i="13"/>
  <c r="DK281" i="13"/>
  <c r="CX278" i="13"/>
  <c r="EX278" i="13"/>
  <c r="EA278" i="13"/>
  <c r="O278" i="13"/>
  <c r="CH278" i="13"/>
  <c r="AZ278" i="13"/>
  <c r="R278" i="13"/>
  <c r="DX278" i="13"/>
  <c r="CM278" i="13"/>
  <c r="FF278" i="13"/>
  <c r="CC278" i="13"/>
  <c r="F278" i="13"/>
  <c r="AI278" i="13"/>
  <c r="L278" i="13"/>
  <c r="EF278" i="13"/>
  <c r="CU278" i="13"/>
  <c r="BH278" i="13"/>
  <c r="DD278" i="13"/>
  <c r="EB278" i="13"/>
  <c r="FH278" i="13"/>
  <c r="BP278" i="13"/>
  <c r="EU278" i="13"/>
  <c r="ED278" i="13"/>
  <c r="Q278" i="13"/>
  <c r="AR278" i="13"/>
  <c r="DH278" i="13"/>
  <c r="DZ278" i="13"/>
  <c r="EL278" i="13"/>
  <c r="CG278" i="13"/>
  <c r="EN278" i="13"/>
  <c r="CT278" i="13"/>
  <c r="AK278" i="13"/>
  <c r="DE278" i="13"/>
  <c r="E278" i="13"/>
  <c r="DA278" i="13"/>
  <c r="AG278" i="13"/>
  <c r="CO278" i="13"/>
  <c r="CQ278" i="13"/>
  <c r="DY278" i="13"/>
  <c r="EE278" i="13"/>
  <c r="AJ278" i="13"/>
  <c r="BR278" i="13"/>
  <c r="BT278" i="13"/>
  <c r="AL278" i="13"/>
  <c r="DS278" i="13"/>
  <c r="BL278" i="13"/>
  <c r="ER278" i="13"/>
  <c r="CB278" i="13"/>
  <c r="BB278" i="13"/>
  <c r="DL278" i="13"/>
  <c r="FG278" i="13"/>
  <c r="BI278" i="13"/>
  <c r="EC278" i="13"/>
  <c r="S278" i="13"/>
  <c r="BG278" i="13"/>
  <c r="DQ278" i="13"/>
  <c r="AY278" i="13"/>
  <c r="D278" i="13"/>
  <c r="BM278" i="13"/>
  <c r="DP278" i="13"/>
  <c r="AS278" i="13"/>
  <c r="DK278" i="13"/>
  <c r="EJ278" i="13"/>
  <c r="T278" i="13"/>
  <c r="EZ278" i="13"/>
  <c r="DC278" i="13"/>
  <c r="CD278" i="13"/>
  <c r="CI278" i="13"/>
  <c r="DU278" i="13"/>
  <c r="V278" i="13"/>
  <c r="EM278" i="13"/>
  <c r="BU278" i="13"/>
  <c r="AX278" i="13"/>
  <c r="FC278" i="13"/>
  <c r="G278" i="13"/>
  <c r="N278" i="13"/>
  <c r="BA278" i="13"/>
  <c r="BN278" i="13"/>
  <c r="U278" i="13"/>
  <c r="BD278" i="13"/>
  <c r="BS278" i="13"/>
  <c r="J278" i="13"/>
  <c r="K278" i="13"/>
  <c r="BJ278" i="13"/>
  <c r="BK278" i="13"/>
  <c r="AN278" i="13"/>
  <c r="CN278" i="13"/>
  <c r="AA278" i="13"/>
  <c r="CK278" i="13"/>
  <c r="DW278" i="13"/>
  <c r="AE278" i="13"/>
  <c r="EH278" i="13"/>
  <c r="EP278" i="13"/>
  <c r="DN278" i="13"/>
  <c r="AU278" i="13"/>
  <c r="P278" i="13"/>
  <c r="BZ278" i="13"/>
  <c r="ET278" i="13"/>
  <c r="CS278" i="13"/>
  <c r="CW278" i="13"/>
  <c r="EG278" i="13"/>
  <c r="DJ278" i="13"/>
  <c r="BC278" i="13"/>
  <c r="EV278" i="13"/>
  <c r="CY278" i="13"/>
  <c r="BF278" i="13"/>
  <c r="EY278" i="13"/>
  <c r="FB278" i="13"/>
  <c r="BW278" i="13"/>
  <c r="Y278" i="13"/>
  <c r="BY278" i="13"/>
  <c r="AQ278" i="13"/>
  <c r="AD278" i="13"/>
  <c r="AM278" i="13"/>
  <c r="EI278" i="13"/>
  <c r="DJ239" i="13"/>
  <c r="BL343" i="13"/>
  <c r="EU378" i="13"/>
  <c r="Z278" i="13"/>
  <c r="DO278" i="13"/>
  <c r="EQ367" i="13"/>
  <c r="AZ367" i="13"/>
  <c r="CH352" i="13"/>
  <c r="DR349" i="13"/>
  <c r="BA349" i="13"/>
  <c r="CS281" i="13"/>
  <c r="EJ239" i="13"/>
  <c r="AK378" i="13"/>
  <c r="FD278" i="13"/>
  <c r="AH278" i="13"/>
  <c r="EM367" i="13"/>
  <c r="CH367" i="13"/>
  <c r="EA352" i="13"/>
  <c r="ED349" i="13"/>
  <c r="BD349" i="13"/>
  <c r="T281" i="13"/>
  <c r="BY239" i="13"/>
  <c r="V239" i="13"/>
  <c r="DW378" i="13"/>
  <c r="DD378" i="13"/>
  <c r="CF278" i="13"/>
  <c r="CQ366" i="13"/>
  <c r="AT367" i="13"/>
  <c r="W367" i="13"/>
  <c r="DB352" i="13"/>
  <c r="EV352" i="13"/>
  <c r="EC349" i="13"/>
  <c r="CQ349" i="13"/>
  <c r="BO349" i="13"/>
  <c r="DT278" i="13"/>
  <c r="BV239" i="13"/>
  <c r="FC378" i="13"/>
  <c r="BG378" i="13"/>
  <c r="AV278" i="13"/>
  <c r="AD366" i="13"/>
  <c r="V367" i="13"/>
  <c r="AV367" i="13"/>
  <c r="AN256" i="13"/>
  <c r="O352" i="13"/>
  <c r="N352" i="13"/>
  <c r="FD349" i="13"/>
  <c r="CH349" i="13"/>
  <c r="AX239" i="13"/>
  <c r="DS239" i="13"/>
  <c r="CB239" i="13"/>
  <c r="DP378" i="13"/>
  <c r="EL378" i="13"/>
  <c r="CZ278" i="13"/>
  <c r="AC278" i="13"/>
  <c r="DN366" i="13"/>
  <c r="BY367" i="13"/>
  <c r="CR367" i="13"/>
  <c r="AC352" i="13"/>
  <c r="BZ352" i="13"/>
  <c r="EY349" i="13"/>
  <c r="CE330" i="13"/>
  <c r="ED330" i="13"/>
  <c r="CW239" i="13"/>
  <c r="BU239" i="13"/>
  <c r="BG330" i="13"/>
  <c r="CI378" i="13"/>
  <c r="EV378" i="13"/>
  <c r="BQ278" i="13"/>
  <c r="BV278" i="13"/>
  <c r="AF367" i="13"/>
  <c r="CG367" i="13"/>
  <c r="AG352" i="13"/>
  <c r="FB349" i="13"/>
  <c r="DY367" i="13"/>
  <c r="S349" i="13"/>
  <c r="CV228" i="13"/>
  <c r="DW228" i="13"/>
  <c r="EK228" i="13"/>
  <c r="Z281" i="13"/>
  <c r="F228" i="13"/>
  <c r="FD228" i="13"/>
  <c r="EF228" i="13"/>
  <c r="AM253" i="13"/>
  <c r="DB312" i="13"/>
  <c r="FH272" i="13"/>
  <c r="BO348" i="13"/>
  <c r="G313" i="13"/>
  <c r="AV313" i="13"/>
  <c r="EJ313" i="13"/>
  <c r="BI330" i="13"/>
  <c r="BF330" i="13"/>
  <c r="EU274" i="13"/>
  <c r="BH383" i="13"/>
  <c r="BZ256" i="13"/>
  <c r="EZ265" i="13"/>
  <c r="W267" i="13"/>
  <c r="CC370" i="13"/>
  <c r="AZ265" i="13"/>
  <c r="AG313" i="13"/>
  <c r="AT313" i="13"/>
  <c r="AM313" i="13"/>
  <c r="DB330" i="13"/>
  <c r="V330" i="13"/>
  <c r="CC274" i="13"/>
  <c r="BR383" i="13"/>
  <c r="AP376" i="13"/>
  <c r="DL265" i="13"/>
  <c r="CM267" i="13"/>
  <c r="DW313" i="13"/>
  <c r="DC313" i="13"/>
  <c r="BD330" i="13"/>
  <c r="FB330" i="13"/>
  <c r="P274" i="13"/>
  <c r="AQ383" i="13"/>
  <c r="EP376" i="13"/>
  <c r="CI265" i="13"/>
  <c r="EZ286" i="13"/>
  <c r="CO313" i="13"/>
  <c r="DP313" i="13"/>
  <c r="K330" i="13"/>
  <c r="DT330" i="13"/>
  <c r="AM309" i="13"/>
  <c r="FC274" i="13"/>
  <c r="BI383" i="13"/>
  <c r="FB265" i="13"/>
  <c r="BJ267" i="13"/>
  <c r="CW267" i="13"/>
  <c r="CQ313" i="13"/>
  <c r="EC313" i="13"/>
  <c r="BB330" i="13"/>
  <c r="Z330" i="13"/>
  <c r="DV309" i="13"/>
  <c r="R274" i="13"/>
  <c r="CN289" i="13"/>
  <c r="CB265" i="13"/>
  <c r="BC265" i="13"/>
  <c r="BZ346" i="13"/>
  <c r="Z267" i="13"/>
  <c r="EX376" i="13"/>
  <c r="DF267" i="13"/>
  <c r="CD377" i="13"/>
  <c r="AC313" i="13"/>
  <c r="FG313" i="13"/>
  <c r="FB313" i="13"/>
  <c r="U330" i="13"/>
  <c r="FD330" i="13"/>
  <c r="BE309" i="13"/>
  <c r="BZ274" i="13"/>
  <c r="BP289" i="13"/>
  <c r="AY265" i="13"/>
  <c r="AQ265" i="13"/>
  <c r="DA346" i="13"/>
  <c r="DG267" i="13"/>
  <c r="CI267" i="13"/>
  <c r="CA313" i="13"/>
  <c r="ET313" i="13"/>
  <c r="DY313" i="13"/>
  <c r="D313" i="13"/>
  <c r="BW330" i="13"/>
  <c r="FF330" i="13"/>
  <c r="CV274" i="13"/>
  <c r="T289" i="13"/>
  <c r="BJ271" i="13"/>
  <c r="CT265" i="13"/>
  <c r="AP265" i="13"/>
  <c r="BP267" i="13"/>
  <c r="DA267" i="13"/>
  <c r="DF313" i="13"/>
  <c r="CH313" i="13"/>
  <c r="EY313" i="13"/>
  <c r="BA313" i="13"/>
  <c r="AZ330" i="13"/>
  <c r="EU330" i="13"/>
  <c r="CG274" i="13"/>
  <c r="EY271" i="13"/>
  <c r="AV265" i="13"/>
  <c r="ED267" i="13"/>
  <c r="BY267" i="13"/>
  <c r="BS313" i="13"/>
  <c r="CF313" i="13"/>
  <c r="CB313" i="13"/>
  <c r="DV313" i="13"/>
  <c r="ER330" i="13"/>
  <c r="FG330" i="13"/>
  <c r="T274" i="13"/>
  <c r="L256" i="13"/>
  <c r="EI265" i="13"/>
  <c r="AI267" i="13"/>
  <c r="BP330" i="13"/>
  <c r="BM313" i="13"/>
  <c r="AH313" i="13"/>
  <c r="EI313" i="13"/>
  <c r="BC330" i="13"/>
  <c r="FH330" i="13"/>
  <c r="FG274" i="13"/>
  <c r="AK256" i="13"/>
  <c r="AK345" i="13"/>
  <c r="BJ265" i="13"/>
  <c r="AY267" i="13"/>
  <c r="AJ265" i="13"/>
  <c r="AS272" i="13"/>
  <c r="DI272" i="13"/>
  <c r="FB272" i="13"/>
  <c r="BE312" i="13"/>
  <c r="CK272" i="13"/>
  <c r="BV272" i="13"/>
  <c r="EF272" i="13"/>
  <c r="BF253" i="13"/>
  <c r="BK272" i="13"/>
  <c r="N272" i="13"/>
  <c r="EA272" i="13"/>
  <c r="CD272" i="13"/>
  <c r="CB359" i="13"/>
  <c r="EV272" i="13"/>
  <c r="Z253" i="13"/>
  <c r="CN253" i="13"/>
  <c r="BD272" i="13"/>
  <c r="CB272" i="13"/>
  <c r="DL272" i="13"/>
  <c r="F272" i="13"/>
  <c r="DG272" i="13"/>
  <c r="BI272" i="13"/>
  <c r="AM272" i="13"/>
  <c r="L272" i="13"/>
  <c r="AL272" i="13"/>
  <c r="AU272" i="13"/>
  <c r="DN272" i="13"/>
  <c r="Z359" i="13"/>
  <c r="EK272" i="13"/>
  <c r="DK346" i="13"/>
  <c r="AI346" i="13"/>
  <c r="ES312" i="13"/>
  <c r="EY253" i="13"/>
  <c r="FC253" i="13"/>
  <c r="T272" i="13"/>
  <c r="BP272" i="13"/>
  <c r="EU272" i="13"/>
  <c r="CW272" i="13"/>
  <c r="ED272" i="13"/>
  <c r="DP272" i="13"/>
  <c r="AX272" i="13"/>
  <c r="AZ272" i="13"/>
  <c r="DE272" i="13"/>
  <c r="DO272" i="13"/>
  <c r="AH272" i="13"/>
  <c r="BA359" i="13"/>
  <c r="X272" i="13"/>
  <c r="BF346" i="13"/>
  <c r="FB346" i="13"/>
  <c r="EU312" i="13"/>
  <c r="DK253" i="13"/>
  <c r="DD253" i="13"/>
  <c r="DK272" i="13"/>
  <c r="DA272" i="13"/>
  <c r="DJ272" i="13"/>
  <c r="BY272" i="13"/>
  <c r="CG272" i="13"/>
  <c r="CN272" i="13"/>
  <c r="BT272" i="13"/>
  <c r="AN272" i="13"/>
  <c r="DD272" i="13"/>
  <c r="K272" i="13"/>
  <c r="J272" i="13"/>
  <c r="AK359" i="13"/>
  <c r="DH272" i="13"/>
  <c r="EM346" i="13"/>
  <c r="AY346" i="13"/>
  <c r="AU312" i="13"/>
  <c r="DL312" i="13"/>
  <c r="AW272" i="13"/>
  <c r="DX253" i="13"/>
  <c r="CO253" i="13"/>
  <c r="EP272" i="13"/>
  <c r="CM272" i="13"/>
  <c r="S272" i="13"/>
  <c r="U272" i="13"/>
  <c r="DY272" i="13"/>
  <c r="EN272" i="13"/>
  <c r="DW272" i="13"/>
  <c r="ET272" i="13"/>
  <c r="CX272" i="13"/>
  <c r="CS272" i="13"/>
  <c r="EM272" i="13"/>
  <c r="V272" i="13"/>
  <c r="EB359" i="13"/>
  <c r="AB272" i="13"/>
  <c r="AA346" i="13"/>
  <c r="BV346" i="13"/>
  <c r="EZ312" i="13"/>
  <c r="CI312" i="13"/>
  <c r="CF281" i="13"/>
  <c r="K253" i="13"/>
  <c r="AS253" i="13"/>
  <c r="CO272" i="13"/>
  <c r="E272" i="13"/>
  <c r="CZ272" i="13"/>
  <c r="H272" i="13"/>
  <c r="CU272" i="13"/>
  <c r="R272" i="13"/>
  <c r="Q272" i="13"/>
  <c r="ES272" i="13"/>
  <c r="CR272" i="13"/>
  <c r="CQ272" i="13"/>
  <c r="EI359" i="13"/>
  <c r="U359" i="13"/>
  <c r="BX272" i="13"/>
  <c r="AN346" i="13"/>
  <c r="AC346" i="13"/>
  <c r="AV312" i="13"/>
  <c r="EK312" i="13"/>
  <c r="CJ272" i="13"/>
  <c r="BG253" i="13"/>
  <c r="BC272" i="13"/>
  <c r="FF272" i="13"/>
  <c r="EI272" i="13"/>
  <c r="AE272" i="13"/>
  <c r="CH272" i="13"/>
  <c r="BA272" i="13"/>
  <c r="CV272" i="13"/>
  <c r="P272" i="13"/>
  <c r="Y272" i="13"/>
  <c r="BG272" i="13"/>
  <c r="EK359" i="13"/>
  <c r="BS272" i="13"/>
  <c r="ET346" i="13"/>
  <c r="BN312" i="13"/>
  <c r="BF281" i="13"/>
  <c r="DZ253" i="13"/>
  <c r="AO272" i="13"/>
  <c r="CC272" i="13"/>
  <c r="EH272" i="13"/>
  <c r="BZ272" i="13"/>
  <c r="AC272" i="13"/>
  <c r="BU272" i="13"/>
  <c r="FD272" i="13"/>
  <c r="AA272" i="13"/>
  <c r="EC272" i="13"/>
  <c r="AV272" i="13"/>
  <c r="BR272" i="13"/>
  <c r="E359" i="13"/>
  <c r="H346" i="13"/>
  <c r="BG312" i="13"/>
  <c r="CD253" i="13"/>
  <c r="AQ272" i="13"/>
  <c r="BE272" i="13"/>
  <c r="BN272" i="13"/>
  <c r="AG272" i="13"/>
  <c r="EB272" i="13"/>
  <c r="AY272" i="13"/>
  <c r="Z272" i="13"/>
  <c r="D272" i="13"/>
  <c r="AI272" i="13"/>
  <c r="EL272" i="13"/>
  <c r="CX359" i="13"/>
  <c r="DZ346" i="13"/>
  <c r="T253" i="13"/>
  <c r="DM272" i="13"/>
  <c r="BQ272" i="13"/>
  <c r="EJ272" i="13"/>
  <c r="FE272" i="13"/>
  <c r="DX272" i="13"/>
  <c r="AD272" i="13"/>
  <c r="BJ272" i="13"/>
  <c r="BH272" i="13"/>
  <c r="FC272" i="13"/>
  <c r="EY272" i="13"/>
  <c r="EX272" i="13"/>
  <c r="R359" i="13"/>
  <c r="DF272" i="13"/>
  <c r="CF346" i="13"/>
  <c r="CI272" i="13"/>
  <c r="V253" i="13"/>
  <c r="G272" i="13"/>
  <c r="DV272" i="13"/>
  <c r="AP272" i="13"/>
  <c r="FG272" i="13"/>
  <c r="BM272" i="13"/>
  <c r="AK272" i="13"/>
  <c r="BL272" i="13"/>
  <c r="CT272" i="13"/>
  <c r="EZ272" i="13"/>
  <c r="BF272" i="13"/>
  <c r="DW359" i="13"/>
  <c r="CK359" i="13"/>
  <c r="CP272" i="13"/>
  <c r="ED346" i="13"/>
  <c r="ER346" i="13"/>
  <c r="AD253" i="13"/>
  <c r="DS272" i="13"/>
  <c r="DQ272" i="13"/>
  <c r="EG272" i="13"/>
  <c r="BB272" i="13"/>
  <c r="BW272" i="13"/>
  <c r="CF272" i="13"/>
  <c r="O272" i="13"/>
  <c r="ER272" i="13"/>
  <c r="W272" i="13"/>
  <c r="AT272" i="13"/>
  <c r="DB359" i="13"/>
  <c r="BA346" i="13"/>
  <c r="F346" i="13"/>
  <c r="BI279" i="13"/>
  <c r="I337" i="13"/>
  <c r="CP246" i="13"/>
  <c r="EP345" i="13"/>
  <c r="CY345" i="13"/>
  <c r="BW345" i="13"/>
  <c r="AS286" i="13"/>
  <c r="AM345" i="13"/>
  <c r="BV345" i="13"/>
  <c r="X281" i="13"/>
  <c r="EX348" i="13"/>
  <c r="ED348" i="13"/>
  <c r="BX246" i="13"/>
  <c r="CP290" i="13"/>
  <c r="AL275" i="13"/>
  <c r="CB286" i="13"/>
  <c r="AD286" i="13"/>
  <c r="CX345" i="13"/>
  <c r="BZ345" i="13"/>
  <c r="N345" i="13"/>
  <c r="ED345" i="13"/>
  <c r="EN345" i="13"/>
  <c r="M345" i="13"/>
  <c r="CV348" i="13"/>
  <c r="EQ348" i="13"/>
  <c r="DS279" i="13"/>
  <c r="AT345" i="13"/>
  <c r="DR348" i="13"/>
  <c r="BG275" i="13"/>
  <c r="EI228" i="13"/>
  <c r="EE228" i="13"/>
  <c r="CM286" i="13"/>
  <c r="AD345" i="13"/>
  <c r="D345" i="13"/>
  <c r="CS345" i="13"/>
  <c r="L345" i="13"/>
  <c r="EU345" i="13"/>
  <c r="EY345" i="13"/>
  <c r="BK348" i="13"/>
  <c r="BY348" i="13"/>
  <c r="BV279" i="13"/>
  <c r="W345" i="13"/>
  <c r="EN308" i="13"/>
  <c r="AD308" i="13"/>
  <c r="H308" i="13"/>
  <c r="CS286" i="13"/>
  <c r="BU345" i="13"/>
  <c r="DQ345" i="13"/>
  <c r="BH345" i="13"/>
  <c r="F345" i="13"/>
  <c r="EH345" i="13"/>
  <c r="CW345" i="13"/>
  <c r="DJ348" i="13"/>
  <c r="EU348" i="13"/>
  <c r="DC279" i="13"/>
  <c r="Y308" i="13"/>
  <c r="BU286" i="13"/>
  <c r="CC345" i="13"/>
  <c r="AC345" i="13"/>
  <c r="DO345" i="13"/>
  <c r="BC345" i="13"/>
  <c r="E345" i="13"/>
  <c r="EG345" i="13"/>
  <c r="DS345" i="13"/>
  <c r="K348" i="13"/>
  <c r="DD348" i="13"/>
  <c r="AY279" i="13"/>
  <c r="AC308" i="13"/>
  <c r="FB286" i="13"/>
  <c r="CY286" i="13"/>
  <c r="DK345" i="13"/>
  <c r="CM345" i="13"/>
  <c r="AP345" i="13"/>
  <c r="CV345" i="13"/>
  <c r="BL345" i="13"/>
  <c r="BJ345" i="13"/>
  <c r="BZ348" i="13"/>
  <c r="BL348" i="13"/>
  <c r="CE279" i="13"/>
  <c r="J308" i="13"/>
  <c r="BQ345" i="13"/>
  <c r="BQ308" i="13"/>
  <c r="CU286" i="13"/>
  <c r="AQ345" i="13"/>
  <c r="BN345" i="13"/>
  <c r="ER345" i="13"/>
  <c r="AA345" i="13"/>
  <c r="CH345" i="13"/>
  <c r="FA345" i="13"/>
  <c r="DL348" i="13"/>
  <c r="BV348" i="13"/>
  <c r="EM279" i="13"/>
  <c r="BJ308" i="13"/>
  <c r="CI348" i="13"/>
  <c r="BQ236" i="13"/>
  <c r="DS286" i="13"/>
  <c r="P345" i="13"/>
  <c r="BM345" i="13"/>
  <c r="CG345" i="13"/>
  <c r="DR345" i="13"/>
  <c r="FG345" i="13"/>
  <c r="DD345" i="13"/>
  <c r="EA348" i="13"/>
  <c r="FD348" i="13"/>
  <c r="BP279" i="13"/>
  <c r="CO345" i="13"/>
  <c r="BH308" i="13"/>
  <c r="CC286" i="13"/>
  <c r="BD286" i="13"/>
  <c r="BV286" i="13"/>
  <c r="AX345" i="13"/>
  <c r="CI345" i="13"/>
  <c r="AE345" i="13"/>
  <c r="AW345" i="13"/>
  <c r="DV345" i="13"/>
  <c r="EM345" i="13"/>
  <c r="AC348" i="13"/>
  <c r="DP348" i="13"/>
  <c r="CZ279" i="13"/>
  <c r="EI308" i="13"/>
  <c r="DV286" i="13"/>
  <c r="EB286" i="13"/>
  <c r="EC345" i="13"/>
  <c r="Z345" i="13"/>
  <c r="R345" i="13"/>
  <c r="EZ345" i="13"/>
  <c r="DU345" i="13"/>
  <c r="CQ345" i="13"/>
  <c r="AE348" i="13"/>
  <c r="AN348" i="13"/>
  <c r="CB279" i="13"/>
  <c r="EE348" i="13"/>
  <c r="L286" i="13"/>
  <c r="CR345" i="13"/>
  <c r="BT345" i="13"/>
  <c r="Q345" i="13"/>
  <c r="ET345" i="13"/>
  <c r="AZ345" i="13"/>
  <c r="DN345" i="13"/>
  <c r="DK348" i="13"/>
  <c r="DI348" i="13"/>
  <c r="CY308" i="13"/>
  <c r="DA286" i="13"/>
  <c r="BA286" i="13"/>
  <c r="BT286" i="13"/>
  <c r="EA345" i="13"/>
  <c r="BA345" i="13"/>
  <c r="DT345" i="13"/>
  <c r="O345" i="13"/>
  <c r="EQ345" i="13"/>
  <c r="EV348" i="13"/>
  <c r="BK275" i="13"/>
  <c r="CL311" i="13"/>
  <c r="Z275" i="13"/>
  <c r="H377" i="13"/>
  <c r="ET377" i="13"/>
  <c r="DU300" i="13"/>
  <c r="DG373" i="13"/>
  <c r="CU373" i="13"/>
  <c r="FG373" i="13"/>
  <c r="AX373" i="13"/>
  <c r="AW373" i="13"/>
  <c r="AN373" i="13"/>
  <c r="BB373" i="13"/>
  <c r="BC373" i="13"/>
  <c r="CB373" i="13"/>
  <c r="AT373" i="13"/>
  <c r="DW373" i="13"/>
  <c r="DP373" i="13"/>
  <c r="Z373" i="13"/>
  <c r="AB373" i="13"/>
  <c r="EN232" i="13"/>
  <c r="CL232" i="13"/>
  <c r="E311" i="13"/>
  <c r="BX351" i="13"/>
  <c r="EO373" i="13"/>
  <c r="R373" i="13"/>
  <c r="BP373" i="13"/>
  <c r="O373" i="13"/>
  <c r="BR373" i="13"/>
  <c r="AP373" i="13"/>
  <c r="AQ373" i="13"/>
  <c r="BD373" i="13"/>
  <c r="BE373" i="13"/>
  <c r="DZ373" i="13"/>
  <c r="DL373" i="13"/>
  <c r="DE373" i="13"/>
  <c r="W373" i="13"/>
  <c r="N232" i="13"/>
  <c r="ET333" i="13"/>
  <c r="AA333" i="13"/>
  <c r="BS373" i="13"/>
  <c r="AO373" i="13"/>
  <c r="DC373" i="13"/>
  <c r="AM373" i="13"/>
  <c r="P373" i="13"/>
  <c r="AE373" i="13"/>
  <c r="AR373" i="13"/>
  <c r="AG373" i="13"/>
  <c r="BT373" i="13"/>
  <c r="DO373" i="13"/>
  <c r="CO373" i="13"/>
  <c r="N373" i="13"/>
  <c r="AU373" i="13"/>
  <c r="BQ232" i="13"/>
  <c r="DW333" i="13"/>
  <c r="CE373" i="13"/>
  <c r="J373" i="13"/>
  <c r="EA373" i="13"/>
  <c r="D373" i="13"/>
  <c r="AD373" i="13"/>
  <c r="T373" i="13"/>
  <c r="U373" i="13"/>
  <c r="AV373" i="13"/>
  <c r="BI373" i="13"/>
  <c r="EF373" i="13"/>
  <c r="DD373" i="13"/>
  <c r="DU373" i="13"/>
  <c r="EL373" i="13"/>
  <c r="CL303" i="13"/>
  <c r="EM311" i="13"/>
  <c r="CS333" i="13"/>
  <c r="FE373" i="13"/>
  <c r="BK373" i="13"/>
  <c r="EY373" i="13"/>
  <c r="DY373" i="13"/>
  <c r="S373" i="13"/>
  <c r="I373" i="13"/>
  <c r="AJ373" i="13"/>
  <c r="AK373" i="13"/>
  <c r="EM373" i="13"/>
  <c r="DV373" i="13"/>
  <c r="CS373" i="13"/>
  <c r="AH373" i="13"/>
  <c r="BW373" i="13"/>
  <c r="CL223" i="13"/>
  <c r="EH333" i="13"/>
  <c r="CP373" i="13"/>
  <c r="BO373" i="13"/>
  <c r="BZ373" i="13"/>
  <c r="EQ373" i="13"/>
  <c r="V373" i="13"/>
  <c r="H373" i="13"/>
  <c r="L373" i="13"/>
  <c r="Y373" i="13"/>
  <c r="BG373" i="13"/>
  <c r="DJ373" i="13"/>
  <c r="DK373" i="13"/>
  <c r="AA373" i="13"/>
  <c r="F373" i="13"/>
  <c r="AY373" i="13"/>
  <c r="CL373" i="13"/>
  <c r="BX373" i="13"/>
  <c r="EG373" i="13"/>
  <c r="E373" i="13"/>
  <c r="EV373" i="13"/>
  <c r="CJ373" i="13"/>
  <c r="FH373" i="13"/>
  <c r="M373" i="13"/>
  <c r="CI373" i="13"/>
  <c r="CW373" i="13"/>
  <c r="CY373" i="13"/>
  <c r="CZ373" i="13"/>
  <c r="BJ373" i="13"/>
  <c r="FF373" i="13"/>
  <c r="DF373" i="13"/>
  <c r="ED333" i="13"/>
  <c r="DH373" i="13"/>
  <c r="CD373" i="13"/>
  <c r="G373" i="13"/>
  <c r="BV373" i="13"/>
  <c r="BH373" i="13"/>
  <c r="EW373" i="13"/>
  <c r="DN373" i="13"/>
  <c r="FC373" i="13"/>
  <c r="AL373" i="13"/>
  <c r="CN373" i="13"/>
  <c r="CC373" i="13"/>
  <c r="FD373" i="13"/>
  <c r="EU373" i="13"/>
  <c r="BH232" i="13"/>
  <c r="AD232" i="13"/>
  <c r="Y232" i="13"/>
  <c r="AC232" i="13"/>
  <c r="H232" i="13"/>
  <c r="CX333" i="13"/>
  <c r="AE333" i="13"/>
  <c r="BM353" i="13"/>
  <c r="ED373" i="13"/>
  <c r="EE373" i="13"/>
  <c r="CA373" i="13"/>
  <c r="CT373" i="13"/>
  <c r="DT373" i="13"/>
  <c r="EZ373" i="13"/>
  <c r="K373" i="13"/>
  <c r="CQ373" i="13"/>
  <c r="AI373" i="13"/>
  <c r="BQ373" i="13"/>
  <c r="CR373" i="13"/>
  <c r="ET373" i="13"/>
  <c r="EJ373" i="13"/>
  <c r="CY232" i="13"/>
  <c r="AV333" i="13"/>
  <c r="EK373" i="13"/>
  <c r="DB373" i="13"/>
  <c r="AC373" i="13"/>
  <c r="CK373" i="13"/>
  <c r="EN373" i="13"/>
  <c r="FA373" i="13"/>
  <c r="DS373" i="13"/>
  <c r="DR373" i="13"/>
  <c r="CV373" i="13"/>
  <c r="CF373" i="13"/>
  <c r="CG373" i="13"/>
  <c r="EI373" i="13"/>
  <c r="DM373" i="13"/>
  <c r="DN333" i="13"/>
  <c r="DI373" i="13"/>
  <c r="X373" i="13"/>
  <c r="BM373" i="13"/>
  <c r="AS373" i="13"/>
  <c r="FB373" i="13"/>
  <c r="EP373" i="13"/>
  <c r="ES373" i="13"/>
  <c r="BL373" i="13"/>
  <c r="CX373" i="13"/>
  <c r="BU373" i="13"/>
  <c r="BF373" i="13"/>
  <c r="DX373" i="13"/>
  <c r="EB373" i="13"/>
  <c r="DA260" i="13"/>
  <c r="CL341" i="13"/>
  <c r="EB333" i="13"/>
  <c r="DD333" i="13"/>
  <c r="AD333" i="13"/>
  <c r="BC333" i="13"/>
  <c r="AC333" i="13"/>
  <c r="AZ333" i="13"/>
  <c r="BI333" i="13"/>
  <c r="R333" i="13"/>
  <c r="CQ333" i="13"/>
  <c r="FF353" i="13"/>
  <c r="AU310" i="13"/>
  <c r="BS311" i="13"/>
  <c r="G333" i="13"/>
  <c r="BN333" i="13"/>
  <c r="FB333" i="13"/>
  <c r="ES333" i="13"/>
  <c r="DT333" i="13"/>
  <c r="CI333" i="13"/>
  <c r="CR333" i="13"/>
  <c r="FE333" i="13"/>
  <c r="Z333" i="13"/>
  <c r="W353" i="13"/>
  <c r="EU353" i="13"/>
  <c r="FF333" i="13"/>
  <c r="AO333" i="13"/>
  <c r="DK333" i="13"/>
  <c r="FC333" i="13"/>
  <c r="EQ333" i="13"/>
  <c r="EG333" i="13"/>
  <c r="BG333" i="13"/>
  <c r="CV333" i="13"/>
  <c r="N333" i="13"/>
  <c r="CN353" i="13"/>
  <c r="BP301" i="13"/>
  <c r="CW333" i="13"/>
  <c r="EF333" i="13"/>
  <c r="F333" i="13"/>
  <c r="BJ333" i="13"/>
  <c r="CH333" i="13"/>
  <c r="P333" i="13"/>
  <c r="CY333" i="13"/>
  <c r="BK333" i="13"/>
  <c r="AI333" i="13"/>
  <c r="EM353" i="13"/>
  <c r="EM301" i="13"/>
  <c r="BN281" i="13"/>
  <c r="BW333" i="13"/>
  <c r="O333" i="13"/>
  <c r="EP333" i="13"/>
  <c r="CG333" i="13"/>
  <c r="Y333" i="13"/>
  <c r="AY333" i="13"/>
  <c r="BZ333" i="13"/>
  <c r="BU333" i="13"/>
  <c r="AL333" i="13"/>
  <c r="BG353" i="13"/>
  <c r="FG301" i="13"/>
  <c r="AK333" i="13"/>
  <c r="T353" i="13"/>
  <c r="AL301" i="13"/>
  <c r="DQ333" i="13"/>
  <c r="AJ333" i="13"/>
  <c r="EN333" i="13"/>
  <c r="BB333" i="13"/>
  <c r="CM333" i="13"/>
  <c r="S333" i="13"/>
  <c r="DJ333" i="13"/>
  <c r="EZ333" i="13"/>
  <c r="DS333" i="13"/>
  <c r="L333" i="13"/>
  <c r="W333" i="13"/>
  <c r="BT301" i="13"/>
  <c r="BT333" i="13"/>
  <c r="BM333" i="13"/>
  <c r="K333" i="13"/>
  <c r="CE333" i="13"/>
  <c r="CJ333" i="13"/>
  <c r="DR333" i="13"/>
  <c r="DU333" i="13"/>
  <c r="BL333" i="13"/>
  <c r="EM333" i="13"/>
  <c r="BV333" i="13"/>
  <c r="EY333" i="13"/>
  <c r="CD333" i="13"/>
  <c r="EU333" i="13"/>
  <c r="AM333" i="13"/>
  <c r="DV333" i="13"/>
  <c r="BH333" i="13"/>
  <c r="DE333" i="13"/>
  <c r="DG333" i="13"/>
  <c r="CU333" i="13"/>
  <c r="AQ333" i="13"/>
  <c r="EC333" i="13"/>
  <c r="CF333" i="13"/>
  <c r="V333" i="13"/>
  <c r="CP353" i="13"/>
  <c r="BC353" i="13"/>
  <c r="DO333" i="13"/>
  <c r="CK333" i="13"/>
  <c r="BA333" i="13"/>
  <c r="AP333" i="13"/>
  <c r="CA333" i="13"/>
  <c r="AW333" i="13"/>
  <c r="AX333" i="13"/>
  <c r="BY333" i="13"/>
  <c r="DP333" i="13"/>
  <c r="EA333" i="13"/>
  <c r="EX333" i="13"/>
  <c r="ED353" i="13"/>
  <c r="BO353" i="13"/>
  <c r="FA333" i="13"/>
  <c r="M333" i="13"/>
  <c r="ER333" i="13"/>
  <c r="AN333" i="13"/>
  <c r="CT333" i="13"/>
  <c r="DC333" i="13"/>
  <c r="EI333" i="13"/>
  <c r="FD333" i="13"/>
  <c r="AU333" i="13"/>
  <c r="FG333" i="13"/>
  <c r="DE353" i="13"/>
  <c r="EO271" i="13"/>
  <c r="EG330" i="13"/>
  <c r="CR330" i="13"/>
  <c r="DY309" i="13"/>
  <c r="EG309" i="13"/>
  <c r="BH309" i="13"/>
  <c r="AX309" i="13"/>
  <c r="EZ309" i="13"/>
  <c r="ET309" i="13"/>
  <c r="BQ309" i="13"/>
  <c r="H309" i="13"/>
  <c r="F309" i="13"/>
  <c r="AD309" i="13"/>
  <c r="AC309" i="13"/>
  <c r="DX313" i="13"/>
  <c r="EV313" i="13"/>
  <c r="AI313" i="13"/>
  <c r="CG313" i="13"/>
  <c r="DQ313" i="13"/>
  <c r="EF313" i="13"/>
  <c r="BG313" i="13"/>
  <c r="BK313" i="13"/>
  <c r="BB313" i="13"/>
  <c r="J313" i="13"/>
  <c r="AX313" i="13"/>
  <c r="AM330" i="13"/>
  <c r="DL330" i="13"/>
  <c r="BV330" i="13"/>
  <c r="J330" i="13"/>
  <c r="AN330" i="13"/>
  <c r="BN330" i="13"/>
  <c r="DE330" i="13"/>
  <c r="DJ330" i="13"/>
  <c r="ET330" i="13"/>
  <c r="DY330" i="13"/>
  <c r="EX330" i="13"/>
  <c r="CS330" i="13"/>
  <c r="AI309" i="13"/>
  <c r="AG274" i="13"/>
  <c r="DY274" i="13"/>
  <c r="G274" i="13"/>
  <c r="BP274" i="13"/>
  <c r="BH274" i="13"/>
  <c r="EV383" i="13"/>
  <c r="BT383" i="13"/>
  <c r="DM313" i="13"/>
  <c r="Y289" i="13"/>
  <c r="AO313" i="13"/>
  <c r="S256" i="13"/>
  <c r="DX256" i="13"/>
  <c r="BT271" i="13"/>
  <c r="CU376" i="13"/>
  <c r="BT265" i="13"/>
  <c r="DE265" i="13"/>
  <c r="EN265" i="13"/>
  <c r="Y265" i="13"/>
  <c r="AE265" i="13"/>
  <c r="EX267" i="13"/>
  <c r="DJ267" i="13"/>
  <c r="EV267" i="13"/>
  <c r="CH267" i="13"/>
  <c r="CO271" i="13"/>
  <c r="DM267" i="13"/>
  <c r="DU313" i="13"/>
  <c r="CC265" i="13"/>
  <c r="AC376" i="13"/>
  <c r="AW352" i="13"/>
  <c r="DI352" i="13"/>
  <c r="I352" i="13"/>
  <c r="J352" i="13"/>
  <c r="EX352" i="13"/>
  <c r="EJ352" i="13"/>
  <c r="EG352" i="13"/>
  <c r="BI352" i="13"/>
  <c r="CV352" i="13"/>
  <c r="BL352" i="13"/>
  <c r="AZ352" i="13"/>
  <c r="AL352" i="13"/>
  <c r="R352" i="13"/>
  <c r="CY352" i="13"/>
  <c r="CP352" i="13"/>
  <c r="AO352" i="13"/>
  <c r="EO352" i="13"/>
  <c r="T352" i="13"/>
  <c r="FH352" i="13"/>
  <c r="EW352" i="13"/>
  <c r="EU352" i="13"/>
  <c r="EQ352" i="13"/>
  <c r="DT352" i="13"/>
  <c r="BV352" i="13"/>
  <c r="BJ352" i="13"/>
  <c r="AX352" i="13"/>
  <c r="AV352" i="13"/>
  <c r="EH352" i="13"/>
  <c r="AF352" i="13"/>
  <c r="CS352" i="13"/>
  <c r="DM352" i="13"/>
  <c r="Q352" i="13"/>
  <c r="G352" i="13"/>
  <c r="FG352" i="13"/>
  <c r="CU352" i="13"/>
  <c r="ER352" i="13"/>
  <c r="CR352" i="13"/>
  <c r="CE352" i="13"/>
  <c r="BG352" i="13"/>
  <c r="AU352" i="13"/>
  <c r="AH352" i="13"/>
  <c r="CT352" i="13"/>
  <c r="DF352" i="13"/>
  <c r="CI352" i="13"/>
  <c r="AP352" i="13"/>
  <c r="DH352" i="13"/>
  <c r="BX352" i="13"/>
  <c r="X352" i="13"/>
  <c r="AM352" i="13"/>
  <c r="W352" i="13"/>
  <c r="L352" i="13"/>
  <c r="EZ352" i="13"/>
  <c r="EL352" i="13"/>
  <c r="DX352" i="13"/>
  <c r="DW352" i="13"/>
  <c r="FA352" i="13"/>
  <c r="DJ352" i="13"/>
  <c r="FF352" i="13"/>
  <c r="EC352" i="13"/>
  <c r="X239" i="13"/>
  <c r="CJ239" i="13"/>
  <c r="CY239" i="13"/>
  <c r="BO239" i="13"/>
  <c r="BM378" i="13"/>
  <c r="DU378" i="13"/>
  <c r="D378" i="13"/>
  <c r="BS378" i="13"/>
  <c r="H378" i="13"/>
  <c r="AC378" i="13"/>
  <c r="BQ378" i="13"/>
  <c r="CL378" i="13"/>
  <c r="CE367" i="13"/>
  <c r="BH367" i="13"/>
  <c r="AS367" i="13"/>
  <c r="EW367" i="13"/>
  <c r="CC367" i="13"/>
  <c r="I367" i="13"/>
  <c r="AG367" i="13"/>
  <c r="CK281" i="13"/>
  <c r="DJ281" i="13"/>
  <c r="DZ281" i="13"/>
  <c r="AO281" i="13"/>
  <c r="DU281" i="13"/>
  <c r="BY281" i="13"/>
  <c r="EN281" i="13"/>
  <c r="BD281" i="13"/>
  <c r="BJ281" i="13"/>
  <c r="BK281" i="13"/>
  <c r="CU281" i="13"/>
  <c r="K281" i="13"/>
  <c r="DD281" i="13"/>
  <c r="CB281" i="13"/>
  <c r="AQ281" i="13"/>
  <c r="AE281" i="13"/>
  <c r="EI281" i="13"/>
  <c r="DX281" i="13"/>
  <c r="FC281" i="13"/>
  <c r="DN281" i="13"/>
  <c r="BE281" i="13"/>
  <c r="AD281" i="13"/>
  <c r="EB281" i="13"/>
  <c r="ET281" i="13"/>
  <c r="CL281" i="13"/>
  <c r="CZ281" i="13"/>
  <c r="CQ281" i="13"/>
  <c r="EM281" i="13"/>
  <c r="DQ281" i="13"/>
  <c r="EV281" i="13"/>
  <c r="CJ281" i="13"/>
  <c r="EZ281" i="13"/>
  <c r="AI281" i="13"/>
  <c r="DE281" i="13"/>
  <c r="Y281" i="13"/>
  <c r="FB281" i="13"/>
  <c r="BG281" i="13"/>
  <c r="N281" i="13"/>
  <c r="CR281" i="13"/>
  <c r="BQ281" i="13"/>
  <c r="AJ281" i="13"/>
  <c r="CE281" i="13"/>
  <c r="EX281" i="13"/>
  <c r="U281" i="13"/>
  <c r="EH281" i="13"/>
  <c r="AC281" i="13"/>
  <c r="BH281" i="13"/>
  <c r="AX281" i="13"/>
  <c r="FG281" i="13"/>
  <c r="BW281" i="13"/>
  <c r="DG281" i="13"/>
  <c r="ED281" i="13"/>
  <c r="AB281" i="13"/>
  <c r="DH281" i="13"/>
  <c r="CO281" i="13"/>
  <c r="DP281" i="13"/>
  <c r="CP281" i="13"/>
  <c r="L281" i="13"/>
  <c r="BR281" i="13"/>
  <c r="AU281" i="13"/>
  <c r="DO281" i="13"/>
  <c r="AK281" i="13"/>
  <c r="CM281" i="13"/>
  <c r="AM281" i="13"/>
  <c r="EQ278" i="13"/>
  <c r="CE278" i="13"/>
  <c r="DI278" i="13"/>
  <c r="DR278" i="13"/>
  <c r="M278" i="13"/>
  <c r="CJ278" i="13"/>
  <c r="FA278" i="13"/>
  <c r="CP278" i="13"/>
  <c r="BO278" i="13"/>
  <c r="AW278" i="13"/>
  <c r="CA278" i="13"/>
  <c r="AO278" i="13"/>
  <c r="DM278" i="13"/>
  <c r="DB278" i="13"/>
  <c r="EK278" i="13"/>
  <c r="DF278" i="13"/>
  <c r="BX278" i="13"/>
  <c r="EW278" i="13"/>
  <c r="AF278" i="13"/>
  <c r="I278" i="13"/>
  <c r="X278" i="13"/>
  <c r="AB278" i="13"/>
  <c r="EO278" i="13"/>
  <c r="EF330" i="13"/>
  <c r="AO267" i="13"/>
  <c r="BO267" i="13"/>
  <c r="D267" i="13"/>
  <c r="AR267" i="13"/>
  <c r="DH267" i="13"/>
  <c r="BA267" i="13"/>
  <c r="BX267" i="13"/>
  <c r="FA267" i="13"/>
  <c r="FD267" i="13"/>
  <c r="AB267" i="13"/>
  <c r="BM267" i="13"/>
  <c r="EG267" i="13"/>
  <c r="DD267" i="13"/>
  <c r="DB267" i="13"/>
  <c r="AE267" i="13"/>
  <c r="CN267" i="13"/>
  <c r="BN267" i="13"/>
  <c r="AV267" i="13"/>
  <c r="BW267" i="13"/>
  <c r="CU267" i="13"/>
  <c r="BU267" i="13"/>
  <c r="AD267" i="13"/>
  <c r="E267" i="13"/>
  <c r="AG267" i="13"/>
  <c r="FE267" i="13"/>
  <c r="CA267" i="13"/>
  <c r="BE267" i="13"/>
  <c r="BH267" i="13"/>
  <c r="BD267" i="13"/>
  <c r="EM267" i="13"/>
  <c r="EY267" i="13"/>
  <c r="CS267" i="13"/>
  <c r="BB267" i="13"/>
  <c r="FF267" i="13"/>
  <c r="S267" i="13"/>
  <c r="BG267" i="13"/>
  <c r="CL267" i="13"/>
  <c r="CK267" i="13"/>
  <c r="EL267" i="13"/>
  <c r="AS267" i="13"/>
  <c r="AW267" i="13"/>
  <c r="M267" i="13"/>
  <c r="CX267" i="13"/>
  <c r="EK267" i="13"/>
  <c r="J267" i="13"/>
  <c r="ER267" i="13"/>
  <c r="CY267" i="13"/>
  <c r="F267" i="13"/>
  <c r="DQ267" i="13"/>
  <c r="EH267" i="13"/>
  <c r="FH267" i="13"/>
  <c r="AL267" i="13"/>
  <c r="L267" i="13"/>
  <c r="CG267" i="13"/>
  <c r="O267" i="13"/>
  <c r="CP267" i="13"/>
  <c r="CJ267" i="13"/>
  <c r="Q267" i="13"/>
  <c r="EA267" i="13"/>
  <c r="BC267" i="13"/>
  <c r="CT267" i="13"/>
  <c r="AQ267" i="13"/>
  <c r="CD267" i="13"/>
  <c r="DS267" i="13"/>
  <c r="Y267" i="13"/>
  <c r="DK267" i="13"/>
  <c r="DT267" i="13"/>
  <c r="AZ267" i="13"/>
  <c r="DI267" i="13"/>
  <c r="DY267" i="13"/>
  <c r="EQ267" i="13"/>
  <c r="BQ267" i="13"/>
  <c r="AC267" i="13"/>
  <c r="CO267" i="13"/>
  <c r="AF267" i="13"/>
  <c r="EF267" i="13"/>
  <c r="AN267" i="13"/>
  <c r="DO267" i="13"/>
  <c r="EI267" i="13"/>
  <c r="EU267" i="13"/>
  <c r="CR267" i="13"/>
  <c r="CQ267" i="13"/>
  <c r="DX267" i="13"/>
  <c r="BF267" i="13"/>
  <c r="CV267" i="13"/>
  <c r="X267" i="13"/>
  <c r="DW267" i="13"/>
  <c r="CC267" i="13"/>
  <c r="BS267" i="13"/>
  <c r="CE267" i="13"/>
  <c r="H267" i="13"/>
  <c r="R267" i="13"/>
  <c r="FB267" i="13"/>
  <c r="BR267" i="13"/>
  <c r="AU267" i="13"/>
  <c r="T267" i="13"/>
  <c r="BI267" i="13"/>
  <c r="K267" i="13"/>
  <c r="EL313" i="13"/>
  <c r="EX313" i="13"/>
  <c r="AK313" i="13"/>
  <c r="P313" i="13"/>
  <c r="AZ313" i="13"/>
  <c r="DJ313" i="13"/>
  <c r="CR313" i="13"/>
  <c r="Q313" i="13"/>
  <c r="BC313" i="13"/>
  <c r="W313" i="13"/>
  <c r="CT330" i="13"/>
  <c r="AI330" i="13"/>
  <c r="CX330" i="13"/>
  <c r="AK330" i="13"/>
  <c r="AD330" i="13"/>
  <c r="T330" i="13"/>
  <c r="CI330" i="13"/>
  <c r="CY330" i="13"/>
  <c r="EI330" i="13"/>
  <c r="EL330" i="13"/>
  <c r="L330" i="13"/>
  <c r="BK330" i="13"/>
  <c r="AL309" i="13"/>
  <c r="DK274" i="13"/>
  <c r="DW274" i="13"/>
  <c r="Q274" i="13"/>
  <c r="CT274" i="13"/>
  <c r="AU274" i="13"/>
  <c r="EU383" i="13"/>
  <c r="DB383" i="13"/>
  <c r="AC289" i="13"/>
  <c r="AC256" i="13"/>
  <c r="EJ256" i="13"/>
  <c r="CU271" i="13"/>
  <c r="CB271" i="13"/>
  <c r="CH376" i="13"/>
  <c r="K265" i="13"/>
  <c r="L265" i="13"/>
  <c r="EL265" i="13"/>
  <c r="CD265" i="13"/>
  <c r="AD265" i="13"/>
  <c r="N267" i="13"/>
  <c r="AM267" i="13"/>
  <c r="FG267" i="13"/>
  <c r="DE267" i="13"/>
  <c r="EW267" i="13"/>
  <c r="EO313" i="13"/>
  <c r="AR265" i="13"/>
  <c r="BQ265" i="13"/>
  <c r="R301" i="13"/>
  <c r="AW301" i="13"/>
  <c r="AT301" i="13"/>
  <c r="DQ301" i="13"/>
  <c r="FE301" i="13"/>
  <c r="BR301" i="13"/>
  <c r="DV301" i="13"/>
  <c r="DD301" i="13"/>
  <c r="O301" i="13"/>
  <c r="CT301" i="13"/>
  <c r="H301" i="13"/>
  <c r="AD301" i="13"/>
  <c r="F301" i="13"/>
  <c r="EQ301" i="13"/>
  <c r="EA301" i="13"/>
  <c r="N301" i="13"/>
  <c r="AV291" i="13"/>
  <c r="DT291" i="13"/>
  <c r="EW327" i="13"/>
  <c r="AS327" i="13"/>
  <c r="EO327" i="13"/>
  <c r="BP327" i="13"/>
  <c r="N327" i="13"/>
  <c r="I327" i="13"/>
  <c r="EI327" i="13"/>
  <c r="AP327" i="13"/>
  <c r="EK327" i="13"/>
  <c r="AG327" i="13"/>
  <c r="AF327" i="13"/>
  <c r="DW327" i="13"/>
  <c r="BE327" i="13"/>
  <c r="AQ327" i="13"/>
  <c r="AB327" i="13"/>
  <c r="EE327" i="13"/>
  <c r="BY327" i="13"/>
  <c r="BD327" i="13"/>
  <c r="DJ327" i="13"/>
  <c r="U327" i="13"/>
  <c r="DY327" i="13"/>
  <c r="CM327" i="13"/>
  <c r="DH327" i="13"/>
  <c r="CA327" i="13"/>
  <c r="CJ327" i="13"/>
  <c r="AW327" i="13"/>
  <c r="BB327" i="13"/>
  <c r="CE327" i="13"/>
  <c r="BX327" i="13"/>
  <c r="AE327" i="13"/>
  <c r="ET327" i="13"/>
  <c r="FF327" i="13"/>
  <c r="AC327" i="13"/>
  <c r="BN327" i="13"/>
  <c r="DF327" i="13"/>
  <c r="G327" i="13"/>
  <c r="CO327" i="13"/>
  <c r="EH327" i="13"/>
  <c r="T327" i="13"/>
  <c r="CZ327" i="13"/>
  <c r="ED327" i="13"/>
  <c r="FE330" i="13"/>
  <c r="EN313" i="13"/>
  <c r="F313" i="13"/>
  <c r="CZ313" i="13"/>
  <c r="AD313" i="13"/>
  <c r="BH313" i="13"/>
  <c r="BM330" i="13"/>
  <c r="ES330" i="13"/>
  <c r="AG330" i="13"/>
  <c r="AX330" i="13"/>
  <c r="DK330" i="13"/>
  <c r="DA330" i="13"/>
  <c r="BA330" i="13"/>
  <c r="CZ330" i="13"/>
  <c r="EJ330" i="13"/>
  <c r="EY330" i="13"/>
  <c r="Y330" i="13"/>
  <c r="BJ330" i="13"/>
  <c r="BV309" i="13"/>
  <c r="S274" i="13"/>
  <c r="CO274" i="13"/>
  <c r="BQ274" i="13"/>
  <c r="CU274" i="13"/>
  <c r="J274" i="13"/>
  <c r="D383" i="13"/>
  <c r="CO383" i="13"/>
  <c r="CE289" i="13"/>
  <c r="AQ256" i="13"/>
  <c r="FC256" i="13"/>
  <c r="EZ271" i="13"/>
  <c r="J271" i="13"/>
  <c r="BZ265" i="13"/>
  <c r="EM265" i="13"/>
  <c r="EJ265" i="13"/>
  <c r="BW265" i="13"/>
  <c r="G265" i="13"/>
  <c r="DZ267" i="13"/>
  <c r="BV267" i="13"/>
  <c r="EJ267" i="13"/>
  <c r="BT267" i="13"/>
  <c r="EO267" i="13"/>
  <c r="CX265" i="13"/>
  <c r="CV265" i="13"/>
  <c r="EN309" i="13"/>
  <c r="DI345" i="13"/>
  <c r="AU345" i="13"/>
  <c r="DC345" i="13"/>
  <c r="DJ345" i="13"/>
  <c r="EB345" i="13"/>
  <c r="CJ345" i="13"/>
  <c r="FF345" i="13"/>
  <c r="FB345" i="13"/>
  <c r="BB345" i="13"/>
  <c r="AL345" i="13"/>
  <c r="CK345" i="13"/>
  <c r="CL345" i="13"/>
  <c r="BR345" i="13"/>
  <c r="BG345" i="13"/>
  <c r="DW345" i="13"/>
  <c r="Y345" i="13"/>
  <c r="ES345" i="13"/>
  <c r="S345" i="13"/>
  <c r="BK345" i="13"/>
  <c r="CA345" i="13"/>
  <c r="CU345" i="13"/>
  <c r="EF345" i="13"/>
  <c r="H345" i="13"/>
  <c r="EL345" i="13"/>
  <c r="EV345" i="13"/>
  <c r="DP345" i="13"/>
  <c r="FC345" i="13"/>
  <c r="G345" i="13"/>
  <c r="BI345" i="13"/>
  <c r="AO345" i="13"/>
  <c r="DE345" i="13"/>
  <c r="BY345" i="13"/>
  <c r="AJ345" i="13"/>
  <c r="CB345" i="13"/>
  <c r="AI345" i="13"/>
  <c r="DX345" i="13"/>
  <c r="AS345" i="13"/>
  <c r="AN345" i="13"/>
  <c r="EI345" i="13"/>
  <c r="CT345" i="13"/>
  <c r="FE345" i="13"/>
  <c r="AV345" i="13"/>
  <c r="FD345" i="13"/>
  <c r="CF345" i="13"/>
  <c r="DG345" i="13"/>
  <c r="AY345" i="13"/>
  <c r="EA376" i="13"/>
  <c r="I376" i="13"/>
  <c r="P376" i="13"/>
  <c r="DO376" i="13"/>
  <c r="CC376" i="13"/>
  <c r="BP376" i="13"/>
  <c r="EE376" i="13"/>
  <c r="ET376" i="13"/>
  <c r="AW376" i="13"/>
  <c r="AO376" i="13"/>
  <c r="EI376" i="13"/>
  <c r="AA376" i="13"/>
  <c r="CW376" i="13"/>
  <c r="EU376" i="13"/>
  <c r="AF376" i="13"/>
  <c r="AR376" i="13"/>
  <c r="ER376" i="13"/>
  <c r="CO376" i="13"/>
  <c r="BG376" i="13"/>
  <c r="DN376" i="13"/>
  <c r="BK376" i="13"/>
  <c r="FC376" i="13"/>
  <c r="CF330" i="13"/>
  <c r="EW330" i="13"/>
  <c r="DD313" i="13"/>
  <c r="EG313" i="13"/>
  <c r="BN313" i="13"/>
  <c r="DE313" i="13"/>
  <c r="CN313" i="13"/>
  <c r="BV313" i="13"/>
  <c r="BY313" i="13"/>
  <c r="DK313" i="13"/>
  <c r="EU313" i="13"/>
  <c r="T313" i="13"/>
  <c r="BF313" i="13"/>
  <c r="E313" i="13"/>
  <c r="AE313" i="13"/>
  <c r="CC313" i="13"/>
  <c r="BU313" i="13"/>
  <c r="CH330" i="13"/>
  <c r="DX330" i="13"/>
  <c r="DD330" i="13"/>
  <c r="AL330" i="13"/>
  <c r="AS330" i="13"/>
  <c r="CQ330" i="13"/>
  <c r="EH330" i="13"/>
  <c r="CC330" i="13"/>
  <c r="DM330" i="13"/>
  <c r="M330" i="13"/>
  <c r="BL330" i="13"/>
  <c r="DS330" i="13"/>
  <c r="O309" i="13"/>
  <c r="DA274" i="13"/>
  <c r="AQ274" i="13"/>
  <c r="DX274" i="13"/>
  <c r="CH274" i="13"/>
  <c r="AT274" i="13"/>
  <c r="CN383" i="13"/>
  <c r="F383" i="13"/>
  <c r="AE256" i="13"/>
  <c r="CC256" i="13"/>
  <c r="Z256" i="13"/>
  <c r="DJ271" i="13"/>
  <c r="FG376" i="13"/>
  <c r="EC265" i="13"/>
  <c r="H265" i="13"/>
  <c r="DG265" i="13"/>
  <c r="CR265" i="13"/>
  <c r="CI313" i="13"/>
  <c r="AT267" i="13"/>
  <c r="BZ267" i="13"/>
  <c r="CZ267" i="13"/>
  <c r="CB267" i="13"/>
  <c r="U267" i="13"/>
  <c r="CO265" i="13"/>
  <c r="EL309" i="13"/>
  <c r="D309" i="13"/>
  <c r="EO281" i="13"/>
  <c r="AR281" i="13"/>
  <c r="AR271" i="13"/>
  <c r="ER271" i="13"/>
  <c r="BB271" i="13"/>
  <c r="DW271" i="13"/>
  <c r="W271" i="13"/>
  <c r="FC271" i="13"/>
  <c r="BM271" i="13"/>
  <c r="DH271" i="13"/>
  <c r="BR330" i="13"/>
  <c r="Z313" i="13"/>
  <c r="AQ313" i="13"/>
  <c r="BQ313" i="13"/>
  <c r="DA313" i="13"/>
  <c r="V313" i="13"/>
  <c r="BT313" i="13"/>
  <c r="R313" i="13"/>
  <c r="BP313" i="13"/>
  <c r="DZ313" i="13"/>
  <c r="BY330" i="13"/>
  <c r="BH330" i="13"/>
  <c r="P330" i="13"/>
  <c r="D330" i="13"/>
  <c r="W330" i="13"/>
  <c r="BU330" i="13"/>
  <c r="CN330" i="13"/>
  <c r="CD330" i="13"/>
  <c r="DZ330" i="13"/>
  <c r="FC330" i="13"/>
  <c r="CK330" i="13"/>
  <c r="AY330" i="13"/>
  <c r="Y309" i="13"/>
  <c r="FH274" i="13"/>
  <c r="AS274" i="13"/>
  <c r="FF274" i="13"/>
  <c r="BV274" i="13"/>
  <c r="EI383" i="13"/>
  <c r="CU383" i="13"/>
  <c r="T256" i="13"/>
  <c r="CN256" i="13"/>
  <c r="EN256" i="13"/>
  <c r="ED271" i="13"/>
  <c r="DC271" i="13"/>
  <c r="CR376" i="13"/>
  <c r="AH265" i="13"/>
  <c r="CS265" i="13"/>
  <c r="BI265" i="13"/>
  <c r="AI265" i="13"/>
  <c r="V267" i="13"/>
  <c r="DC267" i="13"/>
  <c r="AX267" i="13"/>
  <c r="FC267" i="13"/>
  <c r="P267" i="13"/>
  <c r="M265" i="13"/>
  <c r="AH229" i="13"/>
  <c r="CI229" i="13"/>
  <c r="DZ229" i="13"/>
  <c r="AE330" i="13"/>
  <c r="FA313" i="13"/>
  <c r="I313" i="13"/>
  <c r="EK313" i="13"/>
  <c r="EP313" i="13"/>
  <c r="BX313" i="13"/>
  <c r="AF313" i="13"/>
  <c r="CL313" i="13"/>
  <c r="EE313" i="13"/>
  <c r="DT313" i="13"/>
  <c r="CE313" i="13"/>
  <c r="EW313" i="13"/>
  <c r="DB313" i="13"/>
  <c r="M313" i="13"/>
  <c r="DR313" i="13"/>
  <c r="X313" i="13"/>
  <c r="DH313" i="13"/>
  <c r="DI313" i="13"/>
  <c r="CP313" i="13"/>
  <c r="CX313" i="13"/>
  <c r="AJ313" i="13"/>
  <c r="FD313" i="13"/>
  <c r="FH313" i="13"/>
  <c r="AU313" i="13"/>
  <c r="EA313" i="13"/>
  <c r="L313" i="13"/>
  <c r="DS313" i="13"/>
  <c r="S313" i="13"/>
  <c r="BE313" i="13"/>
  <c r="EM313" i="13"/>
  <c r="BJ313" i="13"/>
  <c r="DW330" i="13"/>
  <c r="AA330" i="13"/>
  <c r="S330" i="13"/>
  <c r="CV330" i="13"/>
  <c r="EN330" i="13"/>
  <c r="DO330" i="13"/>
  <c r="AH330" i="13"/>
  <c r="DC330" i="13"/>
  <c r="EM330" i="13"/>
  <c r="EP330" i="13"/>
  <c r="BZ330" i="13"/>
  <c r="ES309" i="13"/>
  <c r="AD274" i="13"/>
  <c r="AE274" i="13"/>
  <c r="EH274" i="13"/>
  <c r="DE274" i="13"/>
  <c r="I383" i="13"/>
  <c r="DA383" i="13"/>
  <c r="CY289" i="13"/>
  <c r="BP256" i="13"/>
  <c r="K256" i="13"/>
  <c r="CV256" i="13"/>
  <c r="EN271" i="13"/>
  <c r="AQ271" i="13"/>
  <c r="FF271" i="13"/>
  <c r="AW313" i="13"/>
  <c r="CA376" i="13"/>
  <c r="AH256" i="13"/>
  <c r="BD265" i="13"/>
  <c r="S265" i="13"/>
  <c r="EB265" i="13"/>
  <c r="BR265" i="13"/>
  <c r="EZ267" i="13"/>
  <c r="EB267" i="13"/>
  <c r="AA267" i="13"/>
  <c r="ET267" i="13"/>
  <c r="T376" i="13"/>
  <c r="DR267" i="13"/>
  <c r="V281" i="13"/>
  <c r="EA330" i="13"/>
  <c r="DJ256" i="13"/>
  <c r="BL265" i="13"/>
  <c r="AC265" i="13"/>
  <c r="AG265" i="13"/>
  <c r="U265" i="13"/>
  <c r="DI265" i="13"/>
  <c r="EG265" i="13"/>
  <c r="X265" i="13"/>
  <c r="DH265" i="13"/>
  <c r="DY265" i="13"/>
  <c r="ER265" i="13"/>
  <c r="Q265" i="13"/>
  <c r="N265" i="13"/>
  <c r="FF265" i="13"/>
  <c r="AK265" i="13"/>
  <c r="BU265" i="13"/>
  <c r="FH265" i="13"/>
  <c r="T265" i="13"/>
  <c r="CH265" i="13"/>
  <c r="DR265" i="13"/>
  <c r="FD265" i="13"/>
  <c r="EE265" i="13"/>
  <c r="P265" i="13"/>
  <c r="DA265" i="13"/>
  <c r="BO265" i="13"/>
  <c r="BN265" i="13"/>
  <c r="CZ265" i="13"/>
  <c r="CU265" i="13"/>
  <c r="Z265" i="13"/>
  <c r="EA265" i="13"/>
  <c r="EY265" i="13"/>
  <c r="AM265" i="13"/>
  <c r="BK265" i="13"/>
  <c r="DB265" i="13"/>
  <c r="E265" i="13"/>
  <c r="CA265" i="13"/>
  <c r="I265" i="13"/>
  <c r="EP265" i="13"/>
  <c r="CL265" i="13"/>
  <c r="BE265" i="13"/>
  <c r="V265" i="13"/>
  <c r="DM265" i="13"/>
  <c r="J265" i="13"/>
  <c r="EH265" i="13"/>
  <c r="DJ265" i="13"/>
  <c r="AU265" i="13"/>
  <c r="DZ265" i="13"/>
  <c r="EV265" i="13"/>
  <c r="AX265" i="13"/>
  <c r="DQ265" i="13"/>
  <c r="BP265" i="13"/>
  <c r="W265" i="13"/>
  <c r="AW265" i="13"/>
  <c r="CY265" i="13"/>
  <c r="CJ265" i="13"/>
  <c r="BS265" i="13"/>
  <c r="EF265" i="13"/>
  <c r="EU265" i="13"/>
  <c r="DW265" i="13"/>
  <c r="DD265" i="13"/>
  <c r="CQ265" i="13"/>
  <c r="EX265" i="13"/>
  <c r="DK265" i="13"/>
  <c r="BV265" i="13"/>
  <c r="AT265" i="13"/>
  <c r="ES265" i="13"/>
  <c r="AB265" i="13"/>
  <c r="DU265" i="13"/>
  <c r="BX265" i="13"/>
  <c r="BA265" i="13"/>
  <c r="EK265" i="13"/>
  <c r="AS265" i="13"/>
  <c r="FE265" i="13"/>
  <c r="AF265" i="13"/>
  <c r="DT265" i="13"/>
  <c r="CK265" i="13"/>
  <c r="AN265" i="13"/>
  <c r="R265" i="13"/>
  <c r="AO265" i="13"/>
  <c r="BY265" i="13"/>
  <c r="BM265" i="13"/>
  <c r="BB265" i="13"/>
  <c r="ED265" i="13"/>
  <c r="BG265" i="13"/>
  <c r="DC265" i="13"/>
  <c r="FC265" i="13"/>
  <c r="O265" i="13"/>
  <c r="BH265" i="13"/>
  <c r="BF265" i="13"/>
  <c r="EH313" i="13"/>
  <c r="K313" i="13"/>
  <c r="BI313" i="13"/>
  <c r="CS313" i="13"/>
  <c r="N313" i="13"/>
  <c r="ER313" i="13"/>
  <c r="BD313" i="13"/>
  <c r="CD313" i="13"/>
  <c r="EZ313" i="13"/>
  <c r="AY313" i="13"/>
  <c r="DN330" i="13"/>
  <c r="AP330" i="13"/>
  <c r="BQ330" i="13"/>
  <c r="AQ330" i="13"/>
  <c r="H330" i="13"/>
  <c r="CG330" i="13"/>
  <c r="AV330" i="13"/>
  <c r="DP330" i="13"/>
  <c r="EZ330" i="13"/>
  <c r="Q330" i="13"/>
  <c r="CA330" i="13"/>
  <c r="CB309" i="13"/>
  <c r="EV274" i="13"/>
  <c r="BB274" i="13"/>
  <c r="DV274" i="13"/>
  <c r="DP274" i="13"/>
  <c r="T383" i="13"/>
  <c r="DX383" i="13"/>
  <c r="AB313" i="13"/>
  <c r="EF289" i="13"/>
  <c r="EF256" i="13"/>
  <c r="DE256" i="13"/>
  <c r="ET256" i="13"/>
  <c r="F271" i="13"/>
  <c r="K271" i="13"/>
  <c r="CJ313" i="13"/>
  <c r="Y376" i="13"/>
  <c r="FG265" i="13"/>
  <c r="EQ265" i="13"/>
  <c r="DX265" i="13"/>
  <c r="CN265" i="13"/>
  <c r="AB309" i="13"/>
  <c r="EN267" i="13"/>
  <c r="DN267" i="13"/>
  <c r="DP267" i="13"/>
  <c r="G267" i="13"/>
  <c r="DU267" i="13"/>
  <c r="AR256" i="13"/>
  <c r="DP309" i="13"/>
  <c r="EV330" i="13"/>
  <c r="DL313" i="13"/>
  <c r="AN313" i="13"/>
  <c r="FE313" i="13"/>
  <c r="DO313" i="13"/>
  <c r="DG313" i="13"/>
  <c r="N330" i="13"/>
  <c r="EB330" i="13"/>
  <c r="AT330" i="13"/>
  <c r="AC330" i="13"/>
  <c r="EC330" i="13"/>
  <c r="DQ330" i="13"/>
  <c r="E330" i="13"/>
  <c r="CB330" i="13"/>
  <c r="CN274" i="13"/>
  <c r="ES274" i="13"/>
  <c r="BN274" i="13"/>
  <c r="FD274" i="13"/>
  <c r="EH383" i="13"/>
  <c r="J383" i="13"/>
  <c r="BO313" i="13"/>
  <c r="CV289" i="13"/>
  <c r="BX289" i="13"/>
  <c r="BQ256" i="13"/>
  <c r="CF256" i="13"/>
  <c r="CH271" i="13"/>
  <c r="BZ271" i="13"/>
  <c r="BC376" i="13"/>
  <c r="DV265" i="13"/>
  <c r="F265" i="13"/>
  <c r="AL265" i="13"/>
  <c r="DP265" i="13"/>
  <c r="ET265" i="13"/>
  <c r="AK267" i="13"/>
  <c r="BK267" i="13"/>
  <c r="AH267" i="13"/>
  <c r="DV267" i="13"/>
  <c r="BS376" i="13"/>
  <c r="AU376" i="13"/>
  <c r="EE267" i="13"/>
  <c r="DF256" i="13"/>
  <c r="CW265" i="13"/>
  <c r="DF265" i="13"/>
  <c r="DW281" i="13"/>
  <c r="U309" i="13"/>
  <c r="CM330" i="13"/>
  <c r="DU330" i="13"/>
  <c r="FD256" i="13"/>
  <c r="AA271" i="13"/>
  <c r="DG376" i="13"/>
  <c r="CT313" i="13"/>
  <c r="Y313" i="13"/>
  <c r="BW313" i="13"/>
  <c r="CV313" i="13"/>
  <c r="AS313" i="13"/>
  <c r="BL313" i="13"/>
  <c r="I330" i="13"/>
  <c r="CO330" i="13"/>
  <c r="R330" i="13"/>
  <c r="CU313" i="13"/>
  <c r="DN313" i="13"/>
  <c r="AA313" i="13"/>
  <c r="ES313" i="13"/>
  <c r="AP313" i="13"/>
  <c r="BZ313" i="13"/>
  <c r="FF313" i="13"/>
  <c r="BR313" i="13"/>
  <c r="EB313" i="13"/>
  <c r="CW313" i="13"/>
  <c r="FC313" i="13"/>
  <c r="CW330" i="13"/>
  <c r="BT330" i="13"/>
  <c r="O330" i="13"/>
  <c r="FA330" i="13"/>
  <c r="AU330" i="13"/>
  <c r="DV330" i="13"/>
  <c r="CU330" i="13"/>
  <c r="DG330" i="13"/>
  <c r="F330" i="13"/>
  <c r="G330" i="13"/>
  <c r="BE330" i="13"/>
  <c r="BT309" i="13"/>
  <c r="BD274" i="13"/>
  <c r="L274" i="13"/>
  <c r="FE274" i="13"/>
  <c r="BK383" i="13"/>
  <c r="BY383" i="13"/>
  <c r="DV289" i="13"/>
  <c r="CU256" i="13"/>
  <c r="P256" i="13"/>
  <c r="DP271" i="13"/>
  <c r="AJ376" i="13"/>
  <c r="CF265" i="13"/>
  <c r="AA265" i="13"/>
  <c r="CG265" i="13"/>
  <c r="DN265" i="13"/>
  <c r="CM265" i="13"/>
  <c r="CY313" i="13"/>
  <c r="AJ267" i="13"/>
  <c r="EC267" i="13"/>
  <c r="DL267" i="13"/>
  <c r="EP267" i="13"/>
  <c r="EQ313" i="13"/>
  <c r="FA265" i="13"/>
  <c r="EO256" i="13"/>
  <c r="I267" i="13"/>
  <c r="CP265" i="13"/>
  <c r="EL281" i="13"/>
  <c r="CZ309" i="13"/>
  <c r="BY322" i="13"/>
  <c r="FE322" i="13"/>
  <c r="CB322" i="13"/>
  <c r="E322" i="13"/>
  <c r="N322" i="13"/>
  <c r="AU322" i="13"/>
  <c r="F322" i="13"/>
  <c r="BN322" i="13"/>
  <c r="BG322" i="13"/>
  <c r="EV322" i="13"/>
  <c r="DN322" i="13"/>
  <c r="AS322" i="13"/>
  <c r="FF322" i="13"/>
  <c r="DE322" i="13"/>
  <c r="BK322" i="13"/>
  <c r="I322" i="13"/>
  <c r="CV322" i="13"/>
  <c r="CU322" i="13"/>
  <c r="AH322" i="13"/>
  <c r="AO309" i="13"/>
  <c r="DU228" i="13"/>
  <c r="BL228" i="13"/>
  <c r="DV228" i="13"/>
  <c r="BC228" i="13"/>
  <c r="DI228" i="13"/>
  <c r="BS228" i="13"/>
  <c r="CP228" i="13"/>
  <c r="BO228" i="13"/>
  <c r="P228" i="13"/>
  <c r="N341" i="13"/>
  <c r="BI353" i="13"/>
  <c r="DB353" i="13"/>
  <c r="EF353" i="13"/>
  <c r="AN353" i="13"/>
  <c r="AT353" i="13"/>
  <c r="BB353" i="13"/>
  <c r="EQ353" i="13"/>
  <c r="EX353" i="13"/>
  <c r="AD353" i="13"/>
  <c r="L353" i="13"/>
  <c r="DD353" i="13"/>
  <c r="EI321" i="13"/>
  <c r="U291" i="13"/>
  <c r="EJ291" i="13"/>
  <c r="DY291" i="13"/>
  <c r="CO291" i="13"/>
  <c r="AI291" i="13"/>
  <c r="AA291" i="13"/>
  <c r="BN291" i="13"/>
  <c r="EK353" i="13"/>
  <c r="CC275" i="13"/>
  <c r="EP275" i="13"/>
  <c r="AR313" i="13"/>
  <c r="BX228" i="13"/>
  <c r="CL275" i="13"/>
  <c r="CL309" i="13"/>
  <c r="CD281" i="13"/>
  <c r="DI281" i="13"/>
  <c r="Q281" i="13"/>
  <c r="CO309" i="13"/>
  <c r="BX281" i="13"/>
  <c r="AS353" i="13"/>
  <c r="R353" i="13"/>
  <c r="BR353" i="13"/>
  <c r="J353" i="13"/>
  <c r="DC353" i="13"/>
  <c r="AH353" i="13"/>
  <c r="FE353" i="13"/>
  <c r="EA353" i="13"/>
  <c r="V353" i="13"/>
  <c r="BA353" i="13"/>
  <c r="AQ353" i="13"/>
  <c r="DI353" i="13"/>
  <c r="FG321" i="13"/>
  <c r="H291" i="13"/>
  <c r="CY291" i="13"/>
  <c r="DL291" i="13"/>
  <c r="CN291" i="13"/>
  <c r="BQ291" i="13"/>
  <c r="BV291" i="13"/>
  <c r="EZ291" i="13"/>
  <c r="AE353" i="13"/>
  <c r="DJ291" i="13"/>
  <c r="AC291" i="13"/>
  <c r="DV291" i="13"/>
  <c r="BH264" i="13"/>
  <c r="F264" i="13"/>
  <c r="DZ264" i="13"/>
  <c r="CO353" i="13"/>
  <c r="DA353" i="13"/>
  <c r="CC353" i="13"/>
  <c r="FG353" i="13"/>
  <c r="EG353" i="13"/>
  <c r="CW353" i="13"/>
  <c r="DX353" i="13"/>
  <c r="AR353" i="13"/>
  <c r="EJ353" i="13"/>
  <c r="D353" i="13"/>
  <c r="CS353" i="13"/>
  <c r="BP353" i="13"/>
  <c r="P353" i="13"/>
  <c r="DW255" i="13"/>
  <c r="DF353" i="13"/>
  <c r="DP353" i="13"/>
  <c r="CR321" i="13"/>
  <c r="EI291" i="13"/>
  <c r="DS291" i="13"/>
  <c r="BC291" i="13"/>
  <c r="AE291" i="13"/>
  <c r="BP291" i="13"/>
  <c r="DE291" i="13"/>
  <c r="EN291" i="13"/>
  <c r="Q291" i="13"/>
  <c r="BS353" i="13"/>
  <c r="EW353" i="13"/>
  <c r="BE353" i="13"/>
  <c r="CR353" i="13"/>
  <c r="EN353" i="13"/>
  <c r="BK353" i="13"/>
  <c r="FD353" i="13"/>
  <c r="DL353" i="13"/>
  <c r="ET353" i="13"/>
  <c r="DV353" i="13"/>
  <c r="N353" i="13"/>
  <c r="CE353" i="13"/>
  <c r="BN353" i="13"/>
  <c r="CI353" i="13"/>
  <c r="EB353" i="13"/>
  <c r="BX353" i="13"/>
  <c r="W321" i="13"/>
  <c r="AL291" i="13"/>
  <c r="N291" i="13"/>
  <c r="CU291" i="13"/>
  <c r="BK291" i="13"/>
  <c r="G291" i="13"/>
  <c r="K291" i="13"/>
  <c r="DD291" i="13"/>
  <c r="I353" i="13"/>
  <c r="R291" i="13"/>
  <c r="E291" i="13"/>
  <c r="EW309" i="13"/>
  <c r="CF353" i="13"/>
  <c r="AV353" i="13"/>
  <c r="BT353" i="13"/>
  <c r="DR353" i="13"/>
  <c r="O353" i="13"/>
  <c r="Q353" i="13"/>
  <c r="EC353" i="13"/>
  <c r="AC353" i="13"/>
  <c r="M353" i="13"/>
  <c r="EV353" i="13"/>
  <c r="CK353" i="13"/>
  <c r="AX353" i="13"/>
  <c r="DM353" i="13"/>
  <c r="G353" i="13"/>
  <c r="V321" i="13"/>
  <c r="DW291" i="13"/>
  <c r="BU291" i="13"/>
  <c r="AK291" i="13"/>
  <c r="EP291" i="13"/>
  <c r="DR291" i="13"/>
  <c r="DP291" i="13"/>
  <c r="AS291" i="13"/>
  <c r="CR291" i="13"/>
  <c r="CA353" i="13"/>
  <c r="ET291" i="13"/>
  <c r="BQ264" i="13"/>
  <c r="AH281" i="13"/>
  <c r="AP281" i="13"/>
  <c r="DB281" i="13"/>
  <c r="EH309" i="13"/>
  <c r="U353" i="13"/>
  <c r="CX353" i="13"/>
  <c r="AW353" i="13"/>
  <c r="AL353" i="13"/>
  <c r="CJ353" i="13"/>
  <c r="CQ353" i="13"/>
  <c r="CV353" i="13"/>
  <c r="EY353" i="13"/>
  <c r="EH353" i="13"/>
  <c r="BL353" i="13"/>
  <c r="FA353" i="13"/>
  <c r="EE353" i="13"/>
  <c r="CZ321" i="13"/>
  <c r="CG291" i="13"/>
  <c r="EM291" i="13"/>
  <c r="DO291" i="13"/>
  <c r="CQ291" i="13"/>
  <c r="AU291" i="13"/>
  <c r="AM291" i="13"/>
  <c r="T291" i="13"/>
  <c r="BT291" i="13"/>
  <c r="DY353" i="13"/>
  <c r="EZ353" i="13"/>
  <c r="BH291" i="13"/>
  <c r="ET226" i="13"/>
  <c r="CU353" i="13"/>
  <c r="CD353" i="13"/>
  <c r="BF353" i="13"/>
  <c r="CZ353" i="13"/>
  <c r="H353" i="13"/>
  <c r="AM353" i="13"/>
  <c r="DZ353" i="13"/>
  <c r="AO353" i="13"/>
  <c r="DS353" i="13"/>
  <c r="K353" i="13"/>
  <c r="DH353" i="13"/>
  <c r="EU321" i="13"/>
  <c r="EY291" i="13"/>
  <c r="EV291" i="13"/>
  <c r="DX291" i="13"/>
  <c r="DA291" i="13"/>
  <c r="CC291" i="13"/>
  <c r="CH291" i="13"/>
  <c r="EU291" i="13"/>
  <c r="CF291" i="13"/>
  <c r="BQ353" i="13"/>
  <c r="EP353" i="13"/>
  <c r="F353" i="13"/>
  <c r="FH353" i="13"/>
  <c r="E353" i="13"/>
  <c r="DJ353" i="13"/>
  <c r="BV353" i="13"/>
  <c r="CB353" i="13"/>
  <c r="DT353" i="13"/>
  <c r="CH353" i="13"/>
  <c r="DK353" i="13"/>
  <c r="FH291" i="13"/>
  <c r="DK291" i="13"/>
  <c r="CM291" i="13"/>
  <c r="CZ291" i="13"/>
  <c r="CB291" i="13"/>
  <c r="DQ291" i="13"/>
  <c r="L291" i="13"/>
  <c r="FC291" i="13"/>
  <c r="CO264" i="13"/>
  <c r="CY353" i="13"/>
  <c r="EZ226" i="13"/>
  <c r="DN353" i="13"/>
  <c r="DU353" i="13"/>
  <c r="BY353" i="13"/>
  <c r="AZ353" i="13"/>
  <c r="DG353" i="13"/>
  <c r="BU353" i="13"/>
  <c r="AP353" i="13"/>
  <c r="AY353" i="13"/>
  <c r="AK353" i="13"/>
  <c r="CL353" i="13"/>
  <c r="AX291" i="13"/>
  <c r="EQ291" i="13"/>
  <c r="DG291" i="13"/>
  <c r="AQ291" i="13"/>
  <c r="S291" i="13"/>
  <c r="W291" i="13"/>
  <c r="BB291" i="13"/>
  <c r="FD291" i="13"/>
  <c r="AP264" i="13"/>
  <c r="EO353" i="13"/>
  <c r="N226" i="13"/>
  <c r="CW291" i="13"/>
  <c r="BZ353" i="13"/>
  <c r="AA353" i="13"/>
  <c r="ER353" i="13"/>
  <c r="DO353" i="13"/>
  <c r="FB353" i="13"/>
  <c r="AI353" i="13"/>
  <c r="ES353" i="13"/>
  <c r="CT353" i="13"/>
  <c r="AU353" i="13"/>
  <c r="AB353" i="13"/>
  <c r="O291" i="13"/>
  <c r="Z291" i="13"/>
  <c r="FB291" i="13"/>
  <c r="BW291" i="13"/>
  <c r="AY291" i="13"/>
  <c r="BE291" i="13"/>
  <c r="BR291" i="13"/>
  <c r="ER291" i="13"/>
  <c r="AJ353" i="13"/>
  <c r="BL291" i="13"/>
  <c r="BA291" i="13"/>
  <c r="BW353" i="13"/>
  <c r="BJ353" i="13"/>
  <c r="Z353" i="13"/>
  <c r="BD353" i="13"/>
  <c r="DQ353" i="13"/>
  <c r="Y353" i="13"/>
  <c r="FC353" i="13"/>
  <c r="CG353" i="13"/>
  <c r="EL353" i="13"/>
  <c r="S353" i="13"/>
  <c r="X353" i="13"/>
  <c r="BJ291" i="13"/>
  <c r="BI291" i="13"/>
  <c r="Y291" i="13"/>
  <c r="ED291" i="13"/>
  <c r="CT291" i="13"/>
  <c r="BD291" i="13"/>
  <c r="BF291" i="13"/>
  <c r="AF353" i="13"/>
  <c r="CK228" i="13"/>
  <c r="AF228" i="13"/>
  <c r="EO228" i="13"/>
  <c r="BA228" i="13"/>
  <c r="CZ378" i="13"/>
  <c r="CD378" i="13"/>
  <c r="FG309" i="13"/>
  <c r="EO378" i="13"/>
  <c r="BM281" i="13"/>
  <c r="BO281" i="13"/>
  <c r="AS281" i="13"/>
  <c r="BZ309" i="13"/>
  <c r="DM281" i="13"/>
  <c r="M281" i="13"/>
  <c r="DI329" i="13"/>
  <c r="BX329" i="13"/>
  <c r="BR329" i="13"/>
  <c r="EX329" i="13"/>
  <c r="EN329" i="13"/>
  <c r="CJ329" i="13"/>
  <c r="BA329" i="13"/>
  <c r="AM329" i="13"/>
  <c r="DW329" i="13"/>
  <c r="CG329" i="13"/>
  <c r="FG329" i="13"/>
  <c r="O329" i="13"/>
  <c r="EO329" i="13"/>
  <c r="DF329" i="13"/>
  <c r="EL329" i="13"/>
  <c r="BV329" i="13"/>
  <c r="EZ329" i="13"/>
  <c r="AO329" i="13"/>
  <c r="EA329" i="13"/>
  <c r="EF329" i="13"/>
  <c r="DD329" i="13"/>
  <c r="FC329" i="13"/>
  <c r="BG329" i="13"/>
  <c r="Q329" i="13"/>
  <c r="DH329" i="13"/>
  <c r="BF329" i="13"/>
  <c r="DX329" i="13"/>
  <c r="BU329" i="13"/>
  <c r="DJ329" i="13"/>
  <c r="L329" i="13"/>
  <c r="CK329" i="13"/>
  <c r="AK329" i="13"/>
  <c r="FE329" i="13"/>
  <c r="BZ329" i="13"/>
  <c r="BT329" i="13"/>
  <c r="CL329" i="13"/>
  <c r="AH329" i="13"/>
  <c r="J329" i="13"/>
  <c r="AX329" i="13"/>
  <c r="BK329" i="13"/>
  <c r="CY329" i="13"/>
  <c r="CS329" i="13"/>
  <c r="BN329" i="13"/>
  <c r="CU329" i="13"/>
  <c r="F329" i="13"/>
  <c r="CQ329" i="13"/>
  <c r="Y329" i="13"/>
  <c r="EJ329" i="13"/>
  <c r="CC329" i="13"/>
  <c r="BJ329" i="13"/>
  <c r="EG329" i="13"/>
  <c r="AI329" i="13"/>
  <c r="AA329" i="13"/>
  <c r="CM329" i="13"/>
  <c r="ER329" i="13"/>
  <c r="DK329" i="13"/>
  <c r="DV329" i="13"/>
  <c r="CI329" i="13"/>
  <c r="BQ329" i="13"/>
  <c r="AS329" i="13"/>
  <c r="EV329" i="13"/>
  <c r="AL329" i="13"/>
  <c r="AP329" i="13"/>
  <c r="EB329" i="13"/>
  <c r="DT329" i="13"/>
  <c r="CR329" i="13"/>
  <c r="CW329" i="13"/>
  <c r="K329" i="13"/>
  <c r="DO329" i="13"/>
  <c r="CV329" i="13"/>
  <c r="DB329" i="13"/>
  <c r="H329" i="13"/>
  <c r="BE329" i="13"/>
  <c r="Z329" i="13"/>
  <c r="AE329" i="13"/>
  <c r="EP329" i="13"/>
  <c r="BY329" i="13"/>
  <c r="FA329" i="13"/>
  <c r="AQ329" i="13"/>
  <c r="DQ329" i="13"/>
  <c r="CT329" i="13"/>
  <c r="BM329" i="13"/>
  <c r="U329" i="13"/>
  <c r="DA329" i="13"/>
  <c r="EM329" i="13"/>
  <c r="CE329" i="13"/>
  <c r="DG329" i="13"/>
  <c r="BB329" i="13"/>
  <c r="CH329" i="13"/>
  <c r="DP329" i="13"/>
  <c r="R329" i="13"/>
  <c r="EH329" i="13"/>
  <c r="S329" i="13"/>
  <c r="DM329" i="13"/>
  <c r="AT329" i="13"/>
  <c r="DL329" i="13"/>
  <c r="AV329" i="13"/>
  <c r="BH329" i="13"/>
  <c r="ET329" i="13"/>
  <c r="CA329" i="13"/>
  <c r="BW329" i="13"/>
  <c r="AW329" i="13"/>
  <c r="EI329" i="13"/>
  <c r="ED329" i="13"/>
  <c r="AZ329" i="13"/>
  <c r="BO329" i="13"/>
  <c r="AF329" i="13"/>
  <c r="DN329" i="13"/>
  <c r="FH329" i="13"/>
  <c r="M329" i="13"/>
  <c r="EC329" i="13"/>
  <c r="DC329" i="13"/>
  <c r="EY329" i="13"/>
  <c r="FD329" i="13"/>
  <c r="EQ329" i="13"/>
  <c r="AU329" i="13"/>
  <c r="E329" i="13"/>
  <c r="AC329" i="13"/>
  <c r="EK329" i="13"/>
  <c r="CB329" i="13"/>
  <c r="V329" i="13"/>
  <c r="W329" i="13"/>
  <c r="DR329" i="13"/>
  <c r="BI329" i="13"/>
  <c r="AJ329" i="13"/>
  <c r="DU329" i="13"/>
  <c r="ES329" i="13"/>
  <c r="AD329" i="13"/>
  <c r="FF329" i="13"/>
  <c r="AY329" i="13"/>
  <c r="BC329" i="13"/>
  <c r="BT255" i="13"/>
  <c r="BK268" i="13"/>
  <c r="CP329" i="13"/>
  <c r="CR356" i="13"/>
  <c r="AC356" i="13"/>
  <c r="CB356" i="13"/>
  <c r="EH356" i="13"/>
  <c r="DE356" i="13"/>
  <c r="W356" i="13"/>
  <c r="K356" i="13"/>
  <c r="BJ356" i="13"/>
  <c r="AY356" i="13"/>
  <c r="DY356" i="13"/>
  <c r="AO356" i="13"/>
  <c r="H356" i="13"/>
  <c r="BQ356" i="13"/>
  <c r="CZ356" i="13"/>
  <c r="BR356" i="13"/>
  <c r="EG356" i="13"/>
  <c r="E356" i="13"/>
  <c r="CA356" i="13"/>
  <c r="EQ356" i="13"/>
  <c r="Z356" i="13"/>
  <c r="AH356" i="13"/>
  <c r="BA356" i="13"/>
  <c r="BF356" i="13"/>
  <c r="FG356" i="13"/>
  <c r="CE356" i="13"/>
  <c r="ED356" i="13"/>
  <c r="DA356" i="13"/>
  <c r="CF356" i="13"/>
  <c r="EB356" i="13"/>
  <c r="BT356" i="13"/>
  <c r="ER356" i="13"/>
  <c r="BC356" i="13"/>
  <c r="J356" i="13"/>
  <c r="EX356" i="13"/>
  <c r="U356" i="13"/>
  <c r="EM356" i="13"/>
  <c r="D356" i="13"/>
  <c r="CO356" i="13"/>
  <c r="DT356" i="13"/>
  <c r="FE356" i="13"/>
  <c r="BM356" i="13"/>
  <c r="BP356" i="13"/>
  <c r="I356" i="13"/>
  <c r="DC356" i="13"/>
  <c r="AG255" i="13"/>
  <c r="CX255" i="13"/>
  <c r="BH255" i="13"/>
  <c r="CO255" i="13"/>
  <c r="AR255" i="13"/>
  <c r="EP255" i="13"/>
  <c r="AZ255" i="13"/>
  <c r="BY255" i="13"/>
  <c r="AK255" i="13"/>
  <c r="CB255" i="13"/>
  <c r="AT255" i="13"/>
  <c r="DN255" i="13"/>
  <c r="AX255" i="13"/>
  <c r="CH255" i="13"/>
  <c r="W255" i="13"/>
  <c r="AU255" i="13"/>
  <c r="ER255" i="13"/>
  <c r="EW255" i="13"/>
  <c r="BI255" i="13"/>
  <c r="CY255" i="13"/>
  <c r="BS255" i="13"/>
  <c r="DH255" i="13"/>
  <c r="AS255" i="13"/>
  <c r="AV255" i="13"/>
  <c r="AD255" i="13"/>
  <c r="EY255" i="13"/>
  <c r="BC255" i="13"/>
  <c r="AY255" i="13"/>
  <c r="CU255" i="13"/>
  <c r="BB255" i="13"/>
  <c r="EQ255" i="13"/>
  <c r="CI255" i="13"/>
  <c r="EK255" i="13"/>
  <c r="BO255" i="13"/>
  <c r="CW255" i="13"/>
  <c r="Y255" i="13"/>
  <c r="DD255" i="13"/>
  <c r="EU255" i="13"/>
  <c r="ET255" i="13"/>
  <c r="BP255" i="13"/>
  <c r="FG255" i="13"/>
  <c r="EA255" i="13"/>
  <c r="DC255" i="13"/>
  <c r="AA255" i="13"/>
  <c r="AW255" i="13"/>
  <c r="E255" i="13"/>
  <c r="BA255" i="13"/>
  <c r="CE255" i="13"/>
  <c r="EO255" i="13"/>
  <c r="U255" i="13"/>
  <c r="EB255" i="13"/>
  <c r="DP255" i="13"/>
  <c r="CN255" i="13"/>
  <c r="G255" i="13"/>
  <c r="DZ255" i="13"/>
  <c r="DX255" i="13"/>
  <c r="CS255" i="13"/>
  <c r="N255" i="13"/>
  <c r="EC255" i="13"/>
  <c r="AF255" i="13"/>
  <c r="P255" i="13"/>
  <c r="DA255" i="13"/>
  <c r="BX255" i="13"/>
  <c r="CL255" i="13"/>
  <c r="CK255" i="13"/>
  <c r="CF255" i="13"/>
  <c r="BR255" i="13"/>
  <c r="H255" i="13"/>
  <c r="AI255" i="13"/>
  <c r="CQ255" i="13"/>
  <c r="Z255" i="13"/>
  <c r="BK255" i="13"/>
  <c r="AL255" i="13"/>
  <c r="AO255" i="13"/>
  <c r="DR255" i="13"/>
  <c r="I255" i="13"/>
  <c r="DU255" i="13"/>
  <c r="DY255" i="13"/>
  <c r="Q255" i="13"/>
  <c r="L255" i="13"/>
  <c r="FC255" i="13"/>
  <c r="EH255" i="13"/>
  <c r="BF255" i="13"/>
  <c r="CM255" i="13"/>
  <c r="F255" i="13"/>
  <c r="BW255" i="13"/>
  <c r="O255" i="13"/>
  <c r="EE255" i="13"/>
  <c r="DF255" i="13"/>
  <c r="CA255" i="13"/>
  <c r="DI255" i="13"/>
  <c r="BE255" i="13"/>
  <c r="CR255" i="13"/>
  <c r="EG255" i="13"/>
  <c r="S255" i="13"/>
  <c r="FF255" i="13"/>
  <c r="CZ255" i="13"/>
  <c r="EJ255" i="13"/>
  <c r="EM255" i="13"/>
  <c r="BJ255" i="13"/>
  <c r="AB255" i="13"/>
  <c r="D255" i="13"/>
  <c r="DB255" i="13"/>
  <c r="BM255" i="13"/>
  <c r="AJ255" i="13"/>
  <c r="BQ255" i="13"/>
  <c r="EN255" i="13"/>
  <c r="BN255" i="13"/>
  <c r="EV255" i="13"/>
  <c r="AE255" i="13"/>
  <c r="EL255" i="13"/>
  <c r="AP255" i="13"/>
  <c r="DQ255" i="13"/>
  <c r="AM255" i="13"/>
  <c r="AC255" i="13"/>
  <c r="DT255" i="13"/>
  <c r="DM255" i="13"/>
  <c r="FE255" i="13"/>
  <c r="EZ255" i="13"/>
  <c r="EI255" i="13"/>
  <c r="EX255" i="13"/>
  <c r="T255" i="13"/>
  <c r="DK255" i="13"/>
  <c r="FH255" i="13"/>
  <c r="V255" i="13"/>
  <c r="BV255" i="13"/>
  <c r="ES255" i="13"/>
  <c r="M255" i="13"/>
  <c r="CC255" i="13"/>
  <c r="BU255" i="13"/>
  <c r="DV255" i="13"/>
  <c r="BZ255" i="13"/>
  <c r="CD255" i="13"/>
  <c r="DL255" i="13"/>
  <c r="J255" i="13"/>
  <c r="ED255" i="13"/>
  <c r="DG255" i="13"/>
  <c r="BL255" i="13"/>
  <c r="AN255" i="13"/>
  <c r="EF255" i="13"/>
  <c r="CG255" i="13"/>
  <c r="R255" i="13"/>
  <c r="AH255" i="13"/>
  <c r="AQ255" i="13"/>
  <c r="BG255" i="13"/>
  <c r="DO255" i="13"/>
  <c r="FB255" i="13"/>
  <c r="CT255" i="13"/>
  <c r="CX329" i="13"/>
  <c r="CN268" i="13"/>
  <c r="DE329" i="13"/>
  <c r="EF268" i="13"/>
  <c r="CV255" i="13"/>
  <c r="CP343" i="13"/>
  <c r="BW343" i="13"/>
  <c r="CM343" i="13"/>
  <c r="BT343" i="13"/>
  <c r="DV343" i="13"/>
  <c r="DK343" i="13"/>
  <c r="DR343" i="13"/>
  <c r="DE343" i="13"/>
  <c r="G343" i="13"/>
  <c r="EF343" i="13"/>
  <c r="AK343" i="13"/>
  <c r="DQ343" i="13"/>
  <c r="AQ343" i="13"/>
  <c r="M343" i="13"/>
  <c r="BK343" i="13"/>
  <c r="DS343" i="13"/>
  <c r="N343" i="13"/>
  <c r="ES343" i="13"/>
  <c r="CU343" i="13"/>
  <c r="CH343" i="13"/>
  <c r="EM343" i="13"/>
  <c r="AL343" i="13"/>
  <c r="ER343" i="13"/>
  <c r="DU343" i="13"/>
  <c r="AZ343" i="13"/>
  <c r="FH343" i="13"/>
  <c r="DJ343" i="13"/>
  <c r="CJ343" i="13"/>
  <c r="O343" i="13"/>
  <c r="EB343" i="13"/>
  <c r="CV343" i="13"/>
  <c r="Q343" i="13"/>
  <c r="AP343" i="13"/>
  <c r="FF343" i="13"/>
  <c r="S343" i="13"/>
  <c r="FE343" i="13"/>
  <c r="BM343" i="13"/>
  <c r="ED343" i="13"/>
  <c r="EI343" i="13"/>
  <c r="BU343" i="13"/>
  <c r="BH343" i="13"/>
  <c r="CY343" i="13"/>
  <c r="EA343" i="13"/>
  <c r="CR343" i="13"/>
  <c r="F343" i="13"/>
  <c r="CX343" i="13"/>
  <c r="AY343" i="13"/>
  <c r="Y343" i="13"/>
  <c r="EP343" i="13"/>
  <c r="FC343" i="13"/>
  <c r="BC343" i="13"/>
  <c r="DP343" i="13"/>
  <c r="AW343" i="13"/>
  <c r="DW343" i="13"/>
  <c r="AE343" i="13"/>
  <c r="AN343" i="13"/>
  <c r="BV343" i="13"/>
  <c r="CI343" i="13"/>
  <c r="EG343" i="13"/>
  <c r="EH343" i="13"/>
  <c r="EZ343" i="13"/>
  <c r="BJ343" i="13"/>
  <c r="AV343" i="13"/>
  <c r="CF343" i="13"/>
  <c r="CW343" i="13"/>
  <c r="AM343" i="13"/>
  <c r="AO343" i="13"/>
  <c r="BB343" i="13"/>
  <c r="D343" i="13"/>
  <c r="L343" i="13"/>
  <c r="EQ343" i="13"/>
  <c r="CS343" i="13"/>
  <c r="FA343" i="13"/>
  <c r="ET343" i="13"/>
  <c r="DT343" i="13"/>
  <c r="CG343" i="13"/>
  <c r="DD343" i="13"/>
  <c r="AJ343" i="13"/>
  <c r="P343" i="13"/>
  <c r="AX343" i="13"/>
  <c r="CT343" i="13"/>
  <c r="CA343" i="13"/>
  <c r="EU343" i="13"/>
  <c r="DG343" i="13"/>
  <c r="BN343" i="13"/>
  <c r="EX343" i="13"/>
  <c r="EC343" i="13"/>
  <c r="BA343" i="13"/>
  <c r="FD343" i="13"/>
  <c r="AA343" i="13"/>
  <c r="Z343" i="13"/>
  <c r="EY343" i="13"/>
  <c r="CK343" i="13"/>
  <c r="EN343" i="13"/>
  <c r="R306" i="13"/>
  <c r="DX306" i="13"/>
  <c r="DN306" i="13"/>
  <c r="CG306" i="13"/>
  <c r="BW306" i="13"/>
  <c r="EF306" i="13"/>
  <c r="FD306" i="13"/>
  <c r="CM306" i="13"/>
  <c r="EP306" i="13"/>
  <c r="FG306" i="13"/>
  <c r="BP306" i="13"/>
  <c r="EK306" i="13"/>
  <c r="F306" i="13"/>
  <c r="EM306" i="13"/>
  <c r="DR306" i="13"/>
  <c r="AZ306" i="13"/>
  <c r="CK306" i="13"/>
  <c r="DU306" i="13"/>
  <c r="W306" i="13"/>
  <c r="AM306" i="13"/>
  <c r="BF306" i="13"/>
  <c r="EV306" i="13"/>
  <c r="DL306" i="13"/>
  <c r="CF306" i="13"/>
  <c r="J306" i="13"/>
  <c r="BA306" i="13"/>
  <c r="S306" i="13"/>
  <c r="AQ306" i="13"/>
  <c r="DE306" i="13"/>
  <c r="P306" i="13"/>
  <c r="DG306" i="13"/>
  <c r="DY306" i="13"/>
  <c r="EJ306" i="13"/>
  <c r="BU306" i="13"/>
  <c r="AU306" i="13"/>
  <c r="EL306" i="13"/>
  <c r="DD306" i="13"/>
  <c r="EB306" i="13"/>
  <c r="CH306" i="13"/>
  <c r="Q306" i="13"/>
  <c r="EX306" i="13"/>
  <c r="CY306" i="13"/>
  <c r="V306" i="13"/>
  <c r="CT306" i="13"/>
  <c r="EN306" i="13"/>
  <c r="DO306" i="13"/>
  <c r="Y306" i="13"/>
  <c r="BI306" i="13"/>
  <c r="O306" i="13"/>
  <c r="EU306" i="13"/>
  <c r="D306" i="13"/>
  <c r="FF306" i="13"/>
  <c r="BG306" i="13"/>
  <c r="BK306" i="13"/>
  <c r="EC306" i="13"/>
  <c r="L306" i="13"/>
  <c r="AL306" i="13"/>
  <c r="BJ306" i="13"/>
  <c r="DK306" i="13"/>
  <c r="BY306" i="13"/>
  <c r="DM306" i="13"/>
  <c r="EZ306" i="13"/>
  <c r="CV306" i="13"/>
  <c r="N306" i="13"/>
  <c r="CU306" i="13"/>
  <c r="ER306" i="13"/>
  <c r="ES306" i="13"/>
  <c r="AH306" i="13"/>
  <c r="DW306" i="13"/>
  <c r="CJ306" i="13"/>
  <c r="EQ306" i="13"/>
  <c r="BE306" i="13"/>
  <c r="FA306" i="13"/>
  <c r="EG306" i="13"/>
  <c r="FC306" i="13"/>
  <c r="BL306" i="13"/>
  <c r="CW306" i="13"/>
  <c r="CA306" i="13"/>
  <c r="AI306" i="13"/>
  <c r="CQ306" i="13"/>
  <c r="AC306" i="13"/>
  <c r="Z306" i="13"/>
  <c r="BC306" i="13"/>
  <c r="AO306" i="13"/>
  <c r="BM306" i="13"/>
  <c r="AE306" i="13"/>
  <c r="K306" i="13"/>
  <c r="DQ306" i="13"/>
  <c r="FB306" i="13"/>
  <c r="G306" i="13"/>
  <c r="DA306" i="13"/>
  <c r="CD306" i="13"/>
  <c r="DZ306" i="13"/>
  <c r="EI306" i="13"/>
  <c r="BH306" i="13"/>
  <c r="DP306" i="13"/>
  <c r="CS306" i="13"/>
  <c r="ED306" i="13"/>
  <c r="AA306" i="13"/>
  <c r="E306" i="13"/>
  <c r="CC306" i="13"/>
  <c r="EA306" i="13"/>
  <c r="EY306" i="13"/>
  <c r="BR306" i="13"/>
  <c r="M306" i="13"/>
  <c r="AK306" i="13"/>
  <c r="BV306" i="13"/>
  <c r="AT306" i="13"/>
  <c r="AV306" i="13"/>
  <c r="AN306" i="13"/>
  <c r="BL329" i="13"/>
  <c r="CB306" i="13"/>
  <c r="DN314" i="13"/>
  <c r="EX314" i="13"/>
  <c r="CH314" i="13"/>
  <c r="EM314" i="13"/>
  <c r="FB314" i="13"/>
  <c r="EU314" i="13"/>
  <c r="DE314" i="13"/>
  <c r="W314" i="13"/>
  <c r="CQ314" i="13"/>
  <c r="DI293" i="13"/>
  <c r="DQ293" i="13"/>
  <c r="EX293" i="13"/>
  <c r="AY293" i="13"/>
  <c r="S293" i="13"/>
  <c r="DP293" i="13"/>
  <c r="DL293" i="13"/>
  <c r="BO293" i="13"/>
  <c r="EJ293" i="13"/>
  <c r="DP268" i="13"/>
  <c r="EX268" i="13"/>
  <c r="DX268" i="13"/>
  <c r="E268" i="13"/>
  <c r="CQ268" i="13"/>
  <c r="AK268" i="13"/>
  <c r="FG268" i="13"/>
  <c r="BE268" i="13"/>
  <c r="BB268" i="13"/>
  <c r="EB268" i="13"/>
  <c r="DV268" i="13"/>
  <c r="EZ268" i="13"/>
  <c r="Z268" i="13"/>
  <c r="ER268" i="13"/>
  <c r="CH268" i="13"/>
  <c r="AQ268" i="13"/>
  <c r="CY268" i="13"/>
  <c r="BV268" i="13"/>
  <c r="G268" i="13"/>
  <c r="FC268" i="13"/>
  <c r="EG268" i="13"/>
  <c r="Q268" i="13"/>
  <c r="BY268" i="13"/>
  <c r="BW268" i="13"/>
  <c r="BU268" i="13"/>
  <c r="O268" i="13"/>
  <c r="FH268" i="13"/>
  <c r="CK268" i="13"/>
  <c r="S268" i="13"/>
  <c r="FD268" i="13"/>
  <c r="CZ268" i="13"/>
  <c r="DJ268" i="13"/>
  <c r="CL268" i="13"/>
  <c r="CF268" i="13"/>
  <c r="N268" i="13"/>
  <c r="AN268" i="13"/>
  <c r="FB268" i="13"/>
  <c r="ET268" i="13"/>
  <c r="CB268" i="13"/>
  <c r="AC268" i="13"/>
  <c r="BQ268" i="13"/>
  <c r="CM268" i="13"/>
  <c r="BH268" i="13"/>
  <c r="AL268" i="13"/>
  <c r="FE268" i="13"/>
  <c r="AA268" i="13"/>
  <c r="BD268" i="13"/>
  <c r="ED268" i="13"/>
  <c r="H268" i="13"/>
  <c r="AD268" i="13"/>
  <c r="CU268" i="13"/>
  <c r="EN268" i="13"/>
  <c r="AV268" i="13"/>
  <c r="BZ268" i="13"/>
  <c r="AZ268" i="13"/>
  <c r="DA268" i="13"/>
  <c r="D268" i="13"/>
  <c r="BA268" i="13"/>
  <c r="CC268" i="13"/>
  <c r="EH268" i="13"/>
  <c r="BJ268" i="13"/>
  <c r="EU268" i="13"/>
  <c r="R268" i="13"/>
  <c r="Y268" i="13"/>
  <c r="F268" i="13"/>
  <c r="T268" i="13"/>
  <c r="AP268" i="13"/>
  <c r="DK268" i="13"/>
  <c r="P268" i="13"/>
  <c r="EJ268" i="13"/>
  <c r="CA268" i="13"/>
  <c r="CW268" i="13"/>
  <c r="BC268" i="13"/>
  <c r="AG268" i="13"/>
  <c r="AE268" i="13"/>
  <c r="DG268" i="13"/>
  <c r="DE268" i="13"/>
  <c r="ES268" i="13"/>
  <c r="CT268" i="13"/>
  <c r="EV268" i="13"/>
  <c r="FF268" i="13"/>
  <c r="DL268" i="13"/>
  <c r="AX268" i="13"/>
  <c r="CO268" i="13"/>
  <c r="CV268" i="13"/>
  <c r="W268" i="13"/>
  <c r="BN268" i="13"/>
  <c r="AM268" i="13"/>
  <c r="U268" i="13"/>
  <c r="BP268" i="13"/>
  <c r="DS268" i="13"/>
  <c r="BM268" i="13"/>
  <c r="EC268" i="13"/>
  <c r="DW268" i="13"/>
  <c r="AY306" i="13"/>
  <c r="DS329" i="13"/>
  <c r="AU268" i="13"/>
  <c r="CF329" i="13"/>
  <c r="DS255" i="13"/>
  <c r="BL268" i="13"/>
  <c r="T306" i="13"/>
  <c r="BE310" i="13"/>
  <c r="O310" i="13"/>
  <c r="DC310" i="13"/>
  <c r="AC310" i="13"/>
  <c r="BW310" i="13"/>
  <c r="AH310" i="13"/>
  <c r="DS310" i="13"/>
  <c r="S310" i="13"/>
  <c r="CZ310" i="13"/>
  <c r="L315" i="13"/>
  <c r="BZ315" i="13"/>
  <c r="BS315" i="13"/>
  <c r="BW315" i="13"/>
  <c r="BO315" i="13"/>
  <c r="CZ315" i="13"/>
  <c r="CS315" i="13"/>
  <c r="FD315" i="13"/>
  <c r="BG315" i="13"/>
  <c r="EN315" i="13"/>
  <c r="AW315" i="13"/>
  <c r="EL315" i="13"/>
  <c r="CR307" i="13"/>
  <c r="AM307" i="13"/>
  <c r="W307" i="13"/>
  <c r="AC307" i="13"/>
  <c r="FD307" i="13"/>
  <c r="AQ307" i="13"/>
  <c r="CG307" i="13"/>
  <c r="FF307" i="13"/>
  <c r="Y307" i="13"/>
  <c r="BM307" i="13"/>
  <c r="DS307" i="13"/>
  <c r="CX307" i="13"/>
  <c r="EN307" i="13"/>
  <c r="DQ307" i="13"/>
  <c r="J307" i="13"/>
  <c r="DO307" i="13"/>
  <c r="EC307" i="13"/>
  <c r="F307" i="13"/>
  <c r="K307" i="13"/>
  <c r="EG307" i="13"/>
  <c r="DZ307" i="13"/>
  <c r="AY307" i="13"/>
  <c r="EU307" i="13"/>
  <c r="AV307" i="13"/>
  <c r="DC307" i="13"/>
  <c r="EJ307" i="13"/>
  <c r="AT307" i="13"/>
  <c r="BG307" i="13"/>
  <c r="EF307" i="13"/>
  <c r="CO307" i="13"/>
  <c r="AN307" i="13"/>
  <c r="BE307" i="13"/>
  <c r="BA307" i="13"/>
  <c r="CP307" i="13"/>
  <c r="Z307" i="13"/>
  <c r="BR307" i="13"/>
  <c r="EI307" i="13"/>
  <c r="EV307" i="13"/>
  <c r="V307" i="13"/>
  <c r="L307" i="13"/>
  <c r="CB307" i="13"/>
  <c r="AX307" i="13"/>
  <c r="H307" i="13"/>
  <c r="DP307" i="13"/>
  <c r="X307" i="13"/>
  <c r="BV307" i="13"/>
  <c r="AS307" i="13"/>
  <c r="DV307" i="13"/>
  <c r="DK307" i="13"/>
  <c r="DL307" i="13"/>
  <c r="CS307" i="13"/>
  <c r="G307" i="13"/>
  <c r="AK307" i="13"/>
  <c r="EH307" i="13"/>
  <c r="BW307" i="13"/>
  <c r="ED307" i="13"/>
  <c r="BD307" i="13"/>
  <c r="CW307" i="13"/>
  <c r="BB307" i="13"/>
  <c r="BC307" i="13"/>
  <c r="AI307" i="13"/>
  <c r="ES307" i="13"/>
  <c r="EL307" i="13"/>
  <c r="BY307" i="13"/>
  <c r="CU307" i="13"/>
  <c r="EO307" i="13"/>
  <c r="DG307" i="13"/>
  <c r="S307" i="13"/>
  <c r="BL307" i="13"/>
  <c r="Q307" i="13"/>
  <c r="AD307" i="13"/>
  <c r="DA307" i="13"/>
  <c r="AZ307" i="13"/>
  <c r="BQ307" i="13"/>
  <c r="D307" i="13"/>
  <c r="EM307" i="13"/>
  <c r="BO307" i="13"/>
  <c r="FC307" i="13"/>
  <c r="R307" i="13"/>
  <c r="EA307" i="13"/>
  <c r="CQ307" i="13"/>
  <c r="ER307" i="13"/>
  <c r="CN307" i="13"/>
  <c r="DD307" i="13"/>
  <c r="T307" i="13"/>
  <c r="EY307" i="13"/>
  <c r="CD307" i="13"/>
  <c r="O307" i="13"/>
  <c r="BK307" i="13"/>
  <c r="E307" i="13"/>
  <c r="BF307" i="13"/>
  <c r="AH307" i="13"/>
  <c r="DE307" i="13"/>
  <c r="AE307" i="13"/>
  <c r="BU307" i="13"/>
  <c r="ET307" i="13"/>
  <c r="DN307" i="13"/>
  <c r="U307" i="13"/>
  <c r="CF307" i="13"/>
  <c r="BJ307" i="13"/>
  <c r="EQ307" i="13"/>
  <c r="FH307" i="13"/>
  <c r="DX307" i="13"/>
  <c r="AU307" i="13"/>
  <c r="FE307" i="13"/>
  <c r="EX307" i="13"/>
  <c r="CK307" i="13"/>
  <c r="AG307" i="13"/>
  <c r="BZ307" i="13"/>
  <c r="EB307" i="13"/>
  <c r="CH307" i="13"/>
  <c r="EZ307" i="13"/>
  <c r="DW307" i="13"/>
  <c r="CM307" i="13"/>
  <c r="DY307" i="13"/>
  <c r="CV307" i="13"/>
  <c r="CC307" i="13"/>
  <c r="P307" i="13"/>
  <c r="FG307" i="13"/>
  <c r="BT307" i="13"/>
  <c r="CK371" i="13"/>
  <c r="DC371" i="13"/>
  <c r="AI371" i="13"/>
  <c r="BK371" i="13"/>
  <c r="AT371" i="13"/>
  <c r="Q371" i="13"/>
  <c r="EZ371" i="13"/>
  <c r="DO371" i="13"/>
  <c r="DA371" i="13"/>
  <c r="L371" i="13"/>
  <c r="S371" i="13"/>
  <c r="I371" i="13"/>
  <c r="AZ371" i="13"/>
  <c r="P371" i="13"/>
  <c r="AC371" i="13"/>
  <c r="BR371" i="13"/>
  <c r="CR371" i="13"/>
  <c r="EN371" i="13"/>
  <c r="J371" i="13"/>
  <c r="CO371" i="13"/>
  <c r="EW371" i="13"/>
  <c r="AG371" i="13"/>
  <c r="D371" i="13"/>
  <c r="CE306" i="13"/>
  <c r="FE306" i="13"/>
  <c r="N329" i="13"/>
  <c r="K255" i="13"/>
  <c r="CJ255" i="13"/>
  <c r="EI268" i="13"/>
  <c r="AX306" i="13"/>
  <c r="CO329" i="13"/>
  <c r="FA255" i="13"/>
  <c r="DJ242" i="13"/>
  <c r="CV242" i="13"/>
  <c r="DS306" i="13"/>
  <c r="DE255" i="13"/>
  <c r="FD255" i="13"/>
  <c r="DC306" i="13"/>
  <c r="G329" i="13"/>
  <c r="BD255" i="13"/>
  <c r="CR306" i="13"/>
  <c r="CE371" i="13"/>
  <c r="FB329" i="13"/>
  <c r="DJ255" i="13"/>
  <c r="F308" i="13"/>
  <c r="D281" i="13"/>
  <c r="J281" i="13"/>
  <c r="CC281" i="13"/>
  <c r="EM309" i="13"/>
  <c r="AH309" i="13"/>
  <c r="EG281" i="13"/>
  <c r="DF281" i="13"/>
  <c r="DA281" i="13"/>
  <c r="BB281" i="13"/>
  <c r="FD281" i="13"/>
  <c r="BL281" i="13"/>
  <c r="AF281" i="13"/>
  <c r="BT281" i="13"/>
  <c r="FE281" i="13"/>
  <c r="BI309" i="13"/>
  <c r="EO309" i="13"/>
  <c r="EK281" i="13"/>
  <c r="BZ281" i="13"/>
  <c r="R281" i="13"/>
  <c r="EQ281" i="13"/>
  <c r="AT281" i="13"/>
  <c r="ER281" i="13"/>
  <c r="EF281" i="13"/>
  <c r="P281" i="13"/>
  <c r="CJ246" i="13"/>
  <c r="DU309" i="13"/>
  <c r="BR309" i="13"/>
  <c r="AN281" i="13"/>
  <c r="DY281" i="13"/>
  <c r="CA281" i="13"/>
  <c r="ES281" i="13"/>
  <c r="EK378" i="13"/>
  <c r="EU341" i="13"/>
  <c r="I281" i="13"/>
  <c r="BX245" i="13"/>
  <c r="FA245" i="13"/>
  <c r="CX245" i="13"/>
  <c r="BO245" i="13"/>
  <c r="EQ245" i="13"/>
  <c r="BD245" i="13"/>
  <c r="CR245" i="13"/>
  <c r="FH245" i="13"/>
  <c r="AH245" i="13"/>
  <c r="DG245" i="13"/>
  <c r="AS245" i="13"/>
  <c r="DX245" i="13"/>
  <c r="O245" i="13"/>
  <c r="BN245" i="13"/>
  <c r="DJ245" i="13"/>
  <c r="CJ245" i="13"/>
  <c r="CA245" i="13"/>
  <c r="CC245" i="13"/>
  <c r="FG245" i="13"/>
  <c r="DY245" i="13"/>
  <c r="AI245" i="13"/>
  <c r="DQ245" i="13"/>
  <c r="DB245" i="13"/>
  <c r="BQ245" i="13"/>
  <c r="EX245" i="13"/>
  <c r="ER245" i="13"/>
  <c r="BA245" i="13"/>
  <c r="AO245" i="13"/>
  <c r="BH245" i="13"/>
  <c r="CE245" i="13"/>
  <c r="BR245" i="13"/>
  <c r="BI245" i="13"/>
  <c r="ED245" i="13"/>
  <c r="S245" i="13"/>
  <c r="CB245" i="13"/>
  <c r="DO245" i="13"/>
  <c r="DZ245" i="13"/>
  <c r="BK245" i="13"/>
  <c r="AC245" i="13"/>
  <c r="DV245" i="13"/>
  <c r="DH245" i="13"/>
  <c r="EW245" i="13"/>
  <c r="AJ245" i="13"/>
  <c r="DF245" i="13"/>
  <c r="AV245" i="13"/>
  <c r="EC245" i="13"/>
  <c r="AM245" i="13"/>
  <c r="T245" i="13"/>
  <c r="AG245" i="13"/>
  <c r="AX245" i="13"/>
  <c r="EM245" i="13"/>
  <c r="CO245" i="13"/>
  <c r="CH245" i="13"/>
  <c r="BM245" i="13"/>
  <c r="EO245" i="13"/>
  <c r="J245" i="13"/>
  <c r="CF245" i="13"/>
  <c r="DL245" i="13"/>
  <c r="Y245" i="13"/>
  <c r="AT245" i="13"/>
  <c r="CD245" i="13"/>
  <c r="FC245" i="13"/>
  <c r="EN245" i="13"/>
  <c r="BW245" i="13"/>
  <c r="CW245" i="13"/>
  <c r="EH245" i="13"/>
  <c r="CP245" i="13"/>
  <c r="CM245" i="13"/>
  <c r="DI245" i="13"/>
  <c r="EU245" i="13"/>
  <c r="DP245" i="13"/>
  <c r="EL245" i="13"/>
  <c r="AE245" i="13"/>
  <c r="AU245" i="13"/>
  <c r="DC245" i="13"/>
  <c r="CZ245" i="13"/>
  <c r="BV245" i="13"/>
  <c r="EJ245" i="13"/>
  <c r="ET245" i="13"/>
  <c r="CK245" i="13"/>
  <c r="EE245" i="13"/>
  <c r="I245" i="13"/>
  <c r="DK245" i="13"/>
  <c r="FF245" i="13"/>
  <c r="AQ245" i="13"/>
  <c r="BG245" i="13"/>
  <c r="FB245" i="13"/>
  <c r="N245" i="13"/>
  <c r="AL245" i="13"/>
  <c r="BE245" i="13"/>
  <c r="BL245" i="13"/>
  <c r="CU245" i="13"/>
  <c r="FE245" i="13"/>
  <c r="EP245" i="13"/>
  <c r="CL245" i="13"/>
  <c r="DT245" i="13"/>
  <c r="DW245" i="13"/>
  <c r="EI245" i="13"/>
  <c r="AK245" i="13"/>
  <c r="EV245" i="13"/>
  <c r="AY245" i="13"/>
  <c r="BP245" i="13"/>
  <c r="DS245" i="13"/>
  <c r="DN245" i="13"/>
  <c r="EG245" i="13"/>
  <c r="CV245" i="13"/>
  <c r="F245" i="13"/>
  <c r="AB245" i="13"/>
  <c r="BS245" i="13"/>
  <c r="K245" i="13"/>
  <c r="BU245" i="13"/>
  <c r="DA245" i="13"/>
  <c r="FD245" i="13"/>
  <c r="U245" i="13"/>
  <c r="P245" i="13"/>
  <c r="EA245" i="13"/>
  <c r="BB245" i="13"/>
  <c r="E245" i="13"/>
  <c r="D245" i="13"/>
  <c r="AF245" i="13"/>
  <c r="AW245" i="13"/>
  <c r="X245" i="13"/>
  <c r="DU245" i="13"/>
  <c r="BT245" i="13"/>
  <c r="CG245" i="13"/>
  <c r="CT245" i="13"/>
  <c r="V245" i="13"/>
  <c r="BF245" i="13"/>
  <c r="BY245" i="13"/>
  <c r="EB245" i="13"/>
  <c r="EY245" i="13"/>
  <c r="AP245" i="13"/>
  <c r="AD245" i="13"/>
  <c r="EK245" i="13"/>
  <c r="M245" i="13"/>
  <c r="DD245" i="13"/>
  <c r="G245" i="13"/>
  <c r="AA245" i="13"/>
  <c r="W245" i="13"/>
  <c r="CQ245" i="13"/>
  <c r="R245" i="13"/>
  <c r="BJ245" i="13"/>
  <c r="EZ245" i="13"/>
  <c r="EF245" i="13"/>
  <c r="AN245" i="13"/>
  <c r="CI245" i="13"/>
  <c r="BR292" i="13"/>
  <c r="AW292" i="13"/>
  <c r="AG382" i="13"/>
  <c r="X382" i="13"/>
  <c r="DH382" i="13"/>
  <c r="CB382" i="13"/>
  <c r="K382" i="13"/>
  <c r="EM382" i="13"/>
  <c r="CN382" i="13"/>
  <c r="BA382" i="13"/>
  <c r="J382" i="13"/>
  <c r="EW382" i="13"/>
  <c r="EO382" i="13"/>
  <c r="CO382" i="13"/>
  <c r="Q382" i="13"/>
  <c r="BY382" i="13"/>
  <c r="AB382" i="13"/>
  <c r="ER382" i="13"/>
  <c r="EY382" i="13"/>
  <c r="CQ382" i="13"/>
  <c r="EX382" i="13"/>
  <c r="U382" i="13"/>
  <c r="DN382" i="13"/>
  <c r="DA382" i="13"/>
  <c r="AS382" i="13"/>
  <c r="AC382" i="13"/>
  <c r="FE382" i="13"/>
  <c r="H382" i="13"/>
  <c r="DM382" i="13"/>
  <c r="DZ382" i="13"/>
  <c r="BM382" i="13"/>
  <c r="BO382" i="13"/>
  <c r="EA382" i="13"/>
  <c r="W382" i="13"/>
  <c r="AH382" i="13"/>
  <c r="CP382" i="13"/>
  <c r="BS382" i="13"/>
  <c r="BF382" i="13"/>
  <c r="DC382" i="13"/>
  <c r="DO382" i="13"/>
  <c r="EE382" i="13"/>
  <c r="EK382" i="13"/>
  <c r="DI382" i="13"/>
  <c r="BX382" i="13"/>
  <c r="EV382" i="13"/>
  <c r="V382" i="13"/>
  <c r="DX382" i="13"/>
  <c r="AI382" i="13"/>
  <c r="CD382" i="13"/>
  <c r="AU382" i="13"/>
  <c r="AO382" i="13"/>
  <c r="D382" i="13"/>
  <c r="CK382" i="13"/>
  <c r="BR382" i="13"/>
  <c r="CC382" i="13"/>
  <c r="BL382" i="13"/>
  <c r="EJ382" i="13"/>
  <c r="BE382" i="13"/>
  <c r="AN382" i="13"/>
  <c r="DL382" i="13"/>
  <c r="CJ382" i="13"/>
  <c r="T382" i="13"/>
  <c r="BG382" i="13"/>
  <c r="BE292" i="13"/>
  <c r="CR292" i="13"/>
  <c r="F382" i="13"/>
  <c r="R382" i="13"/>
  <c r="EH382" i="13"/>
  <c r="AV382" i="13"/>
  <c r="AE382" i="13"/>
  <c r="BT382" i="13"/>
  <c r="Y382" i="13"/>
  <c r="Z245" i="13"/>
  <c r="EL382" i="13"/>
  <c r="CY245" i="13"/>
  <c r="R238" i="13"/>
  <c r="CM238" i="13"/>
  <c r="EN238" i="13"/>
  <c r="EO238" i="13"/>
  <c r="X238" i="13"/>
  <c r="AO238" i="13"/>
  <c r="AA238" i="13"/>
  <c r="EA238" i="13"/>
  <c r="P238" i="13"/>
  <c r="EJ238" i="13"/>
  <c r="AU238" i="13"/>
  <c r="DN238" i="13"/>
  <c r="EU238" i="13"/>
  <c r="CK238" i="13"/>
  <c r="CE238" i="13"/>
  <c r="BZ238" i="13"/>
  <c r="EE238" i="13"/>
  <c r="BD238" i="13"/>
  <c r="BM238" i="13"/>
  <c r="AT238" i="13"/>
  <c r="ER238" i="13"/>
  <c r="BQ238" i="13"/>
  <c r="N238" i="13"/>
  <c r="O238" i="13"/>
  <c r="BR238" i="13"/>
  <c r="BJ238" i="13"/>
  <c r="DT238" i="13"/>
  <c r="AJ238" i="13"/>
  <c r="EY238" i="13"/>
  <c r="DX238" i="13"/>
  <c r="DP238" i="13"/>
  <c r="CQ238" i="13"/>
  <c r="AC238" i="13"/>
  <c r="AV238" i="13"/>
  <c r="AM238" i="13"/>
  <c r="DE238" i="13"/>
  <c r="AR238" i="13"/>
  <c r="FC238" i="13"/>
  <c r="AI238" i="13"/>
  <c r="CX238" i="13"/>
  <c r="AD238" i="13"/>
  <c r="DY238" i="13"/>
  <c r="FH238" i="13"/>
  <c r="H238" i="13"/>
  <c r="BO238" i="13"/>
  <c r="CS238" i="13"/>
  <c r="CW238" i="13"/>
  <c r="BY238" i="13"/>
  <c r="BI238" i="13"/>
  <c r="BW238" i="13"/>
  <c r="AH238" i="13"/>
  <c r="DB238" i="13"/>
  <c r="I238" i="13"/>
  <c r="BL238" i="13"/>
  <c r="K238" i="13"/>
  <c r="CU238" i="13"/>
  <c r="AL238" i="13"/>
  <c r="ED238" i="13"/>
  <c r="AG238" i="13"/>
  <c r="DC238" i="13"/>
  <c r="AB238" i="13"/>
  <c r="V238" i="13"/>
  <c r="EX238" i="13"/>
  <c r="Q238" i="13"/>
  <c r="CT238" i="13"/>
  <c r="EW238" i="13"/>
  <c r="DH238" i="13"/>
  <c r="BA238" i="13"/>
  <c r="BB238" i="13"/>
  <c r="FB238" i="13"/>
  <c r="EP238" i="13"/>
  <c r="DS238" i="13"/>
  <c r="CI238" i="13"/>
  <c r="AE238" i="13"/>
  <c r="AY238" i="13"/>
  <c r="AQ238" i="13"/>
  <c r="CP238" i="13"/>
  <c r="BP238" i="13"/>
  <c r="CL238" i="13"/>
  <c r="G238" i="13"/>
  <c r="T238" i="13"/>
  <c r="CR238" i="13"/>
  <c r="EF238" i="13"/>
  <c r="BN238" i="13"/>
  <c r="CB238" i="13"/>
  <c r="BX238" i="13"/>
  <c r="ET238" i="13"/>
  <c r="DF238" i="13"/>
  <c r="DI238" i="13"/>
  <c r="BC238" i="13"/>
  <c r="DG238" i="13"/>
  <c r="DK238" i="13"/>
  <c r="CZ238" i="13"/>
  <c r="DO238" i="13"/>
  <c r="Z238" i="13"/>
  <c r="Y238" i="13"/>
  <c r="EK238" i="13"/>
  <c r="EH238" i="13"/>
  <c r="CJ238" i="13"/>
  <c r="J238" i="13"/>
  <c r="AX238" i="13"/>
  <c r="BS238" i="13"/>
  <c r="CH238" i="13"/>
  <c r="EM238" i="13"/>
  <c r="D238" i="13"/>
  <c r="FA238" i="13"/>
  <c r="S238" i="13"/>
  <c r="DM238" i="13"/>
  <c r="EQ238" i="13"/>
  <c r="DU238" i="13"/>
  <c r="DL238" i="13"/>
  <c r="DD238" i="13"/>
  <c r="AS238" i="13"/>
  <c r="E238" i="13"/>
  <c r="CO238" i="13"/>
  <c r="BK238" i="13"/>
  <c r="AP238" i="13"/>
  <c r="AN238" i="13"/>
  <c r="CF238" i="13"/>
  <c r="BG238" i="13"/>
  <c r="BT238" i="13"/>
  <c r="FD238" i="13"/>
  <c r="EB238" i="13"/>
  <c r="DR238" i="13"/>
  <c r="FG238" i="13"/>
  <c r="ES238" i="13"/>
  <c r="CV238" i="13"/>
  <c r="CN238" i="13"/>
  <c r="BF238" i="13"/>
  <c r="BH238" i="13"/>
  <c r="EV238" i="13"/>
  <c r="CC238" i="13"/>
  <c r="CU292" i="13"/>
  <c r="AD292" i="13"/>
  <c r="BW382" i="13"/>
  <c r="CI382" i="13"/>
  <c r="N382" i="13"/>
  <c r="DD382" i="13"/>
  <c r="AP382" i="13"/>
  <c r="AY382" i="13"/>
  <c r="H245" i="13"/>
  <c r="CD238" i="13"/>
  <c r="DE245" i="13"/>
  <c r="EG238" i="13"/>
  <c r="BE238" i="13"/>
  <c r="DT340" i="13"/>
  <c r="DI340" i="13"/>
  <c r="CP340" i="13"/>
  <c r="BO340" i="13"/>
  <c r="CX340" i="13"/>
  <c r="CE340" i="13"/>
  <c r="DH340" i="13"/>
  <c r="AO340" i="13"/>
  <c r="BX340" i="13"/>
  <c r="DF340" i="13"/>
  <c r="FA340" i="13"/>
  <c r="EO340" i="13"/>
  <c r="AJ340" i="13"/>
  <c r="EE340" i="13"/>
  <c r="EQ340" i="13"/>
  <c r="CI340" i="13"/>
  <c r="X340" i="13"/>
  <c r="AF340" i="13"/>
  <c r="CL340" i="13"/>
  <c r="AB340" i="13"/>
  <c r="DM340" i="13"/>
  <c r="DU340" i="13"/>
  <c r="EP340" i="13"/>
  <c r="BT363" i="13"/>
  <c r="CZ363" i="13"/>
  <c r="S363" i="13"/>
  <c r="AE363" i="13"/>
  <c r="DJ363" i="13"/>
  <c r="DV363" i="13"/>
  <c r="FH363" i="13"/>
  <c r="AR363" i="13"/>
  <c r="N363" i="13"/>
  <c r="DS363" i="13"/>
  <c r="AZ363" i="13"/>
  <c r="CF363" i="13"/>
  <c r="CC363" i="13"/>
  <c r="BF363" i="13"/>
  <c r="DL363" i="13"/>
  <c r="DX363" i="13"/>
  <c r="AQ363" i="13"/>
  <c r="EV363" i="13"/>
  <c r="DZ363" i="13"/>
  <c r="W363" i="13"/>
  <c r="DG363" i="13"/>
  <c r="AN363" i="13"/>
  <c r="CK363" i="13"/>
  <c r="DD363" i="13"/>
  <c r="L363" i="13"/>
  <c r="DE363" i="13"/>
  <c r="BR363" i="13"/>
  <c r="CD363" i="13"/>
  <c r="EJ363" i="13"/>
  <c r="CW363" i="13"/>
  <c r="BB363" i="13"/>
  <c r="BI363" i="13"/>
  <c r="P363" i="13"/>
  <c r="BY363" i="13"/>
  <c r="AP363" i="13"/>
  <c r="AS363" i="13"/>
  <c r="CQ363" i="13"/>
  <c r="AT363" i="13"/>
  <c r="ES363" i="13"/>
  <c r="CN363" i="13"/>
  <c r="DB363" i="13"/>
  <c r="EY363" i="13"/>
  <c r="K363" i="13"/>
  <c r="FB363" i="13"/>
  <c r="BM363" i="13"/>
  <c r="AD363" i="13"/>
  <c r="EI363" i="13"/>
  <c r="EN363" i="13"/>
  <c r="DQ363" i="13"/>
  <c r="EX363" i="13"/>
  <c r="AX363" i="13"/>
  <c r="EB363" i="13"/>
  <c r="BC363" i="13"/>
  <c r="AK363" i="13"/>
  <c r="AW363" i="13"/>
  <c r="CU363" i="13"/>
  <c r="R363" i="13"/>
  <c r="DW363" i="13"/>
  <c r="CB363" i="13"/>
  <c r="CO363" i="13"/>
  <c r="BJ363" i="13"/>
  <c r="DC363" i="13"/>
  <c r="BL363" i="13"/>
  <c r="EA363" i="13"/>
  <c r="DN363" i="13"/>
  <c r="ED363" i="13"/>
  <c r="EP363" i="13"/>
  <c r="D363" i="13"/>
  <c r="DK363" i="13"/>
  <c r="BP363" i="13"/>
  <c r="AH363" i="13"/>
  <c r="U363" i="13"/>
  <c r="O363" i="13"/>
  <c r="EC363" i="13"/>
  <c r="DO363" i="13"/>
  <c r="M363" i="13"/>
  <c r="EM363" i="13"/>
  <c r="BW363" i="13"/>
  <c r="CI363" i="13"/>
  <c r="BA363" i="13"/>
  <c r="BD363" i="13"/>
  <c r="V363" i="13"/>
  <c r="FC363" i="13"/>
  <c r="CR363" i="13"/>
  <c r="CJ363" i="13"/>
  <c r="BV363" i="13"/>
  <c r="FA363" i="13"/>
  <c r="CT363" i="13"/>
  <c r="Y363" i="13"/>
  <c r="FD363" i="13"/>
  <c r="AO363" i="13"/>
  <c r="F363" i="13"/>
  <c r="J363" i="13"/>
  <c r="CE363" i="13"/>
  <c r="DP363" i="13"/>
  <c r="DU363" i="13"/>
  <c r="AA363" i="13"/>
  <c r="CH363" i="13"/>
  <c r="AY363" i="13"/>
  <c r="DR363" i="13"/>
  <c r="AC363" i="13"/>
  <c r="ET363" i="13"/>
  <c r="FF363" i="13"/>
  <c r="EU363" i="13"/>
  <c r="BG363" i="13"/>
  <c r="BE363" i="13"/>
  <c r="BN363" i="13"/>
  <c r="CV363" i="13"/>
  <c r="AM363" i="13"/>
  <c r="EF363" i="13"/>
  <c r="BK363" i="13"/>
  <c r="EH363" i="13"/>
  <c r="CM363" i="13"/>
  <c r="CY363" i="13"/>
  <c r="AU363" i="13"/>
  <c r="CS363" i="13"/>
  <c r="EZ363" i="13"/>
  <c r="G363" i="13"/>
  <c r="EG363" i="13"/>
  <c r="DT363" i="13"/>
  <c r="E363" i="13"/>
  <c r="ER363" i="13"/>
  <c r="CA363" i="13"/>
  <c r="T363" i="13"/>
  <c r="AI363" i="13"/>
  <c r="CG363" i="13"/>
  <c r="AL363" i="13"/>
  <c r="EX270" i="13"/>
  <c r="BF270" i="13"/>
  <c r="AM270" i="13"/>
  <c r="CU270" i="13"/>
  <c r="BR270" i="13"/>
  <c r="W270" i="13"/>
  <c r="CV270" i="13"/>
  <c r="BY270" i="13"/>
  <c r="BU270" i="13"/>
  <c r="Z270" i="13"/>
  <c r="AC270" i="13"/>
  <c r="DV270" i="13"/>
  <c r="BM270" i="13"/>
  <c r="BQ270" i="13"/>
  <c r="BX270" i="13"/>
  <c r="AF270" i="13"/>
  <c r="DI270" i="13"/>
  <c r="CD270" i="13"/>
  <c r="EO270" i="13"/>
  <c r="EE270" i="13"/>
  <c r="AI270" i="13"/>
  <c r="EM270" i="13"/>
  <c r="CR270" i="13"/>
  <c r="DS270" i="13"/>
  <c r="AN270" i="13"/>
  <c r="AL270" i="13"/>
  <c r="EP270" i="13"/>
  <c r="CL270" i="13"/>
  <c r="EA270" i="13"/>
  <c r="EC270" i="13"/>
  <c r="BW270" i="13"/>
  <c r="AK270" i="13"/>
  <c r="AZ270" i="13"/>
  <c r="DT270" i="13"/>
  <c r="DX270" i="13"/>
  <c r="Q270" i="13"/>
  <c r="EV270" i="13"/>
  <c r="BP270" i="13"/>
  <c r="FA270" i="13"/>
  <c r="AB270" i="13"/>
  <c r="DF270" i="13"/>
  <c r="EK270" i="13"/>
  <c r="DH289" i="13"/>
  <c r="AE289" i="13"/>
  <c r="AI289" i="13"/>
  <c r="BG289" i="13"/>
  <c r="BE289" i="13"/>
  <c r="EC289" i="13"/>
  <c r="EO289" i="13"/>
  <c r="CK289" i="13"/>
  <c r="U289" i="13"/>
  <c r="E289" i="13"/>
  <c r="DN289" i="13"/>
  <c r="AS289" i="13"/>
  <c r="ES289" i="13"/>
  <c r="DT289" i="13"/>
  <c r="FH289" i="13"/>
  <c r="BU289" i="13"/>
  <c r="CS289" i="13"/>
  <c r="DC289" i="13"/>
  <c r="FB289" i="13"/>
  <c r="AZ289" i="13"/>
  <c r="FE289" i="13"/>
  <c r="DP289" i="13"/>
  <c r="FD289" i="13"/>
  <c r="BB289" i="13"/>
  <c r="K289" i="13"/>
  <c r="BJ289" i="13"/>
  <c r="CH289" i="13"/>
  <c r="DQ289" i="13"/>
  <c r="BK289" i="13"/>
  <c r="EB289" i="13"/>
  <c r="CD289" i="13"/>
  <c r="Q289" i="13"/>
  <c r="AJ289" i="13"/>
  <c r="FC289" i="13"/>
  <c r="AL289" i="13"/>
  <c r="CM289" i="13"/>
  <c r="AA289" i="13"/>
  <c r="ED289" i="13"/>
  <c r="EX289" i="13"/>
  <c r="BT289" i="13"/>
  <c r="D289" i="13"/>
  <c r="AW289" i="13"/>
  <c r="EE289" i="13"/>
  <c r="CW289" i="13"/>
  <c r="CO289" i="13"/>
  <c r="AQ289" i="13"/>
  <c r="BD289" i="13"/>
  <c r="DW289" i="13"/>
  <c r="AY289" i="13"/>
  <c r="CJ289" i="13"/>
  <c r="EK289" i="13"/>
  <c r="AN289" i="13"/>
  <c r="V289" i="13"/>
  <c r="BM289" i="13"/>
  <c r="DJ289" i="13"/>
  <c r="BF289" i="13"/>
  <c r="EM289" i="13"/>
  <c r="W289" i="13"/>
  <c r="AU289" i="13"/>
  <c r="CB289" i="13"/>
  <c r="FG289" i="13"/>
  <c r="DI289" i="13"/>
  <c r="EG289" i="13"/>
  <c r="EH289" i="13"/>
  <c r="BN289" i="13"/>
  <c r="DM289" i="13"/>
  <c r="CA289" i="13"/>
  <c r="FF289" i="13"/>
  <c r="AF289" i="13"/>
  <c r="DZ289" i="13"/>
  <c r="BY289" i="13"/>
  <c r="DA289" i="13"/>
  <c r="BI289" i="13"/>
  <c r="CG289" i="13"/>
  <c r="CQ289" i="13"/>
  <c r="BW289" i="13"/>
  <c r="L289" i="13"/>
  <c r="P289" i="13"/>
  <c r="AP289" i="13"/>
  <c r="BZ289" i="13"/>
  <c r="BH289" i="13"/>
  <c r="EZ289" i="13"/>
  <c r="EY289" i="13"/>
  <c r="AX289" i="13"/>
  <c r="BV289" i="13"/>
  <c r="DE289" i="13"/>
  <c r="BR289" i="13"/>
  <c r="AD289" i="13"/>
  <c r="AH289" i="13"/>
  <c r="EN289" i="13"/>
  <c r="DF289" i="13"/>
  <c r="DR289" i="13"/>
  <c r="BL289" i="13"/>
  <c r="I289" i="13"/>
  <c r="CU289" i="13"/>
  <c r="EQ289" i="13"/>
  <c r="O289" i="13"/>
  <c r="CT289" i="13"/>
  <c r="EU289" i="13"/>
  <c r="AV289" i="13"/>
  <c r="ER289" i="13"/>
  <c r="BS289" i="13"/>
  <c r="CR289" i="13"/>
  <c r="AR289" i="13"/>
  <c r="FA289" i="13"/>
  <c r="J289" i="13"/>
  <c r="S289" i="13"/>
  <c r="EA289" i="13"/>
  <c r="CC289" i="13"/>
  <c r="AM289" i="13"/>
  <c r="CZ289" i="13"/>
  <c r="EL289" i="13"/>
  <c r="CL289" i="13"/>
  <c r="CP289" i="13"/>
  <c r="AO289" i="13"/>
  <c r="CX289" i="13"/>
  <c r="EP289" i="13"/>
  <c r="DY289" i="13"/>
  <c r="BC289" i="13"/>
  <c r="DK289" i="13"/>
  <c r="EI289" i="13"/>
  <c r="BQ289" i="13"/>
  <c r="BO289" i="13"/>
  <c r="AT289" i="13"/>
  <c r="X289" i="13"/>
  <c r="M289" i="13"/>
  <c r="DU289" i="13"/>
  <c r="CF289" i="13"/>
  <c r="CW292" i="13"/>
  <c r="EL292" i="13"/>
  <c r="EC382" i="13"/>
  <c r="ET382" i="13"/>
  <c r="DP382" i="13"/>
  <c r="AK382" i="13"/>
  <c r="EP382" i="13"/>
  <c r="BJ382" i="13"/>
  <c r="L245" i="13"/>
  <c r="AR245" i="13"/>
  <c r="BS340" i="13"/>
  <c r="CK292" i="13"/>
  <c r="EH292" i="13"/>
  <c r="BV382" i="13"/>
  <c r="O382" i="13"/>
  <c r="DJ382" i="13"/>
  <c r="BC382" i="13"/>
  <c r="DG382" i="13"/>
  <c r="DE382" i="13"/>
  <c r="CS245" i="13"/>
  <c r="EF382" i="13"/>
  <c r="AY292" i="13"/>
  <c r="DQ382" i="13"/>
  <c r="Z382" i="13"/>
  <c r="AW382" i="13"/>
  <c r="FC382" i="13"/>
  <c r="ED382" i="13"/>
  <c r="DK382" i="13"/>
  <c r="BU238" i="13"/>
  <c r="W238" i="13"/>
  <c r="DX288" i="13"/>
  <c r="AL288" i="13"/>
  <c r="BA288" i="13"/>
  <c r="FF288" i="13"/>
  <c r="BK288" i="13"/>
  <c r="BU362" i="13"/>
  <c r="BD362" i="13"/>
  <c r="ED292" i="13"/>
  <c r="BK382" i="13"/>
  <c r="BU382" i="13"/>
  <c r="CR382" i="13"/>
  <c r="AQ382" i="13"/>
  <c r="CF382" i="13"/>
  <c r="DV382" i="13"/>
  <c r="DM245" i="13"/>
  <c r="DZ238" i="13"/>
  <c r="DR245" i="13"/>
  <c r="CL382" i="13"/>
  <c r="CE382" i="13"/>
  <c r="AK292" i="13"/>
  <c r="FF382" i="13"/>
  <c r="EB382" i="13"/>
  <c r="CY382" i="13"/>
  <c r="BB382" i="13"/>
  <c r="S382" i="13"/>
  <c r="AM382" i="13"/>
  <c r="BZ245" i="13"/>
  <c r="BZ382" i="13"/>
  <c r="EQ382" i="13"/>
  <c r="AD382" i="13"/>
  <c r="AX382" i="13"/>
  <c r="Q245" i="13"/>
  <c r="BC245" i="13"/>
  <c r="DA238" i="13"/>
  <c r="O292" i="13"/>
  <c r="AL382" i="13"/>
  <c r="DG292" i="13"/>
  <c r="CG382" i="13"/>
  <c r="AA382" i="13"/>
  <c r="BH382" i="13"/>
  <c r="FB382" i="13"/>
  <c r="CU382" i="13"/>
  <c r="CS382" i="13"/>
  <c r="ES245" i="13"/>
  <c r="AT382" i="13"/>
  <c r="L238" i="13"/>
  <c r="BV238" i="13"/>
  <c r="EL238" i="13"/>
  <c r="AZ238" i="13"/>
  <c r="EU382" i="13"/>
  <c r="BI292" i="13"/>
  <c r="EN382" i="13"/>
  <c r="EI382" i="13"/>
  <c r="CA382" i="13"/>
  <c r="AJ382" i="13"/>
  <c r="DR382" i="13"/>
  <c r="EZ382" i="13"/>
  <c r="AZ245" i="13"/>
  <c r="U238" i="13"/>
  <c r="ET312" i="13"/>
  <c r="EA312" i="13"/>
  <c r="AW312" i="13"/>
  <c r="DJ312" i="13"/>
  <c r="AO312" i="13"/>
  <c r="AB312" i="13"/>
  <c r="DP312" i="13"/>
  <c r="BJ312" i="13"/>
  <c r="AK312" i="13"/>
  <c r="AH312" i="13"/>
  <c r="BR312" i="13"/>
  <c r="CF312" i="13"/>
  <c r="AL312" i="13"/>
  <c r="F312" i="13"/>
  <c r="EP312" i="13"/>
  <c r="AD312" i="13"/>
  <c r="DH312" i="13"/>
  <c r="BD312" i="13"/>
  <c r="CY312" i="13"/>
  <c r="EO312" i="13"/>
  <c r="EY312" i="13"/>
  <c r="CU312" i="13"/>
  <c r="FC312" i="13"/>
  <c r="CT312" i="13"/>
  <c r="DC312" i="13"/>
  <c r="EM312" i="13"/>
  <c r="EC312" i="13"/>
  <c r="E312" i="13"/>
  <c r="CN312" i="13"/>
  <c r="DF312" i="13"/>
  <c r="AF312" i="13"/>
  <c r="DT312" i="13"/>
  <c r="CL312" i="13"/>
  <c r="CP312" i="13"/>
  <c r="BC312" i="13"/>
  <c r="AC312" i="13"/>
  <c r="P312" i="13"/>
  <c r="BU312" i="13"/>
  <c r="DE312" i="13"/>
  <c r="BK312" i="13"/>
  <c r="DV312" i="13"/>
  <c r="FH312" i="13"/>
  <c r="FA312" i="13"/>
  <c r="DU312" i="13"/>
  <c r="EB312" i="13"/>
  <c r="X312" i="13"/>
  <c r="EX312" i="13"/>
  <c r="DK312" i="13"/>
  <c r="BY312" i="13"/>
  <c r="O312" i="13"/>
  <c r="AM312" i="13"/>
  <c r="ER312" i="13"/>
  <c r="BA312" i="13"/>
  <c r="DA312" i="13"/>
  <c r="EQ312" i="13"/>
  <c r="AP312" i="13"/>
  <c r="M312" i="13"/>
  <c r="CO312" i="13"/>
  <c r="ED312" i="13"/>
  <c r="EN312" i="13"/>
  <c r="AI312" i="13"/>
  <c r="EI312" i="13"/>
  <c r="AZ312" i="13"/>
  <c r="CV312" i="13"/>
  <c r="G312" i="13"/>
  <c r="CE312" i="13"/>
  <c r="H312" i="13"/>
  <c r="I312" i="13"/>
  <c r="EV312" i="13"/>
  <c r="DI312" i="13"/>
  <c r="CH312" i="13"/>
  <c r="EH312" i="13"/>
  <c r="EJ312" i="13"/>
  <c r="AX312" i="13"/>
  <c r="Y312" i="13"/>
  <c r="V312" i="13"/>
  <c r="EG312" i="13"/>
  <c r="FE312" i="13"/>
  <c r="DN312" i="13"/>
  <c r="Z312" i="13"/>
  <c r="DM312" i="13"/>
  <c r="BS312" i="13"/>
  <c r="AS312" i="13"/>
  <c r="AR312" i="13"/>
  <c r="DX312" i="13"/>
  <c r="DG312" i="13"/>
  <c r="BV312" i="13"/>
  <c r="CQ312" i="13"/>
  <c r="DO312" i="13"/>
  <c r="CD312" i="13"/>
  <c r="CR312" i="13"/>
  <c r="BF312" i="13"/>
  <c r="CX312" i="13"/>
  <c r="EW312" i="13"/>
  <c r="BO312" i="13"/>
  <c r="T312" i="13"/>
  <c r="EE312" i="13"/>
  <c r="U312" i="13"/>
  <c r="BH312" i="13"/>
  <c r="CK312" i="13"/>
  <c r="Q312" i="13"/>
  <c r="D312" i="13"/>
  <c r="BI312" i="13"/>
  <c r="AA312" i="13"/>
  <c r="BT312" i="13"/>
  <c r="N312" i="13"/>
  <c r="S312" i="13"/>
  <c r="BZ312" i="13"/>
  <c r="DS312" i="13"/>
  <c r="DR312" i="13"/>
  <c r="DD312" i="13"/>
  <c r="CC312" i="13"/>
  <c r="CM312" i="13"/>
  <c r="BM312" i="13"/>
  <c r="FB312" i="13"/>
  <c r="BL312" i="13"/>
  <c r="DQ312" i="13"/>
  <c r="BW312" i="13"/>
  <c r="AQ312" i="13"/>
  <c r="AG312" i="13"/>
  <c r="CA312" i="13"/>
  <c r="L312" i="13"/>
  <c r="CG312" i="13"/>
  <c r="EL312" i="13"/>
  <c r="CJ312" i="13"/>
  <c r="FG312" i="13"/>
  <c r="DW312" i="13"/>
  <c r="AN312" i="13"/>
  <c r="AT312" i="13"/>
  <c r="AY312" i="13"/>
  <c r="FD312" i="13"/>
  <c r="AJ312" i="13"/>
  <c r="BB312" i="13"/>
  <c r="BQ312" i="13"/>
  <c r="CB312" i="13"/>
  <c r="DY312" i="13"/>
  <c r="K312" i="13"/>
  <c r="J312" i="13"/>
  <c r="CW312" i="13"/>
  <c r="CS312" i="13"/>
  <c r="EF312" i="13"/>
  <c r="AE312" i="13"/>
  <c r="W312" i="13"/>
  <c r="EE329" i="13"/>
  <c r="I329" i="13"/>
  <c r="EX341" i="13"/>
  <c r="BS323" i="13"/>
  <c r="CJ228" i="13"/>
  <c r="FA228" i="13"/>
  <c r="AG228" i="13"/>
  <c r="CW228" i="13"/>
  <c r="BY228" i="13"/>
  <c r="EL268" i="13"/>
  <c r="BY294" i="13"/>
  <c r="CB294" i="13"/>
  <c r="AE294" i="13"/>
  <c r="FF294" i="13"/>
  <c r="EQ294" i="13"/>
  <c r="CD294" i="13"/>
  <c r="S294" i="13"/>
  <c r="BN294" i="13"/>
  <c r="CQ318" i="13"/>
  <c r="AZ318" i="13"/>
  <c r="EV318" i="13"/>
  <c r="BC318" i="13"/>
  <c r="P318" i="13"/>
  <c r="BN318" i="13"/>
  <c r="F318" i="13"/>
  <c r="BT318" i="13"/>
  <c r="CS318" i="13"/>
  <c r="K318" i="13"/>
  <c r="EV227" i="13"/>
  <c r="EY331" i="13"/>
  <c r="BY331" i="13"/>
  <c r="CU331" i="13"/>
  <c r="AE331" i="13"/>
  <c r="DN331" i="13"/>
  <c r="G294" i="13"/>
  <c r="DI318" i="13"/>
  <c r="CZ318" i="13"/>
  <c r="DH318" i="13"/>
  <c r="BO318" i="13"/>
  <c r="AF318" i="13"/>
  <c r="AW318" i="13"/>
  <c r="EO318" i="13"/>
  <c r="CI318" i="13"/>
  <c r="AB318" i="13"/>
  <c r="DF318" i="13"/>
  <c r="CJ318" i="13"/>
  <c r="FA318" i="13"/>
  <c r="AO318" i="13"/>
  <c r="CL318" i="13"/>
  <c r="BX318" i="13"/>
  <c r="BS318" i="13"/>
  <c r="CR318" i="13"/>
  <c r="BL318" i="13"/>
  <c r="CW318" i="13"/>
  <c r="AL318" i="13"/>
  <c r="BW318" i="13"/>
  <c r="AA318" i="13"/>
  <c r="CD318" i="13"/>
  <c r="AI318" i="13"/>
  <c r="FE318" i="13"/>
  <c r="BE318" i="13"/>
  <c r="EG227" i="13"/>
  <c r="CM331" i="13"/>
  <c r="BM331" i="13"/>
  <c r="DK331" i="13"/>
  <c r="CQ331" i="13"/>
  <c r="DY318" i="13"/>
  <c r="BI263" i="13"/>
  <c r="BQ263" i="13"/>
  <c r="EL263" i="13"/>
  <c r="DE318" i="13"/>
  <c r="EX318" i="13"/>
  <c r="EL318" i="13"/>
  <c r="AN318" i="13"/>
  <c r="Y318" i="13"/>
  <c r="BB318" i="13"/>
  <c r="EQ318" i="13"/>
  <c r="AE318" i="13"/>
  <c r="EI318" i="13"/>
  <c r="BH318" i="13"/>
  <c r="EJ318" i="13"/>
  <c r="EY227" i="13"/>
  <c r="DE331" i="13"/>
  <c r="BH331" i="13"/>
  <c r="BN331" i="13"/>
  <c r="AV331" i="13"/>
  <c r="BP331" i="13"/>
  <c r="DV318" i="13"/>
  <c r="L318" i="13"/>
  <c r="CH318" i="13"/>
  <c r="ES318" i="13"/>
  <c r="AU318" i="13"/>
  <c r="AC318" i="13"/>
  <c r="EC318" i="13"/>
  <c r="AP318" i="13"/>
  <c r="EH318" i="13"/>
  <c r="DO318" i="13"/>
  <c r="H318" i="13"/>
  <c r="DG227" i="13"/>
  <c r="EM331" i="13"/>
  <c r="ET331" i="13"/>
  <c r="DU331" i="13"/>
  <c r="E331" i="13"/>
  <c r="DZ331" i="13"/>
  <c r="FH331" i="13"/>
  <c r="DZ318" i="13"/>
  <c r="DK318" i="13"/>
  <c r="BU318" i="13"/>
  <c r="AX318" i="13"/>
  <c r="S318" i="13"/>
  <c r="BK318" i="13"/>
  <c r="CF318" i="13"/>
  <c r="BY318" i="13"/>
  <c r="E318" i="13"/>
  <c r="BF318" i="13"/>
  <c r="CC318" i="13"/>
  <c r="DE227" i="13"/>
  <c r="CA331" i="13"/>
  <c r="AO331" i="13"/>
  <c r="DP331" i="13"/>
  <c r="K331" i="13"/>
  <c r="R318" i="13"/>
  <c r="EA318" i="13"/>
  <c r="DN318" i="13"/>
  <c r="DT318" i="13"/>
  <c r="DX318" i="13"/>
  <c r="AV227" i="13"/>
  <c r="CG331" i="13"/>
  <c r="DT331" i="13"/>
  <c r="AI331" i="13"/>
  <c r="J381" i="13"/>
  <c r="DT381" i="13"/>
  <c r="CE316" i="13"/>
  <c r="AB316" i="13"/>
  <c r="CA316" i="13"/>
  <c r="BS316" i="13"/>
  <c r="H316" i="13"/>
  <c r="FG316" i="13"/>
  <c r="AZ316" i="13"/>
  <c r="BJ316" i="13"/>
  <c r="CM316" i="13"/>
  <c r="CV316" i="13"/>
  <c r="EM316" i="13"/>
  <c r="DG316" i="13"/>
  <c r="BZ316" i="13"/>
  <c r="EO316" i="13"/>
  <c r="CB316" i="13"/>
  <c r="AW316" i="13"/>
  <c r="AF316" i="13"/>
  <c r="AS316" i="13"/>
  <c r="CP316" i="13"/>
  <c r="FH316" i="13"/>
  <c r="BD316" i="13"/>
  <c r="CC316" i="13"/>
  <c r="AV316" i="13"/>
  <c r="DW316" i="13"/>
  <c r="BY316" i="13"/>
  <c r="AA316" i="13"/>
  <c r="BF316" i="13"/>
  <c r="BX316" i="13"/>
  <c r="EV316" i="13"/>
  <c r="DQ316" i="13"/>
  <c r="EX316" i="13"/>
  <c r="AP316" i="13"/>
  <c r="AN316" i="13"/>
  <c r="EA316" i="13"/>
  <c r="CU316" i="13"/>
  <c r="CF316" i="13"/>
  <c r="EZ316" i="13"/>
  <c r="J316" i="13"/>
  <c r="EK316" i="13"/>
  <c r="DL316" i="13"/>
  <c r="DZ316" i="13"/>
  <c r="W316" i="13"/>
  <c r="S316" i="13"/>
  <c r="ES316" i="13"/>
  <c r="CG316" i="13"/>
  <c r="ER316" i="13"/>
  <c r="DS316" i="13"/>
  <c r="AL316" i="13"/>
  <c r="EH316" i="13"/>
  <c r="DY316" i="13"/>
  <c r="U316" i="13"/>
  <c r="X316" i="13"/>
  <c r="BE316" i="13"/>
  <c r="DP316" i="13"/>
  <c r="CQ316" i="13"/>
  <c r="P316" i="13"/>
  <c r="BU316" i="13"/>
  <c r="R316" i="13"/>
  <c r="EY316" i="13"/>
  <c r="N316" i="13"/>
  <c r="BG316" i="13"/>
  <c r="BC316" i="13"/>
  <c r="EU318" i="13"/>
  <c r="BZ318" i="13"/>
  <c r="O318" i="13"/>
  <c r="FF318" i="13"/>
  <c r="DL227" i="13"/>
  <c r="BR318" i="13"/>
  <c r="CM318" i="13"/>
  <c r="AH318" i="13"/>
  <c r="BG318" i="13"/>
  <c r="BM318" i="13"/>
  <c r="AD318" i="13"/>
  <c r="DW318" i="13"/>
  <c r="BV318" i="13"/>
  <c r="DG318" i="13"/>
  <c r="U318" i="13"/>
  <c r="CB318" i="13"/>
  <c r="CC227" i="13"/>
  <c r="FE331" i="13"/>
  <c r="EH331" i="13"/>
  <c r="FF331" i="13"/>
  <c r="CD331" i="13"/>
  <c r="AK318" i="13"/>
  <c r="G331" i="13"/>
  <c r="FH318" i="13"/>
  <c r="BJ318" i="13"/>
  <c r="D318" i="13"/>
  <c r="EF318" i="13"/>
  <c r="N318" i="13"/>
  <c r="BD318" i="13"/>
  <c r="BI331" i="13"/>
  <c r="L331" i="13"/>
  <c r="AC331" i="13"/>
  <c r="EV331" i="13"/>
  <c r="DP318" i="13"/>
  <c r="DU318" i="13"/>
  <c r="J318" i="13"/>
  <c r="Q318" i="13"/>
  <c r="EP318" i="13"/>
  <c r="EZ318" i="13"/>
  <c r="BM227" i="13"/>
  <c r="FG318" i="13"/>
  <c r="EN318" i="13"/>
  <c r="BI318" i="13"/>
  <c r="AQ318" i="13"/>
  <c r="CU318" i="13"/>
  <c r="AY318" i="13"/>
  <c r="ER318" i="13"/>
  <c r="AV318" i="13"/>
  <c r="CG318" i="13"/>
  <c r="EY318" i="13"/>
  <c r="DL318" i="13"/>
  <c r="BD227" i="13"/>
  <c r="AW331" i="13"/>
  <c r="EP331" i="13"/>
  <c r="FG331" i="13"/>
  <c r="J331" i="13"/>
  <c r="CV318" i="13"/>
  <c r="CT318" i="13"/>
  <c r="CX318" i="13"/>
  <c r="Z318" i="13"/>
  <c r="DD318" i="13"/>
  <c r="ED318" i="13"/>
  <c r="DC318" i="13"/>
  <c r="EB318" i="13"/>
  <c r="AS318" i="13"/>
  <c r="DA318" i="13"/>
  <c r="ET227" i="13"/>
  <c r="EN331" i="13"/>
  <c r="EU331" i="13"/>
  <c r="EC331" i="13"/>
  <c r="EX331" i="13"/>
  <c r="AM318" i="13"/>
  <c r="CY318" i="13"/>
  <c r="V318" i="13"/>
  <c r="CK318" i="13"/>
  <c r="G318" i="13"/>
  <c r="EW318" i="13"/>
  <c r="DQ318" i="13"/>
  <c r="AT318" i="13"/>
  <c r="W318" i="13"/>
  <c r="BQ318" i="13"/>
  <c r="CO318" i="13"/>
  <c r="S331" i="13"/>
  <c r="DV331" i="13"/>
  <c r="CR331" i="13"/>
  <c r="EL331" i="13"/>
  <c r="J322" i="13"/>
  <c r="EW322" i="13"/>
  <c r="BC322" i="13"/>
  <c r="DQ322" i="13"/>
  <c r="BI322" i="13"/>
  <c r="CA322" i="13"/>
  <c r="AV322" i="13"/>
  <c r="EU322" i="13"/>
  <c r="CN322" i="13"/>
  <c r="FG322" i="13"/>
  <c r="DY322" i="13"/>
  <c r="BE322" i="13"/>
  <c r="BD322" i="13"/>
  <c r="AX322" i="13"/>
  <c r="EH322" i="13"/>
  <c r="D322" i="13"/>
  <c r="R322" i="13"/>
  <c r="EF322" i="13"/>
  <c r="BL322" i="13"/>
  <c r="AL322" i="13"/>
  <c r="CQ322" i="13"/>
  <c r="ED322" i="13"/>
  <c r="K322" i="13"/>
  <c r="AC322" i="13"/>
  <c r="CT322" i="13"/>
  <c r="DW322" i="13"/>
  <c r="EN322" i="13"/>
  <c r="EI322" i="13"/>
  <c r="CC322" i="13"/>
  <c r="T322" i="13"/>
  <c r="AK322" i="13"/>
  <c r="DX322" i="13"/>
  <c r="CD322" i="13"/>
  <c r="BZ322" i="13"/>
  <c r="DO322" i="13"/>
  <c r="EG322" i="13"/>
  <c r="ER322" i="13"/>
  <c r="CM322" i="13"/>
  <c r="DC322" i="13"/>
  <c r="DG322" i="13"/>
  <c r="G322" i="13"/>
  <c r="BR322" i="13"/>
  <c r="CE322" i="13"/>
  <c r="DK322" i="13"/>
  <c r="DZ322" i="13"/>
  <c r="AE322" i="13"/>
  <c r="Q322" i="13"/>
  <c r="DU322" i="13"/>
  <c r="W322" i="13"/>
  <c r="ES322" i="13"/>
  <c r="AA322" i="13"/>
  <c r="Y322" i="13"/>
  <c r="AZ322" i="13"/>
  <c r="V322" i="13"/>
  <c r="EQ322" i="13"/>
  <c r="FC322" i="13"/>
  <c r="FH322" i="13"/>
  <c r="DA322" i="13"/>
  <c r="P322" i="13"/>
  <c r="U322" i="13"/>
  <c r="CS322" i="13"/>
  <c r="O322" i="13"/>
  <c r="AD322" i="13"/>
  <c r="DL322" i="13"/>
  <c r="DT322" i="13"/>
  <c r="FA322" i="13"/>
  <c r="CO322" i="13"/>
  <c r="EX322" i="13"/>
  <c r="CL322" i="13"/>
  <c r="EY322" i="13"/>
  <c r="AN322" i="13"/>
  <c r="CG322" i="13"/>
  <c r="EJ322" i="13"/>
  <c r="CY322" i="13"/>
  <c r="AM322" i="13"/>
  <c r="EC322" i="13"/>
  <c r="EA322" i="13"/>
  <c r="BM322" i="13"/>
  <c r="BV322" i="13"/>
  <c r="DJ322" i="13"/>
  <c r="DD322" i="13"/>
  <c r="BH322" i="13"/>
  <c r="M322" i="13"/>
  <c r="FD322" i="13"/>
  <c r="ET322" i="13"/>
  <c r="AQ322" i="13"/>
  <c r="BP322" i="13"/>
  <c r="BF322" i="13"/>
  <c r="S322" i="13"/>
  <c r="AG322" i="13"/>
  <c r="CW322" i="13"/>
  <c r="AP322" i="13"/>
  <c r="AT322" i="13"/>
  <c r="H322" i="13"/>
  <c r="AI322" i="13"/>
  <c r="EM322" i="13"/>
  <c r="BB322" i="13"/>
  <c r="EL322" i="13"/>
  <c r="BX306" i="13"/>
  <c r="CO306" i="13"/>
  <c r="CH256" i="13"/>
  <c r="FE256" i="13"/>
  <c r="BV256" i="13"/>
  <c r="AP256" i="13"/>
  <c r="CO256" i="13"/>
  <c r="DQ256" i="13"/>
  <c r="CK256" i="13"/>
  <c r="EL256" i="13"/>
  <c r="AL256" i="13"/>
  <c r="CI271" i="13"/>
  <c r="BK271" i="13"/>
  <c r="CR271" i="13"/>
  <c r="EA271" i="13"/>
  <c r="AV271" i="13"/>
  <c r="FE271" i="13"/>
  <c r="BF271" i="13"/>
  <c r="AL376" i="13"/>
  <c r="N376" i="13"/>
  <c r="S376" i="13"/>
  <c r="EC376" i="13"/>
  <c r="F376" i="13"/>
  <c r="BV376" i="13"/>
  <c r="FE248" i="13"/>
  <c r="Z248" i="13"/>
  <c r="EV248" i="13"/>
  <c r="O248" i="13"/>
  <c r="V248" i="13"/>
  <c r="BA248" i="13"/>
  <c r="BV248" i="13"/>
  <c r="E256" i="13"/>
  <c r="BK240" i="13"/>
  <c r="W240" i="13"/>
  <c r="AN240" i="13"/>
  <c r="U271" i="13"/>
  <c r="EW376" i="13"/>
  <c r="EK376" i="13"/>
  <c r="BF376" i="13"/>
  <c r="BA376" i="13"/>
  <c r="W376" i="13"/>
  <c r="E376" i="13"/>
  <c r="AE271" i="13"/>
  <c r="EE306" i="13"/>
  <c r="EE256" i="13"/>
  <c r="DG248" i="13"/>
  <c r="EW306" i="13"/>
  <c r="EV376" i="13"/>
  <c r="S248" i="13"/>
  <c r="R248" i="13"/>
  <c r="DK248" i="13"/>
  <c r="EK248" i="13"/>
  <c r="AB248" i="13"/>
  <c r="CA242" i="13"/>
  <c r="CX306" i="13"/>
  <c r="CD268" i="13"/>
  <c r="DF271" i="13"/>
  <c r="DB280" i="13"/>
  <c r="AY268" i="13"/>
  <c r="AF306" i="13"/>
  <c r="AS306" i="13"/>
  <c r="BI256" i="13"/>
  <c r="AT256" i="13"/>
  <c r="F256" i="13"/>
  <c r="R256" i="13"/>
  <c r="CB256" i="13"/>
  <c r="BT256" i="13"/>
  <c r="BY256" i="13"/>
  <c r="DW256" i="13"/>
  <c r="DP256" i="13"/>
  <c r="ES256" i="13"/>
  <c r="CG271" i="13"/>
  <c r="BU271" i="13"/>
  <c r="AK271" i="13"/>
  <c r="DL271" i="13"/>
  <c r="EI271" i="13"/>
  <c r="BD271" i="13"/>
  <c r="BJ376" i="13"/>
  <c r="BT376" i="13"/>
  <c r="AV376" i="13"/>
  <c r="DS376" i="13"/>
  <c r="R376" i="13"/>
  <c r="BW376" i="13"/>
  <c r="DD376" i="13"/>
  <c r="DO248" i="13"/>
  <c r="BK248" i="13"/>
  <c r="CW248" i="13"/>
  <c r="AU248" i="13"/>
  <c r="DL248" i="13"/>
  <c r="FB248" i="13"/>
  <c r="D248" i="13"/>
  <c r="CM240" i="13"/>
  <c r="U376" i="13"/>
  <c r="X376" i="13"/>
  <c r="CJ376" i="13"/>
  <c r="K376" i="13"/>
  <c r="BL376" i="13"/>
  <c r="FD376" i="13"/>
  <c r="EL376" i="13"/>
  <c r="BR376" i="13"/>
  <c r="CE376" i="13"/>
  <c r="DN271" i="13"/>
  <c r="EU271" i="13"/>
  <c r="CP306" i="13"/>
  <c r="EK256" i="13"/>
  <c r="AR306" i="13"/>
  <c r="AG306" i="13"/>
  <c r="ET306" i="13"/>
  <c r="DA376" i="13"/>
  <c r="BY376" i="13"/>
  <c r="M248" i="13"/>
  <c r="CP248" i="13"/>
  <c r="E248" i="13"/>
  <c r="BO248" i="13"/>
  <c r="EF248" i="13"/>
  <c r="DQ248" i="13"/>
  <c r="DW242" i="13"/>
  <c r="BC242" i="13"/>
  <c r="DH306" i="13"/>
  <c r="AF271" i="13"/>
  <c r="BB306" i="13"/>
  <c r="CI306" i="13"/>
  <c r="BN306" i="13"/>
  <c r="V256" i="13"/>
  <c r="U256" i="13"/>
  <c r="AD256" i="13"/>
  <c r="BD256" i="13"/>
  <c r="BG256" i="13"/>
  <c r="D256" i="13"/>
  <c r="DK256" i="13"/>
  <c r="EA256" i="13"/>
  <c r="BL256" i="13"/>
  <c r="FG256" i="13"/>
  <c r="FB271" i="13"/>
  <c r="AI271" i="13"/>
  <c r="EV271" i="13"/>
  <c r="AX271" i="13"/>
  <c r="EC271" i="13"/>
  <c r="EH271" i="13"/>
  <c r="AI242" i="13"/>
  <c r="CM376" i="13"/>
  <c r="Z376" i="13"/>
  <c r="O376" i="13"/>
  <c r="FA376" i="13"/>
  <c r="DR376" i="13"/>
  <c r="CS376" i="13"/>
  <c r="AI376" i="13"/>
  <c r="CQ248" i="13"/>
  <c r="DC248" i="13"/>
  <c r="BH248" i="13"/>
  <c r="CC248" i="13"/>
  <c r="BM248" i="13"/>
  <c r="EX248" i="13"/>
  <c r="AX248" i="13"/>
  <c r="EB256" i="13"/>
  <c r="BY271" i="13"/>
  <c r="AM240" i="13"/>
  <c r="EY248" i="13"/>
  <c r="D376" i="13"/>
  <c r="DY376" i="13"/>
  <c r="AH376" i="13"/>
  <c r="BQ376" i="13"/>
  <c r="DB376" i="13"/>
  <c r="AP271" i="13"/>
  <c r="X306" i="13"/>
  <c r="CE256" i="13"/>
  <c r="CZ306" i="13"/>
  <c r="AG248" i="13"/>
  <c r="EE248" i="13"/>
  <c r="FA248" i="13"/>
  <c r="DH248" i="13"/>
  <c r="CY271" i="13"/>
  <c r="Q271" i="13"/>
  <c r="BA271" i="13"/>
  <c r="CP364" i="13"/>
  <c r="BF268" i="13"/>
  <c r="CJ271" i="13"/>
  <c r="H306" i="13"/>
  <c r="AW306" i="13"/>
  <c r="Y256" i="13"/>
  <c r="BK256" i="13"/>
  <c r="BF256" i="13"/>
  <c r="BE256" i="13"/>
  <c r="BH256" i="13"/>
  <c r="BM256" i="13"/>
  <c r="DL256" i="13"/>
  <c r="DD256" i="13"/>
  <c r="EG256" i="13"/>
  <c r="FH256" i="13"/>
  <c r="AU271" i="13"/>
  <c r="AD271" i="13"/>
  <c r="AY271" i="13"/>
  <c r="CF271" i="13"/>
  <c r="BH271" i="13"/>
  <c r="DS271" i="13"/>
  <c r="N271" i="13"/>
  <c r="AY242" i="13"/>
  <c r="DJ376" i="13"/>
  <c r="AK376" i="13"/>
  <c r="AE376" i="13"/>
  <c r="L376" i="13"/>
  <c r="DQ376" i="13"/>
  <c r="DP376" i="13"/>
  <c r="CD248" i="13"/>
  <c r="K248" i="13"/>
  <c r="BR248" i="13"/>
  <c r="BG248" i="13"/>
  <c r="DX248" i="13"/>
  <c r="CV248" i="13"/>
  <c r="CB248" i="13"/>
  <c r="DD248" i="13"/>
  <c r="CS256" i="13"/>
  <c r="BY240" i="13"/>
  <c r="EX271" i="13"/>
  <c r="L271" i="13"/>
  <c r="D240" i="13"/>
  <c r="AT271" i="13"/>
  <c r="CT240" i="13"/>
  <c r="AB376" i="13"/>
  <c r="EO376" i="13"/>
  <c r="T271" i="13"/>
  <c r="DC376" i="13"/>
  <c r="CD376" i="13"/>
  <c r="BO306" i="13"/>
  <c r="DF306" i="13"/>
  <c r="DB306" i="13"/>
  <c r="BI248" i="13"/>
  <c r="BB248" i="13"/>
  <c r="F248" i="13"/>
  <c r="CM248" i="13"/>
  <c r="DW248" i="13"/>
  <c r="DA271" i="13"/>
  <c r="EQ275" i="13"/>
  <c r="EF271" i="13"/>
  <c r="DT306" i="13"/>
  <c r="BD306" i="13"/>
  <c r="G256" i="13"/>
  <c r="ER256" i="13"/>
  <c r="BR256" i="13"/>
  <c r="W256" i="13"/>
  <c r="CG256" i="13"/>
  <c r="BN256" i="13"/>
  <c r="DY256" i="13"/>
  <c r="N256" i="13"/>
  <c r="EH256" i="13"/>
  <c r="BW256" i="13"/>
  <c r="BN271" i="13"/>
  <c r="CC271" i="13"/>
  <c r="BV271" i="13"/>
  <c r="EM271" i="13"/>
  <c r="DO271" i="13"/>
  <c r="DE271" i="13"/>
  <c r="Z271" i="13"/>
  <c r="CW242" i="13"/>
  <c r="AM376" i="13"/>
  <c r="BH376" i="13"/>
  <c r="FB376" i="13"/>
  <c r="CY376" i="13"/>
  <c r="EN376" i="13"/>
  <c r="AY376" i="13"/>
  <c r="AS248" i="13"/>
  <c r="AZ248" i="13"/>
  <c r="FH248" i="13"/>
  <c r="AT248" i="13"/>
  <c r="DV248" i="13"/>
  <c r="CG248" i="13"/>
  <c r="Q248" i="13"/>
  <c r="EA248" i="13"/>
  <c r="EP240" i="13"/>
  <c r="BC271" i="13"/>
  <c r="AS271" i="13"/>
  <c r="FH271" i="13"/>
  <c r="EH240" i="13"/>
  <c r="EY376" i="13"/>
  <c r="BM376" i="13"/>
  <c r="EF376" i="13"/>
  <c r="CK376" i="13"/>
  <c r="AS376" i="13"/>
  <c r="AZ376" i="13"/>
  <c r="DX271" i="13"/>
  <c r="AQ248" i="13"/>
  <c r="G248" i="13"/>
  <c r="J376" i="13"/>
  <c r="CS248" i="13"/>
  <c r="X248" i="13"/>
  <c r="CY248" i="13"/>
  <c r="BC248" i="13"/>
  <c r="AE248" i="13"/>
  <c r="I248" i="13"/>
  <c r="CJ248" i="13"/>
  <c r="DE248" i="13"/>
  <c r="EE242" i="13"/>
  <c r="AC271" i="13"/>
  <c r="BR268" i="13"/>
  <c r="AP306" i="13"/>
  <c r="FH306" i="13"/>
  <c r="AA256" i="13"/>
  <c r="AS256" i="13"/>
  <c r="EZ256" i="13"/>
  <c r="DC256" i="13"/>
  <c r="FB256" i="13"/>
  <c r="CM256" i="13"/>
  <c r="CQ256" i="13"/>
  <c r="AZ256" i="13"/>
  <c r="EU256" i="13"/>
  <c r="AI256" i="13"/>
  <c r="DG271" i="13"/>
  <c r="BW271" i="13"/>
  <c r="Y271" i="13"/>
  <c r="CN271" i="13"/>
  <c r="BP271" i="13"/>
  <c r="CQ271" i="13"/>
  <c r="R271" i="13"/>
  <c r="EM242" i="13"/>
  <c r="AX376" i="13"/>
  <c r="DV376" i="13"/>
  <c r="M376" i="13"/>
  <c r="ED376" i="13"/>
  <c r="CI376" i="13"/>
  <c r="FF376" i="13"/>
  <c r="EB248" i="13"/>
  <c r="CN248" i="13"/>
  <c r="FF248" i="13"/>
  <c r="DA248" i="13"/>
  <c r="BY248" i="13"/>
  <c r="W248" i="13"/>
  <c r="AN248" i="13"/>
  <c r="DN248" i="13"/>
  <c r="J256" i="13"/>
  <c r="BE271" i="13"/>
  <c r="V376" i="13"/>
  <c r="BE376" i="13"/>
  <c r="CN376" i="13"/>
  <c r="FE376" i="13"/>
  <c r="EM376" i="13"/>
  <c r="DX376" i="13"/>
  <c r="BD376" i="13"/>
  <c r="CZ376" i="13"/>
  <c r="DL376" i="13"/>
  <c r="CK271" i="13"/>
  <c r="AW248" i="13"/>
  <c r="DZ376" i="13"/>
  <c r="BN248" i="13"/>
  <c r="EU248" i="13"/>
  <c r="DF248" i="13"/>
  <c r="EW248" i="13"/>
  <c r="EH306" i="13"/>
  <c r="BS306" i="13"/>
  <c r="CL306" i="13"/>
  <c r="AX256" i="13"/>
  <c r="O256" i="13"/>
  <c r="FF256" i="13"/>
  <c r="AV256" i="13"/>
  <c r="BA256" i="13"/>
  <c r="CZ256" i="13"/>
  <c r="EX256" i="13"/>
  <c r="CW256" i="13"/>
  <c r="EV256" i="13"/>
  <c r="AU256" i="13"/>
  <c r="CS271" i="13"/>
  <c r="CT271" i="13"/>
  <c r="DD271" i="13"/>
  <c r="FG271" i="13"/>
  <c r="CM271" i="13"/>
  <c r="H271" i="13"/>
  <c r="ER242" i="13"/>
  <c r="BI376" i="13"/>
  <c r="BZ376" i="13"/>
  <c r="BU376" i="13"/>
  <c r="EZ376" i="13"/>
  <c r="CT376" i="13"/>
  <c r="DW376" i="13"/>
  <c r="BF248" i="13"/>
  <c r="BP248" i="13"/>
  <c r="EG248" i="13"/>
  <c r="EJ248" i="13"/>
  <c r="ER248" i="13"/>
  <c r="J248" i="13"/>
  <c r="DS248" i="13"/>
  <c r="T248" i="13"/>
  <c r="DN240" i="13"/>
  <c r="CY240" i="13"/>
  <c r="AV240" i="13"/>
  <c r="DH376" i="13"/>
  <c r="AT376" i="13"/>
  <c r="CV376" i="13"/>
  <c r="DT376" i="13"/>
  <c r="CP376" i="13"/>
  <c r="H376" i="13"/>
  <c r="CL376" i="13"/>
  <c r="EL271" i="13"/>
  <c r="AB306" i="13"/>
  <c r="DV306" i="13"/>
  <c r="AK248" i="13"/>
  <c r="EO248" i="13"/>
  <c r="EP248" i="13"/>
  <c r="EC248" i="13"/>
  <c r="CD271" i="13"/>
  <c r="DD268" i="13"/>
  <c r="U306" i="13"/>
  <c r="DI306" i="13"/>
  <c r="H256" i="13"/>
  <c r="EY256" i="13"/>
  <c r="DN256" i="13"/>
  <c r="BU256" i="13"/>
  <c r="BB256" i="13"/>
  <c r="DA256" i="13"/>
  <c r="CR256" i="13"/>
  <c r="DV256" i="13"/>
  <c r="DS256" i="13"/>
  <c r="BG271" i="13"/>
  <c r="BI271" i="13"/>
  <c r="EJ271" i="13"/>
  <c r="O271" i="13"/>
  <c r="ET271" i="13"/>
  <c r="S271" i="13"/>
  <c r="AN242" i="13"/>
  <c r="CF376" i="13"/>
  <c r="AQ376" i="13"/>
  <c r="BB376" i="13"/>
  <c r="G376" i="13"/>
  <c r="DE376" i="13"/>
  <c r="DK376" i="13"/>
  <c r="DP248" i="13"/>
  <c r="CT248" i="13"/>
  <c r="AY248" i="13"/>
  <c r="EH248" i="13"/>
  <c r="U248" i="13"/>
  <c r="BE248" i="13"/>
  <c r="CH248" i="13"/>
  <c r="BW248" i="13"/>
  <c r="AR240" i="13"/>
  <c r="AW271" i="13"/>
  <c r="DJ240" i="13"/>
  <c r="CO240" i="13"/>
  <c r="CB376" i="13"/>
  <c r="ES376" i="13"/>
  <c r="EG376" i="13"/>
  <c r="BO376" i="13"/>
  <c r="DF376" i="13"/>
  <c r="CQ376" i="13"/>
  <c r="AN376" i="13"/>
  <c r="AD306" i="13"/>
  <c r="BZ306" i="13"/>
  <c r="DJ306" i="13"/>
  <c r="EQ248" i="13"/>
  <c r="CL248" i="13"/>
  <c r="CX248" i="13"/>
  <c r="AO248" i="13"/>
  <c r="BX376" i="13"/>
  <c r="DM248" i="13"/>
  <c r="BQ271" i="13"/>
  <c r="G242" i="13"/>
  <c r="AJ306" i="13"/>
  <c r="CL364" i="13"/>
  <c r="CD329" i="13"/>
  <c r="CP255" i="13"/>
  <c r="BI268" i="13"/>
  <c r="BJ256" i="13"/>
  <c r="Q256" i="13"/>
  <c r="AY256" i="13"/>
  <c r="CT256" i="13"/>
  <c r="BC256" i="13"/>
  <c r="DO256" i="13"/>
  <c r="EC256" i="13"/>
  <c r="EI256" i="13"/>
  <c r="DG256" i="13"/>
  <c r="G271" i="13"/>
  <c r="EB271" i="13"/>
  <c r="AM271" i="13"/>
  <c r="AL271" i="13"/>
  <c r="EQ271" i="13"/>
  <c r="DV271" i="13"/>
  <c r="BB242" i="13"/>
  <c r="CX376" i="13"/>
  <c r="BN376" i="13"/>
  <c r="EQ376" i="13"/>
  <c r="AD376" i="13"/>
  <c r="EB376" i="13"/>
  <c r="EH376" i="13"/>
  <c r="CR248" i="13"/>
  <c r="EL248" i="13"/>
  <c r="N248" i="13"/>
  <c r="CK248" i="13"/>
  <c r="L248" i="13"/>
  <c r="CZ248" i="13"/>
  <c r="P248" i="13"/>
  <c r="AL248" i="13"/>
  <c r="BR271" i="13"/>
  <c r="BR240" i="13"/>
  <c r="DU376" i="13"/>
  <c r="AG376" i="13"/>
  <c r="DM376" i="13"/>
  <c r="FH376" i="13"/>
  <c r="DI376" i="13"/>
  <c r="EJ376" i="13"/>
  <c r="Q376" i="13"/>
  <c r="DK271" i="13"/>
  <c r="EO306" i="13"/>
  <c r="BQ306" i="13"/>
  <c r="CA248" i="13"/>
  <c r="DI248" i="13"/>
  <c r="AD248" i="13"/>
  <c r="EZ242" i="13"/>
  <c r="CZ271" i="13"/>
  <c r="CN306" i="13"/>
  <c r="EM268" i="13"/>
  <c r="I306" i="13"/>
  <c r="DR280" i="13"/>
  <c r="EM304" i="13"/>
  <c r="AS369" i="13"/>
  <c r="X304" i="13"/>
  <c r="H304" i="13"/>
  <c r="DG304" i="13"/>
  <c r="FA304" i="13"/>
  <c r="BW381" i="13"/>
  <c r="G381" i="13"/>
  <c r="BJ381" i="13"/>
  <c r="CV381" i="13"/>
  <c r="CI381" i="13"/>
  <c r="DE381" i="13"/>
  <c r="FH381" i="13"/>
  <c r="CC381" i="13"/>
  <c r="EL381" i="13"/>
  <c r="AP381" i="13"/>
  <c r="DK381" i="13"/>
  <c r="V381" i="13"/>
  <c r="BF381" i="13"/>
  <c r="BK381" i="13"/>
  <c r="EV381" i="13"/>
  <c r="EM381" i="13"/>
  <c r="BE381" i="13"/>
  <c r="AX381" i="13"/>
  <c r="EQ381" i="13"/>
  <c r="EH381" i="13"/>
  <c r="CX381" i="13"/>
  <c r="ES381" i="13"/>
  <c r="DQ381" i="13"/>
  <c r="CE294" i="13"/>
  <c r="CW294" i="13"/>
  <c r="CM294" i="13"/>
  <c r="AN294" i="13"/>
  <c r="BG294" i="13"/>
  <c r="U294" i="13"/>
  <c r="Z294" i="13"/>
  <c r="E294" i="13"/>
  <c r="FH294" i="13"/>
  <c r="CL294" i="13"/>
  <c r="FD294" i="13"/>
  <c r="DR294" i="13"/>
  <c r="BV294" i="13"/>
  <c r="X294" i="13"/>
  <c r="EL294" i="13"/>
  <c r="EA294" i="13"/>
  <c r="DS294" i="13"/>
  <c r="H294" i="13"/>
  <c r="BT294" i="13"/>
  <c r="DM294" i="13"/>
  <c r="O294" i="13"/>
  <c r="AX294" i="13"/>
  <c r="AO294" i="13"/>
  <c r="DI294" i="13"/>
  <c r="V294" i="13"/>
  <c r="BR294" i="13"/>
  <c r="D294" i="13"/>
  <c r="CN294" i="13"/>
  <c r="AM294" i="13"/>
  <c r="F294" i="13"/>
  <c r="AV294" i="13"/>
  <c r="DO294" i="13"/>
  <c r="AU294" i="13"/>
  <c r="Y294" i="13"/>
  <c r="BU294" i="13"/>
  <c r="DX294" i="13"/>
  <c r="DH294" i="13"/>
  <c r="AP294" i="13"/>
  <c r="BL294" i="13"/>
  <c r="AH294" i="13"/>
  <c r="K294" i="13"/>
  <c r="CZ294" i="13"/>
  <c r="EV294" i="13"/>
  <c r="AW294" i="13"/>
  <c r="DE294" i="13"/>
  <c r="EO294" i="13"/>
  <c r="CC294" i="13"/>
  <c r="AS294" i="13"/>
  <c r="CV294" i="13"/>
  <c r="I294" i="13"/>
  <c r="BH294" i="13"/>
  <c r="EP294" i="13"/>
  <c r="CQ294" i="13"/>
  <c r="EG294" i="13"/>
  <c r="DN294" i="13"/>
  <c r="EX294" i="13"/>
  <c r="BP294" i="13"/>
  <c r="EB294" i="13"/>
  <c r="DP294" i="13"/>
  <c r="AA294" i="13"/>
  <c r="AR294" i="13"/>
  <c r="CI294" i="13"/>
  <c r="CK294" i="13"/>
  <c r="FA294" i="13"/>
  <c r="EU294" i="13"/>
  <c r="AQ294" i="13"/>
  <c r="FB294" i="13"/>
  <c r="CS294" i="13"/>
  <c r="DY294" i="13"/>
  <c r="AI294" i="13"/>
  <c r="EN294" i="13"/>
  <c r="AK294" i="13"/>
  <c r="CU294" i="13"/>
  <c r="ER294" i="13"/>
  <c r="BW294" i="13"/>
  <c r="DC294" i="13"/>
  <c r="DJ294" i="13"/>
  <c r="M294" i="13"/>
  <c r="AY294" i="13"/>
  <c r="CA294" i="13"/>
  <c r="EC294" i="13"/>
  <c r="DW294" i="13"/>
  <c r="CR294" i="13"/>
  <c r="EM294" i="13"/>
  <c r="N294" i="13"/>
  <c r="BJ294" i="13"/>
  <c r="W294" i="13"/>
  <c r="CP294" i="13"/>
  <c r="CX294" i="13"/>
  <c r="BF294" i="13"/>
  <c r="ET294" i="13"/>
  <c r="BM294" i="13"/>
  <c r="AJ294" i="13"/>
  <c r="FE294" i="13"/>
  <c r="T294" i="13"/>
  <c r="BO294" i="13"/>
  <c r="BA294" i="13"/>
  <c r="EH294" i="13"/>
  <c r="DD294" i="13"/>
  <c r="BE294" i="13"/>
  <c r="CH294" i="13"/>
  <c r="AZ294" i="13"/>
  <c r="DB294" i="13"/>
  <c r="BK294" i="13"/>
  <c r="AL294" i="13"/>
  <c r="BS294" i="13"/>
  <c r="Q294" i="13"/>
  <c r="CO294" i="13"/>
  <c r="EE294" i="13"/>
  <c r="BB294" i="13"/>
  <c r="AD294" i="13"/>
  <c r="DL294" i="13"/>
  <c r="BI294" i="13"/>
  <c r="BD294" i="13"/>
  <c r="DT294" i="13"/>
  <c r="EW294" i="13"/>
  <c r="BQ294" i="13"/>
  <c r="DZ294" i="13"/>
  <c r="EZ294" i="13"/>
  <c r="L294" i="13"/>
  <c r="AB294" i="13"/>
  <c r="BZ294" i="13"/>
  <c r="CT294" i="13"/>
  <c r="DK294" i="13"/>
  <c r="CJ294" i="13"/>
  <c r="AF294" i="13"/>
  <c r="CF294" i="13"/>
  <c r="DA294" i="13"/>
  <c r="EJ294" i="13"/>
  <c r="CG294" i="13"/>
  <c r="DQ294" i="13"/>
  <c r="DU294" i="13"/>
  <c r="ED294" i="13"/>
  <c r="P294" i="13"/>
  <c r="DF294" i="13"/>
  <c r="AG294" i="13"/>
  <c r="ES294" i="13"/>
  <c r="FC294" i="13"/>
  <c r="DG294" i="13"/>
  <c r="AC294" i="13"/>
  <c r="EF294" i="13"/>
  <c r="J294" i="13"/>
  <c r="AT294" i="13"/>
  <c r="FG294" i="13"/>
  <c r="BC294" i="13"/>
  <c r="CY294" i="13"/>
  <c r="EK294" i="13"/>
  <c r="EI294" i="13"/>
  <c r="R294" i="13"/>
  <c r="DV294" i="13"/>
  <c r="EY294" i="13"/>
  <c r="AW369" i="13"/>
  <c r="AB369" i="13"/>
  <c r="EU369" i="13"/>
  <c r="Q369" i="13"/>
  <c r="CS369" i="13"/>
  <c r="AQ369" i="13"/>
  <c r="DA369" i="13"/>
  <c r="J369" i="13"/>
  <c r="DS369" i="13"/>
  <c r="AV369" i="13"/>
  <c r="AT369" i="13"/>
  <c r="D369" i="13"/>
  <c r="U369" i="13"/>
  <c r="AO369" i="13"/>
  <c r="CL369" i="13"/>
  <c r="DM369" i="13"/>
  <c r="AK369" i="13"/>
  <c r="ET369" i="13"/>
  <c r="BE369" i="13"/>
  <c r="CF369" i="13"/>
  <c r="BB369" i="13"/>
  <c r="BI369" i="13"/>
  <c r="E369" i="13"/>
  <c r="CT369" i="13"/>
  <c r="AE369" i="13"/>
  <c r="FH369" i="13"/>
  <c r="DQ369" i="13"/>
  <c r="BT369" i="13"/>
  <c r="AR369" i="13"/>
  <c r="AJ369" i="13"/>
  <c r="EM369" i="13"/>
  <c r="AZ369" i="13"/>
  <c r="CN369" i="13"/>
  <c r="FE369" i="13"/>
  <c r="BD369" i="13"/>
  <c r="V369" i="13"/>
  <c r="EA369" i="13"/>
  <c r="EL369" i="13"/>
  <c r="FF369" i="13"/>
  <c r="DL369" i="13"/>
  <c r="BC369" i="13"/>
  <c r="CE369" i="13"/>
  <c r="DH369" i="13"/>
  <c r="T369" i="13"/>
  <c r="BG369" i="13"/>
  <c r="DE369" i="13"/>
  <c r="CA369" i="13"/>
  <c r="BF369" i="13"/>
  <c r="AP369" i="13"/>
  <c r="EZ369" i="13"/>
  <c r="DY369" i="13"/>
  <c r="BW369" i="13"/>
  <c r="CC369" i="13"/>
  <c r="DJ369" i="13"/>
  <c r="CY369" i="13"/>
  <c r="EQ369" i="13"/>
  <c r="DF369" i="13"/>
  <c r="DB369" i="13"/>
  <c r="S369" i="13"/>
  <c r="DN369" i="13"/>
  <c r="CR369" i="13"/>
  <c r="BZ369" i="13"/>
  <c r="CQ369" i="13"/>
  <c r="AL369" i="13"/>
  <c r="FG369" i="13"/>
  <c r="CH369" i="13"/>
  <c r="BR369" i="13"/>
  <c r="N369" i="13"/>
  <c r="FD369" i="13"/>
  <c r="AF369" i="13"/>
  <c r="EK369" i="13"/>
  <c r="AD369" i="13"/>
  <c r="EY369" i="13"/>
  <c r="CZ369" i="13"/>
  <c r="AN369" i="13"/>
  <c r="CO369" i="13"/>
  <c r="AY369" i="13"/>
  <c r="F369" i="13"/>
  <c r="DD369" i="13"/>
  <c r="BM369" i="13"/>
  <c r="ES369" i="13"/>
  <c r="AG369" i="13"/>
  <c r="M369" i="13"/>
  <c r="DR369" i="13"/>
  <c r="EC369" i="13"/>
  <c r="CM369" i="13"/>
  <c r="CU369" i="13"/>
  <c r="CG369" i="13"/>
  <c r="AA369" i="13"/>
  <c r="EG369" i="13"/>
  <c r="DK369" i="13"/>
  <c r="W369" i="13"/>
  <c r="Z369" i="13"/>
  <c r="BQ369" i="13"/>
  <c r="DT369" i="13"/>
  <c r="BO369" i="13"/>
  <c r="FA369" i="13"/>
  <c r="P369" i="13"/>
  <c r="DP369" i="13"/>
  <c r="CX369" i="13"/>
  <c r="FB369" i="13"/>
  <c r="CB369" i="13"/>
  <c r="BK369" i="13"/>
  <c r="EW369" i="13"/>
  <c r="CD369" i="13"/>
  <c r="L369" i="13"/>
  <c r="EJ369" i="13"/>
  <c r="EP369" i="13"/>
  <c r="EE369" i="13"/>
  <c r="BX369" i="13"/>
  <c r="BA369" i="13"/>
  <c r="DX369" i="13"/>
  <c r="BJ369" i="13"/>
  <c r="EX369" i="13"/>
  <c r="BN369" i="13"/>
  <c r="Y369" i="13"/>
  <c r="ER369" i="13"/>
  <c r="AI369" i="13"/>
  <c r="G369" i="13"/>
  <c r="EH369" i="13"/>
  <c r="EF369" i="13"/>
  <c r="CJ369" i="13"/>
  <c r="BS369" i="13"/>
  <c r="I369" i="13"/>
  <c r="EO369" i="13"/>
  <c r="DI369" i="13"/>
  <c r="AC369" i="13"/>
  <c r="DW369" i="13"/>
  <c r="DO369" i="13"/>
  <c r="BU369" i="13"/>
  <c r="BY369" i="13"/>
  <c r="H369" i="13"/>
  <c r="DU369" i="13"/>
  <c r="DG369" i="13"/>
  <c r="CV369" i="13"/>
  <c r="AM369" i="13"/>
  <c r="CK369" i="13"/>
  <c r="CP369" i="13"/>
  <c r="EN369" i="13"/>
  <c r="DV369" i="13"/>
  <c r="O369" i="13"/>
  <c r="BH369" i="13"/>
  <c r="ED369" i="13"/>
  <c r="R369" i="13"/>
  <c r="EB369" i="13"/>
  <c r="DC369" i="13"/>
  <c r="AH369" i="13"/>
  <c r="BV369" i="13"/>
  <c r="CI369" i="13"/>
  <c r="CQ304" i="13"/>
  <c r="AX369" i="13"/>
  <c r="I304" i="13"/>
  <c r="AB273" i="13"/>
  <c r="EF273" i="13"/>
  <c r="E273" i="13"/>
  <c r="AG273" i="13"/>
  <c r="DI273" i="13"/>
  <c r="X273" i="13"/>
  <c r="AQ273" i="13"/>
  <c r="FB273" i="13"/>
  <c r="EQ273" i="13"/>
  <c r="Y273" i="13"/>
  <c r="DV273" i="13"/>
  <c r="CI273" i="13"/>
  <c r="CP273" i="13"/>
  <c r="V273" i="13"/>
  <c r="EV273" i="13"/>
  <c r="Q273" i="13"/>
  <c r="DB273" i="13"/>
  <c r="FA273" i="13"/>
  <c r="D273" i="13"/>
  <c r="CQ273" i="13"/>
  <c r="BN273" i="13"/>
  <c r="AS273" i="13"/>
  <c r="DN273" i="13"/>
  <c r="EN273" i="13"/>
  <c r="FG273" i="13"/>
  <c r="BU273" i="13"/>
  <c r="CL273" i="13"/>
  <c r="DM273" i="13"/>
  <c r="BP273" i="13"/>
  <c r="DE273" i="13"/>
  <c r="W273" i="13"/>
  <c r="DH273" i="13"/>
  <c r="EW273" i="13"/>
  <c r="BQ273" i="13"/>
  <c r="I273" i="13"/>
  <c r="AZ273" i="13"/>
  <c r="N273" i="13"/>
  <c r="U273" i="13"/>
  <c r="BJ273" i="13"/>
  <c r="EX273" i="13"/>
  <c r="CE273" i="13"/>
  <c r="FD273" i="13"/>
  <c r="ET273" i="13"/>
  <c r="DA273" i="13"/>
  <c r="P273" i="13"/>
  <c r="AD273" i="13"/>
  <c r="BB273" i="13"/>
  <c r="AO273" i="13"/>
  <c r="CX273" i="13"/>
  <c r="BL273" i="13"/>
  <c r="CW273" i="13"/>
  <c r="DY273" i="13"/>
  <c r="BX273" i="13"/>
  <c r="AV273" i="13"/>
  <c r="DQ273" i="13"/>
  <c r="BZ273" i="13"/>
  <c r="BD273" i="13"/>
  <c r="DF273" i="13"/>
  <c r="EL273" i="13"/>
  <c r="EC273" i="13"/>
  <c r="AN273" i="13"/>
  <c r="DT273" i="13"/>
  <c r="DR273" i="13"/>
  <c r="AU273" i="13"/>
  <c r="BI273" i="13"/>
  <c r="BW273" i="13"/>
  <c r="BR273" i="13"/>
  <c r="EB273" i="13"/>
  <c r="BG273" i="13"/>
  <c r="AK273" i="13"/>
  <c r="ES273" i="13"/>
  <c r="CV273" i="13"/>
  <c r="BE273" i="13"/>
  <c r="K273" i="13"/>
  <c r="CD273" i="13"/>
  <c r="DL273" i="13"/>
  <c r="CU273" i="13"/>
  <c r="AF273" i="13"/>
  <c r="AT273" i="13"/>
  <c r="CZ273" i="13"/>
  <c r="DX273" i="13"/>
  <c r="G273" i="13"/>
  <c r="CF273" i="13"/>
  <c r="FH273" i="13"/>
  <c r="BA273" i="13"/>
  <c r="DP273" i="13"/>
  <c r="FC273" i="13"/>
  <c r="DD273" i="13"/>
  <c r="BY273" i="13"/>
  <c r="CB273" i="13"/>
  <c r="EU273" i="13"/>
  <c r="BV273" i="13"/>
  <c r="EM273" i="13"/>
  <c r="DK273" i="13"/>
  <c r="AI273" i="13"/>
  <c r="F273" i="13"/>
  <c r="ER273" i="13"/>
  <c r="AJ273" i="13"/>
  <c r="BS273" i="13"/>
  <c r="CN273" i="13"/>
  <c r="BH273" i="13"/>
  <c r="BO273" i="13"/>
  <c r="AH273" i="13"/>
  <c r="AP273" i="13"/>
  <c r="AW273" i="13"/>
  <c r="AE273" i="13"/>
  <c r="CR273" i="13"/>
  <c r="AC273" i="13"/>
  <c r="DU273" i="13"/>
  <c r="EI273" i="13"/>
  <c r="ED273" i="13"/>
  <c r="CJ273" i="13"/>
  <c r="CY273" i="13"/>
  <c r="AM273" i="13"/>
  <c r="EH273" i="13"/>
  <c r="EP273" i="13"/>
  <c r="BC273" i="13"/>
  <c r="AA273" i="13"/>
  <c r="CK273" i="13"/>
  <c r="FE273" i="13"/>
  <c r="J273" i="13"/>
  <c r="H273" i="13"/>
  <c r="AY273" i="13"/>
  <c r="BK273" i="13"/>
  <c r="CO273" i="13"/>
  <c r="O273" i="13"/>
  <c r="DC273" i="13"/>
  <c r="CS273" i="13"/>
  <c r="DS273" i="13"/>
  <c r="EZ273" i="13"/>
  <c r="BT273" i="13"/>
  <c r="BM273" i="13"/>
  <c r="AR273" i="13"/>
  <c r="EG273" i="13"/>
  <c r="DO273" i="13"/>
  <c r="CC273" i="13"/>
  <c r="R273" i="13"/>
  <c r="AX273" i="13"/>
  <c r="S273" i="13"/>
  <c r="FF273" i="13"/>
  <c r="EO273" i="13"/>
  <c r="DW273" i="13"/>
  <c r="DJ273" i="13"/>
  <c r="BL369" i="13"/>
  <c r="DV262" i="13"/>
  <c r="CR262" i="13"/>
  <c r="DQ262" i="13"/>
  <c r="EJ262" i="13"/>
  <c r="CN262" i="13"/>
  <c r="ER262" i="13"/>
  <c r="DV356" i="13"/>
  <c r="P356" i="13"/>
  <c r="BD356" i="13"/>
  <c r="FD356" i="13"/>
  <c r="FH356" i="13"/>
  <c r="BG356" i="13"/>
  <c r="DO356" i="13"/>
  <c r="EZ356" i="13"/>
  <c r="AE356" i="13"/>
  <c r="BV356" i="13"/>
  <c r="EU356" i="13"/>
  <c r="AZ356" i="13"/>
  <c r="EA356" i="13"/>
  <c r="Q356" i="13"/>
  <c r="EY356" i="13"/>
  <c r="DU356" i="13"/>
  <c r="EJ356" i="13"/>
  <c r="AW356" i="13"/>
  <c r="DB356" i="13"/>
  <c r="CI356" i="13"/>
  <c r="CD356" i="13"/>
  <c r="BL356" i="13"/>
  <c r="DK356" i="13"/>
  <c r="AL356" i="13"/>
  <c r="CC356" i="13"/>
  <c r="CS356" i="13"/>
  <c r="AG356" i="13"/>
  <c r="EN356" i="13"/>
  <c r="BY356" i="13"/>
  <c r="L356" i="13"/>
  <c r="CN356" i="13"/>
  <c r="CH356" i="13"/>
  <c r="T356" i="13"/>
  <c r="BO356" i="13"/>
  <c r="EL356" i="13"/>
  <c r="CY356" i="13"/>
  <c r="AJ356" i="13"/>
  <c r="G356" i="13"/>
  <c r="V356" i="13"/>
  <c r="DD356" i="13"/>
  <c r="DF356" i="13"/>
  <c r="DM356" i="13"/>
  <c r="CW356" i="13"/>
  <c r="DN356" i="13"/>
  <c r="CU356" i="13"/>
  <c r="EV356" i="13"/>
  <c r="AI356" i="13"/>
  <c r="DX356" i="13"/>
  <c r="CT356" i="13"/>
  <c r="BE356" i="13"/>
  <c r="CV356" i="13"/>
  <c r="DW356" i="13"/>
  <c r="EW356" i="13"/>
  <c r="EI356" i="13"/>
  <c r="AV356" i="13"/>
  <c r="AR356" i="13"/>
  <c r="N356" i="13"/>
  <c r="CK356" i="13"/>
  <c r="DL356" i="13"/>
  <c r="CG356" i="13"/>
  <c r="ES356" i="13"/>
  <c r="DZ356" i="13"/>
  <c r="S356" i="13"/>
  <c r="CQ356" i="13"/>
  <c r="AN356" i="13"/>
  <c r="CM356" i="13"/>
  <c r="ES242" i="13"/>
  <c r="AF242" i="13"/>
  <c r="EQ242" i="13"/>
  <c r="AR242" i="13"/>
  <c r="R242" i="13"/>
  <c r="AG242" i="13"/>
  <c r="EC242" i="13"/>
  <c r="DL242" i="13"/>
  <c r="BM242" i="13"/>
  <c r="DD242" i="13"/>
  <c r="BD242" i="13"/>
  <c r="FE242" i="13"/>
  <c r="CN242" i="13"/>
  <c r="CF242" i="13"/>
  <c r="X242" i="13"/>
  <c r="DU242" i="13"/>
  <c r="CL242" i="13"/>
  <c r="CY242" i="13"/>
  <c r="H242" i="13"/>
  <c r="CT242" i="13"/>
  <c r="CH242" i="13"/>
  <c r="DS242" i="13"/>
  <c r="FH242" i="13"/>
  <c r="N242" i="13"/>
  <c r="CC242" i="13"/>
  <c r="CB242" i="13"/>
  <c r="U242" i="13"/>
  <c r="BK242" i="13"/>
  <c r="S242" i="13"/>
  <c r="DT242" i="13"/>
  <c r="CJ242" i="13"/>
  <c r="CP242" i="13"/>
  <c r="AP242" i="13"/>
  <c r="BX242" i="13"/>
  <c r="DR242" i="13"/>
  <c r="BW242" i="13"/>
  <c r="AZ242" i="13"/>
  <c r="AS242" i="13"/>
  <c r="CK242" i="13"/>
  <c r="EL242" i="13"/>
  <c r="DA242" i="13"/>
  <c r="BG242" i="13"/>
  <c r="EN242" i="13"/>
  <c r="AW242" i="13"/>
  <c r="BI242" i="13"/>
  <c r="E242" i="13"/>
  <c r="BU242" i="13"/>
  <c r="I242" i="13"/>
  <c r="EF242" i="13"/>
  <c r="DH242" i="13"/>
  <c r="AJ242" i="13"/>
  <c r="L242" i="13"/>
  <c r="P242" i="13"/>
  <c r="Q242" i="13"/>
  <c r="CD242" i="13"/>
  <c r="T242" i="13"/>
  <c r="EB242" i="13"/>
  <c r="W242" i="13"/>
  <c r="DX242" i="13"/>
  <c r="J242" i="13"/>
  <c r="FF242" i="13"/>
  <c r="CI242" i="13"/>
  <c r="BO242" i="13"/>
  <c r="DK242" i="13"/>
  <c r="CZ242" i="13"/>
  <c r="FC242" i="13"/>
  <c r="EA242" i="13"/>
  <c r="BQ242" i="13"/>
  <c r="EU242" i="13"/>
  <c r="AH242" i="13"/>
  <c r="DY242" i="13"/>
  <c r="CM242" i="13"/>
  <c r="DI242" i="13"/>
  <c r="BZ242" i="13"/>
  <c r="AO242" i="13"/>
  <c r="AM242" i="13"/>
  <c r="DB242" i="13"/>
  <c r="AB242" i="13"/>
  <c r="CX242" i="13"/>
  <c r="FA242" i="13"/>
  <c r="V242" i="13"/>
  <c r="BL242" i="13"/>
  <c r="CR242" i="13"/>
  <c r="DZ242" i="13"/>
  <c r="AL242" i="13"/>
  <c r="AT242" i="13"/>
  <c r="CQ242" i="13"/>
  <c r="EO242" i="13"/>
  <c r="DM242" i="13"/>
  <c r="BN242" i="13"/>
  <c r="DE242" i="13"/>
  <c r="AU242" i="13"/>
  <c r="AC242" i="13"/>
  <c r="AE242" i="13"/>
  <c r="EY242" i="13"/>
  <c r="AA242" i="13"/>
  <c r="BR242" i="13"/>
  <c r="AV242" i="13"/>
  <c r="CS242" i="13"/>
  <c r="ED242" i="13"/>
  <c r="D242" i="13"/>
  <c r="EP242" i="13"/>
  <c r="EH242" i="13"/>
  <c r="EJ242" i="13"/>
  <c r="FD242" i="13"/>
  <c r="DP242" i="13"/>
  <c r="EG242" i="13"/>
  <c r="EX242" i="13"/>
  <c r="DQ242" i="13"/>
  <c r="CE242" i="13"/>
  <c r="DV242" i="13"/>
  <c r="AD242" i="13"/>
  <c r="F242" i="13"/>
  <c r="AK242" i="13"/>
  <c r="CG242" i="13"/>
  <c r="BF242" i="13"/>
  <c r="BY242" i="13"/>
  <c r="AQ242" i="13"/>
  <c r="BP242" i="13"/>
  <c r="BA242" i="13"/>
  <c r="EV242" i="13"/>
  <c r="EK242" i="13"/>
  <c r="BJ242" i="13"/>
  <c r="ET242" i="13"/>
  <c r="M242" i="13"/>
  <c r="FB242" i="13"/>
  <c r="DC242" i="13"/>
  <c r="BE242" i="13"/>
  <c r="Z242" i="13"/>
  <c r="CO242" i="13"/>
  <c r="K242" i="13"/>
  <c r="DO242" i="13"/>
  <c r="EW242" i="13"/>
  <c r="Y242" i="13"/>
  <c r="DG242" i="13"/>
  <c r="BS242" i="13"/>
  <c r="FG242" i="13"/>
  <c r="CU242" i="13"/>
  <c r="BT242" i="13"/>
  <c r="DN242" i="13"/>
  <c r="O242" i="13"/>
  <c r="AX242" i="13"/>
  <c r="BV242" i="13"/>
  <c r="BH242" i="13"/>
  <c r="BZ304" i="13"/>
  <c r="EQ304" i="13"/>
  <c r="BX304" i="13"/>
  <c r="AR304" i="13"/>
  <c r="CN304" i="13"/>
  <c r="BS304" i="13"/>
  <c r="AP304" i="13"/>
  <c r="BE304" i="13"/>
  <c r="L304" i="13"/>
  <c r="AO304" i="13"/>
  <c r="W304" i="13"/>
  <c r="AY304" i="13"/>
  <c r="EI304" i="13"/>
  <c r="DP304" i="13"/>
  <c r="P304" i="13"/>
  <c r="CT304" i="13"/>
  <c r="DJ304" i="13"/>
  <c r="AB304" i="13"/>
  <c r="CA304" i="13"/>
  <c r="CL304" i="13"/>
  <c r="T304" i="13"/>
  <c r="DA304" i="13"/>
  <c r="DX304" i="13"/>
  <c r="Y304" i="13"/>
  <c r="BC304" i="13"/>
  <c r="BT304" i="13"/>
  <c r="FD304" i="13"/>
  <c r="DB304" i="13"/>
  <c r="DQ304" i="13"/>
  <c r="ES304" i="13"/>
  <c r="BL304" i="13"/>
  <c r="EW304" i="13"/>
  <c r="DV304" i="13"/>
  <c r="CX304" i="13"/>
  <c r="CY304" i="13"/>
  <c r="BQ304" i="13"/>
  <c r="ED304" i="13"/>
  <c r="AT304" i="13"/>
  <c r="BU304" i="13"/>
  <c r="BY304" i="13"/>
  <c r="BG304" i="13"/>
  <c r="AX304" i="13"/>
  <c r="EL304" i="13"/>
  <c r="Q304" i="13"/>
  <c r="CZ304" i="13"/>
  <c r="ET304" i="13"/>
  <c r="R304" i="13"/>
  <c r="CI304" i="13"/>
  <c r="AS304" i="13"/>
  <c r="CV304" i="13"/>
  <c r="K304" i="13"/>
  <c r="AM304" i="13"/>
  <c r="DW304" i="13"/>
  <c r="DD304" i="13"/>
  <c r="CU304" i="13"/>
  <c r="DO304" i="13"/>
  <c r="AE304" i="13"/>
  <c r="BN304" i="13"/>
  <c r="CJ304" i="13"/>
  <c r="FG304" i="13"/>
  <c r="AC304" i="13"/>
  <c r="BH304" i="13"/>
  <c r="ER304" i="13"/>
  <c r="CB304" i="13"/>
  <c r="DE304" i="13"/>
  <c r="D304" i="13"/>
  <c r="EN304" i="13"/>
  <c r="AZ304" i="13"/>
  <c r="CP304" i="13"/>
  <c r="BD304" i="13"/>
  <c r="DI304" i="13"/>
  <c r="EJ304" i="13"/>
  <c r="AQ304" i="13"/>
  <c r="BI304" i="13"/>
  <c r="BM304" i="13"/>
  <c r="CD304" i="13"/>
  <c r="AL304" i="13"/>
  <c r="EG304" i="13"/>
  <c r="BV304" i="13"/>
  <c r="EX304" i="13"/>
  <c r="FF304" i="13"/>
  <c r="AG304" i="13"/>
  <c r="DF304" i="13"/>
  <c r="AD304" i="13"/>
  <c r="U304" i="13"/>
  <c r="AH304" i="13"/>
  <c r="FB304" i="13"/>
  <c r="DK304" i="13"/>
  <c r="AU304" i="13"/>
  <c r="BW304" i="13"/>
  <c r="DZ304" i="13"/>
  <c r="DS304" i="13"/>
  <c r="FC304" i="13"/>
  <c r="AF304" i="13"/>
  <c r="FH304" i="13"/>
  <c r="F304" i="13"/>
  <c r="AJ304" i="13"/>
  <c r="BP304" i="13"/>
  <c r="AW304" i="13"/>
  <c r="EH304" i="13"/>
  <c r="AV304" i="13"/>
  <c r="AA304" i="13"/>
  <c r="BR304" i="13"/>
  <c r="CR304" i="13"/>
  <c r="CW304" i="13"/>
  <c r="DC304" i="13"/>
  <c r="AN304" i="13"/>
  <c r="CH304" i="13"/>
  <c r="DU304" i="13"/>
  <c r="EO304" i="13"/>
  <c r="EV304" i="13"/>
  <c r="AK304" i="13"/>
  <c r="EF304" i="13"/>
  <c r="AI304" i="13"/>
  <c r="CS304" i="13"/>
  <c r="EU304" i="13"/>
  <c r="EB304" i="13"/>
  <c r="FE304" i="13"/>
  <c r="E304" i="13"/>
  <c r="M304" i="13"/>
  <c r="BO304" i="13"/>
  <c r="EK304" i="13"/>
  <c r="DM304" i="13"/>
  <c r="DY304" i="13"/>
  <c r="CO304" i="13"/>
  <c r="EP304" i="13"/>
  <c r="BA304" i="13"/>
  <c r="CF304" i="13"/>
  <c r="Z304" i="13"/>
  <c r="CC304" i="13"/>
  <c r="EC304" i="13"/>
  <c r="G304" i="13"/>
  <c r="S304" i="13"/>
  <c r="DH304" i="13"/>
  <c r="BB304" i="13"/>
  <c r="V304" i="13"/>
  <c r="O304" i="13"/>
  <c r="CM304" i="13"/>
  <c r="CG304" i="13"/>
  <c r="BK304" i="13"/>
  <c r="DN304" i="13"/>
  <c r="BJ304" i="13"/>
  <c r="J304" i="13"/>
  <c r="EA304" i="13"/>
  <c r="N304" i="13"/>
  <c r="EI369" i="13"/>
  <c r="BW365" i="13"/>
  <c r="DQ365" i="13"/>
  <c r="DH365" i="13"/>
  <c r="D365" i="13"/>
  <c r="AZ365" i="13"/>
  <c r="CU365" i="13"/>
  <c r="ET365" i="13"/>
  <c r="AN365" i="13"/>
  <c r="DX365" i="13"/>
  <c r="CW365" i="13"/>
  <c r="CX365" i="13"/>
  <c r="BC365" i="13"/>
  <c r="T365" i="13"/>
  <c r="O365" i="13"/>
  <c r="DT365" i="13"/>
  <c r="AU365" i="13"/>
  <c r="BF365" i="13"/>
  <c r="R365" i="13"/>
  <c r="BF304" i="13"/>
  <c r="FC369" i="13"/>
  <c r="DT304" i="13"/>
  <c r="AU369" i="13"/>
  <c r="EY304" i="13"/>
  <c r="BP369" i="13"/>
  <c r="DL304" i="13"/>
  <c r="K369" i="13"/>
  <c r="X369" i="13"/>
  <c r="CW369" i="13"/>
  <c r="EV369" i="13"/>
  <c r="DH381" i="13"/>
  <c r="EY275" i="13"/>
  <c r="CZ312" i="13"/>
  <c r="ET300" i="13"/>
  <c r="EL377" i="13"/>
  <c r="FG263" i="13"/>
  <c r="AS268" i="13"/>
  <c r="AF300" i="13"/>
  <c r="ES377" i="13"/>
  <c r="AG237" i="13"/>
  <c r="CZ322" i="13"/>
  <c r="BO268" i="13"/>
  <c r="DN263" i="13"/>
  <c r="BB364" i="13"/>
  <c r="CL308" i="13"/>
  <c r="EK318" i="13"/>
  <c r="DB268" i="13"/>
  <c r="DR318" i="13"/>
  <c r="CU341" i="13"/>
  <c r="V225" i="13"/>
  <c r="CA238" i="13"/>
  <c r="AY322" i="13"/>
  <c r="CH322" i="13"/>
  <c r="V345" i="13"/>
  <c r="EA268" i="13"/>
  <c r="CE280" i="13"/>
  <c r="BP318" i="13"/>
  <c r="AT268" i="13"/>
  <c r="EE300" i="13"/>
  <c r="DN341" i="13"/>
  <c r="EI341" i="13"/>
  <c r="DV281" i="13"/>
  <c r="BS281" i="13"/>
  <c r="CZ292" i="13"/>
  <c r="EB292" i="13"/>
  <c r="CX227" i="13"/>
  <c r="AG227" i="13"/>
  <c r="AW227" i="13"/>
  <c r="P331" i="13"/>
  <c r="BQ331" i="13"/>
  <c r="CL331" i="13"/>
  <c r="DF331" i="13"/>
  <c r="U331" i="13"/>
  <c r="DA331" i="13"/>
  <c r="BJ331" i="13"/>
  <c r="BL331" i="13"/>
  <c r="AK331" i="13"/>
  <c r="DQ331" i="13"/>
  <c r="EA331" i="13"/>
  <c r="AJ331" i="13"/>
  <c r="CI331" i="13"/>
  <c r="BC331" i="13"/>
  <c r="CH331" i="13"/>
  <c r="I331" i="13"/>
  <c r="CZ331" i="13"/>
  <c r="BX331" i="13"/>
  <c r="DI331" i="13"/>
  <c r="BE331" i="13"/>
  <c r="DL331" i="13"/>
  <c r="AX331" i="13"/>
  <c r="ES331" i="13"/>
  <c r="FC331" i="13"/>
  <c r="FB331" i="13"/>
  <c r="EZ331" i="13"/>
  <c r="O331" i="13"/>
  <c r="FD331" i="13"/>
  <c r="DO331" i="13"/>
  <c r="EI331" i="13"/>
  <c r="AR331" i="13"/>
  <c r="EO331" i="13"/>
  <c r="AT331" i="13"/>
  <c r="V331" i="13"/>
  <c r="Z331" i="13"/>
  <c r="AD331" i="13"/>
  <c r="CV331" i="13"/>
  <c r="AY331" i="13"/>
  <c r="AG331" i="13"/>
  <c r="CB331" i="13"/>
  <c r="AN331" i="13"/>
  <c r="CP331" i="13"/>
  <c r="DH331" i="13"/>
  <c r="AB331" i="13"/>
  <c r="EW331" i="13"/>
  <c r="DX331" i="13"/>
  <c r="DB331" i="13"/>
  <c r="H331" i="13"/>
  <c r="CO331" i="13"/>
  <c r="AH331" i="13"/>
  <c r="CF331" i="13"/>
  <c r="DS331" i="13"/>
  <c r="BT331" i="13"/>
  <c r="EB331" i="13"/>
  <c r="BB331" i="13"/>
  <c r="M331" i="13"/>
  <c r="DG331" i="13"/>
  <c r="F331" i="13"/>
  <c r="T331" i="13"/>
  <c r="X331" i="13"/>
  <c r="D331" i="13"/>
  <c r="BO331" i="13"/>
  <c r="BF331" i="13"/>
  <c r="AU331" i="13"/>
  <c r="CE331" i="13"/>
  <c r="ER331" i="13"/>
  <c r="CS331" i="13"/>
  <c r="FA331" i="13"/>
  <c r="AZ331" i="13"/>
  <c r="AM331" i="13"/>
  <c r="CW331" i="13"/>
  <c r="BD331" i="13"/>
  <c r="EE331" i="13"/>
  <c r="EK331" i="13"/>
  <c r="DY331" i="13"/>
  <c r="BR331" i="13"/>
  <c r="W331" i="13"/>
  <c r="DC331" i="13"/>
  <c r="BA331" i="13"/>
  <c r="DR331" i="13"/>
  <c r="BW331" i="13"/>
  <c r="DJ331" i="13"/>
  <c r="EF331" i="13"/>
  <c r="AQ331" i="13"/>
  <c r="CT331" i="13"/>
  <c r="N331" i="13"/>
  <c r="AS331" i="13"/>
  <c r="BG331" i="13"/>
  <c r="BU331" i="13"/>
  <c r="CX331" i="13"/>
  <c r="AA331" i="13"/>
  <c r="EG331" i="13"/>
  <c r="CN331" i="13"/>
  <c r="AF331" i="13"/>
  <c r="EJ331" i="13"/>
  <c r="Q331" i="13"/>
  <c r="BS331" i="13"/>
  <c r="CC331" i="13"/>
  <c r="BV331" i="13"/>
  <c r="ED331" i="13"/>
  <c r="CY331" i="13"/>
  <c r="CK331" i="13"/>
  <c r="BZ331" i="13"/>
  <c r="CJ331" i="13"/>
  <c r="DD331" i="13"/>
  <c r="EQ331" i="13"/>
  <c r="R331" i="13"/>
  <c r="BJ292" i="13"/>
  <c r="EU292" i="13"/>
  <c r="AC292" i="13"/>
  <c r="CO292" i="13"/>
  <c r="Q292" i="13"/>
  <c r="Y292" i="13"/>
  <c r="BV292" i="13"/>
  <c r="L292" i="13"/>
  <c r="EF292" i="13"/>
  <c r="DN292" i="13"/>
  <c r="AJ292" i="13"/>
  <c r="CS292" i="13"/>
  <c r="BB292" i="13"/>
  <c r="AS292" i="13"/>
  <c r="AG292" i="13"/>
  <c r="CN292" i="13"/>
  <c r="AM292" i="13"/>
  <c r="ES292" i="13"/>
  <c r="DQ292" i="13"/>
  <c r="AU292" i="13"/>
  <c r="AH292" i="13"/>
  <c r="G292" i="13"/>
  <c r="R292" i="13"/>
  <c r="CM336" i="13"/>
  <c r="BC336" i="13"/>
  <c r="AQ336" i="13"/>
  <c r="AE336" i="13"/>
  <c r="T336" i="13"/>
  <c r="G336" i="13"/>
  <c r="ER336" i="13"/>
  <c r="EY336" i="13"/>
  <c r="DX336" i="13"/>
  <c r="BZ336" i="13"/>
  <c r="BJ336" i="13"/>
  <c r="CP336" i="13"/>
  <c r="BN336" i="13"/>
  <c r="BB336" i="13"/>
  <c r="AP336" i="13"/>
  <c r="AD336" i="13"/>
  <c r="S336" i="13"/>
  <c r="F336" i="13"/>
  <c r="AX336" i="13"/>
  <c r="EX336" i="13"/>
  <c r="DW336" i="13"/>
  <c r="BY336" i="13"/>
  <c r="DL336" i="13"/>
  <c r="BM336" i="13"/>
  <c r="BA336" i="13"/>
  <c r="AC336" i="13"/>
  <c r="Q336" i="13"/>
  <c r="R336" i="13"/>
  <c r="FD336" i="13"/>
  <c r="AK336" i="13"/>
  <c r="DY336" i="13"/>
  <c r="DV336" i="13"/>
  <c r="BL336" i="13"/>
  <c r="CH336" i="13"/>
  <c r="AZ336" i="13"/>
  <c r="AN336" i="13"/>
  <c r="P336" i="13"/>
  <c r="D336" i="13"/>
  <c r="E336" i="13"/>
  <c r="EQ336" i="13"/>
  <c r="L336" i="13"/>
  <c r="EJ336" i="13"/>
  <c r="CW336" i="13"/>
  <c r="FB336" i="13"/>
  <c r="DK336" i="13"/>
  <c r="O336" i="13"/>
  <c r="FC336" i="13"/>
  <c r="CU336" i="13"/>
  <c r="Z336" i="13"/>
  <c r="BW336" i="13"/>
  <c r="BI336" i="13"/>
  <c r="K336" i="13"/>
  <c r="EI336" i="13"/>
  <c r="CV336" i="13"/>
  <c r="AY336" i="13"/>
  <c r="DJ336" i="13"/>
  <c r="AL336" i="13"/>
  <c r="AA336" i="13"/>
  <c r="AM336" i="13"/>
  <c r="DG336" i="13"/>
  <c r="CT336" i="13"/>
  <c r="AV336" i="13"/>
  <c r="EW336" i="13"/>
  <c r="EH336" i="13"/>
  <c r="N336" i="13"/>
  <c r="BK336" i="13"/>
  <c r="DS336" i="13"/>
  <c r="EC336" i="13"/>
  <c r="DQ336" i="13"/>
  <c r="DE336" i="13"/>
  <c r="CS336" i="13"/>
  <c r="ED336" i="13"/>
  <c r="BU336" i="13"/>
  <c r="W336" i="13"/>
  <c r="EV336" i="13"/>
  <c r="EG336" i="13"/>
  <c r="EB336" i="13"/>
  <c r="CJ336" i="13"/>
  <c r="CK336" i="13"/>
  <c r="DP336" i="13"/>
  <c r="DD336" i="13"/>
  <c r="CR336" i="13"/>
  <c r="CF336" i="13"/>
  <c r="CG336" i="13"/>
  <c r="BH336" i="13"/>
  <c r="J336" i="13"/>
  <c r="EU336" i="13"/>
  <c r="DT336" i="13"/>
  <c r="DO336" i="13"/>
  <c r="DR336" i="13"/>
  <c r="DC336" i="13"/>
  <c r="CQ336" i="13"/>
  <c r="CE336" i="13"/>
  <c r="BG336" i="13"/>
  <c r="BT336" i="13"/>
  <c r="AI336" i="13"/>
  <c r="FH336" i="13"/>
  <c r="ET336" i="13"/>
  <c r="EZ336" i="13"/>
  <c r="DN336" i="13"/>
  <c r="EN336" i="13"/>
  <c r="CD336" i="13"/>
  <c r="BR336" i="13"/>
  <c r="BF336" i="13"/>
  <c r="AT336" i="13"/>
  <c r="AU336" i="13"/>
  <c r="V336" i="13"/>
  <c r="FG336" i="13"/>
  <c r="ES336" i="13"/>
  <c r="EM336" i="13"/>
  <c r="CC336" i="13"/>
  <c r="EA336" i="13"/>
  <c r="BQ336" i="13"/>
  <c r="BE336" i="13"/>
  <c r="AS336" i="13"/>
  <c r="AG336" i="13"/>
  <c r="AH336" i="13"/>
  <c r="I336" i="13"/>
  <c r="FF336" i="13"/>
  <c r="EF336" i="13"/>
  <c r="EL336" i="13"/>
  <c r="CZ336" i="13"/>
  <c r="DZ336" i="13"/>
  <c r="BM292" i="13"/>
  <c r="U292" i="13"/>
  <c r="BP292" i="13"/>
  <c r="EI292" i="13"/>
  <c r="BA292" i="13"/>
  <c r="CT292" i="13"/>
  <c r="AX292" i="13"/>
  <c r="BT292" i="13"/>
  <c r="DO292" i="13"/>
  <c r="J292" i="13"/>
  <c r="BN292" i="13"/>
  <c r="H339" i="13"/>
  <c r="EM339" i="13"/>
  <c r="BF339" i="13"/>
  <c r="BH339" i="13"/>
  <c r="AP339" i="13"/>
  <c r="BI339" i="13"/>
  <c r="ET339" i="13"/>
  <c r="FF339" i="13"/>
  <c r="AM339" i="13"/>
  <c r="CN339" i="13"/>
  <c r="DX339" i="13"/>
  <c r="DD339" i="13"/>
  <c r="CY339" i="13"/>
  <c r="AO339" i="13"/>
  <c r="BC339" i="13"/>
  <c r="AV339" i="13"/>
  <c r="R339" i="13"/>
  <c r="CS339" i="13"/>
  <c r="L339" i="13"/>
  <c r="CX339" i="13"/>
  <c r="CG339" i="13"/>
  <c r="CJ339" i="13"/>
  <c r="AW339" i="13"/>
  <c r="Q339" i="13"/>
  <c r="FB339" i="13"/>
  <c r="EP339" i="13"/>
  <c r="G339" i="13"/>
  <c r="CU339" i="13"/>
  <c r="CF339" i="13"/>
  <c r="CI339" i="13"/>
  <c r="BK339" i="13"/>
  <c r="AY339" i="13"/>
  <c r="BU339" i="13"/>
  <c r="DU339" i="13"/>
  <c r="CV339" i="13"/>
  <c r="CW339" i="13"/>
  <c r="ER339" i="13"/>
  <c r="BL339" i="13"/>
  <c r="BA339" i="13"/>
  <c r="BN339" i="13"/>
  <c r="DW339" i="13"/>
  <c r="BB339" i="13"/>
  <c r="FA339" i="13"/>
  <c r="N339" i="13"/>
  <c r="AB339" i="13"/>
  <c r="FE339" i="13"/>
  <c r="EG339" i="13"/>
  <c r="DJ339" i="13"/>
  <c r="ES339" i="13"/>
  <c r="CR339" i="13"/>
  <c r="CA339" i="13"/>
  <c r="BG339" i="13"/>
  <c r="EH339" i="13"/>
  <c r="F339" i="13"/>
  <c r="S339" i="13"/>
  <c r="BZ339" i="13"/>
  <c r="DT339" i="13"/>
  <c r="CM339" i="13"/>
  <c r="AE339" i="13"/>
  <c r="DK339" i="13"/>
  <c r="DE339" i="13"/>
  <c r="P339" i="13"/>
  <c r="EI339" i="13"/>
  <c r="AD339" i="13"/>
  <c r="FC339" i="13"/>
  <c r="Y339" i="13"/>
  <c r="O339" i="13"/>
  <c r="DV339" i="13"/>
  <c r="FD339" i="13"/>
  <c r="DR339" i="13"/>
  <c r="DP339" i="13"/>
  <c r="AN339" i="13"/>
  <c r="DS339" i="13"/>
  <c r="D339" i="13"/>
  <c r="AQ339" i="13"/>
  <c r="EU339" i="13"/>
  <c r="BY339" i="13"/>
  <c r="AP292" i="13"/>
  <c r="DV292" i="13"/>
  <c r="H292" i="13"/>
  <c r="CG292" i="13"/>
  <c r="DY292" i="13"/>
  <c r="BD292" i="13"/>
  <c r="DK292" i="13"/>
  <c r="FG292" i="13"/>
  <c r="EJ292" i="13"/>
  <c r="Z292" i="13"/>
  <c r="DD292" i="13"/>
  <c r="CF292" i="13"/>
  <c r="BF292" i="13"/>
  <c r="ER292" i="13"/>
  <c r="BC292" i="13"/>
  <c r="BU292" i="13"/>
  <c r="AI292" i="13"/>
  <c r="EV292" i="13"/>
  <c r="AQ292" i="13"/>
  <c r="FH292" i="13"/>
  <c r="AO292" i="13"/>
  <c r="DW292" i="13"/>
  <c r="FC292" i="13"/>
  <c r="EZ292" i="13"/>
  <c r="DP292" i="13"/>
  <c r="AR259" i="13"/>
  <c r="BH259" i="13"/>
  <c r="E259" i="13"/>
  <c r="L259" i="13"/>
  <c r="U259" i="13"/>
  <c r="FG259" i="13"/>
  <c r="DJ259" i="13"/>
  <c r="Z259" i="13"/>
  <c r="BF259" i="13"/>
  <c r="FB259" i="13"/>
  <c r="DB259" i="13"/>
  <c r="AP259" i="13"/>
  <c r="BL259" i="13"/>
  <c r="BT259" i="13"/>
  <c r="FH259" i="13"/>
  <c r="G259" i="13"/>
  <c r="BK259" i="13"/>
  <c r="CQ259" i="13"/>
  <c r="O259" i="13"/>
  <c r="EA259" i="13"/>
  <c r="EI259" i="13"/>
  <c r="EZ259" i="13"/>
  <c r="EB259" i="13"/>
  <c r="EX259" i="13"/>
  <c r="T259" i="13"/>
  <c r="EH259" i="13"/>
  <c r="AX259" i="13"/>
  <c r="F259" i="13"/>
  <c r="CH259" i="13"/>
  <c r="EJ259" i="13"/>
  <c r="CG259" i="13"/>
  <c r="Q259" i="13"/>
  <c r="K259" i="13"/>
  <c r="V259" i="13"/>
  <c r="AE259" i="13"/>
  <c r="CU259" i="13"/>
  <c r="CM259" i="13"/>
  <c r="EQ259" i="13"/>
  <c r="DZ259" i="13"/>
  <c r="EF259" i="13"/>
  <c r="AV259" i="13"/>
  <c r="AA259" i="13"/>
  <c r="AI259" i="13"/>
  <c r="BP259" i="13"/>
  <c r="EC259" i="13"/>
  <c r="CZ259" i="13"/>
  <c r="BB259" i="13"/>
  <c r="EY259" i="13"/>
  <c r="DH259" i="13"/>
  <c r="AC259" i="13"/>
  <c r="BM259" i="13"/>
  <c r="CS259" i="13"/>
  <c r="EV259" i="13"/>
  <c r="N259" i="13"/>
  <c r="AT259" i="13"/>
  <c r="FF259" i="13"/>
  <c r="CD259" i="13"/>
  <c r="EL259" i="13"/>
  <c r="ED259" i="13"/>
  <c r="ER259" i="13"/>
  <c r="CK259" i="13"/>
  <c r="FE259" i="13"/>
  <c r="AS259" i="13"/>
  <c r="AY259" i="13"/>
  <c r="BG259" i="13"/>
  <c r="BC259" i="13"/>
  <c r="DO259" i="13"/>
  <c r="AD259" i="13"/>
  <c r="EU259" i="13"/>
  <c r="EO259" i="13"/>
  <c r="CC259" i="13"/>
  <c r="BE259" i="13"/>
  <c r="CF259" i="13"/>
  <c r="BZ259" i="13"/>
  <c r="DV259" i="13"/>
  <c r="AL259" i="13"/>
  <c r="CN259" i="13"/>
  <c r="BV259" i="13"/>
  <c r="DW259" i="13"/>
  <c r="BS259" i="13"/>
  <c r="BX259" i="13"/>
  <c r="BY259" i="13"/>
  <c r="CR259" i="13"/>
  <c r="DD259" i="13"/>
  <c r="H259" i="13"/>
  <c r="S259" i="13"/>
  <c r="BW259" i="13"/>
  <c r="BR259" i="13"/>
  <c r="DS259" i="13"/>
  <c r="DX259" i="13"/>
  <c r="DP259" i="13"/>
  <c r="Y259" i="13"/>
  <c r="EN259" i="13"/>
  <c r="J259" i="13"/>
  <c r="BD259" i="13"/>
  <c r="ET259" i="13"/>
  <c r="DC259" i="13"/>
  <c r="R259" i="13"/>
  <c r="DN259" i="13"/>
  <c r="AG259" i="13"/>
  <c r="DE259" i="13"/>
  <c r="DQ259" i="13"/>
  <c r="BU259" i="13"/>
  <c r="W259" i="13"/>
  <c r="AH259" i="13"/>
  <c r="AQ259" i="13"/>
  <c r="BJ259" i="13"/>
  <c r="DK259" i="13"/>
  <c r="EM259" i="13"/>
  <c r="CC333" i="13"/>
  <c r="DA333" i="13"/>
  <c r="J333" i="13"/>
  <c r="EH368" i="13"/>
  <c r="O368" i="13"/>
  <c r="AO368" i="13"/>
  <c r="EJ368" i="13"/>
  <c r="Q368" i="13"/>
  <c r="FF368" i="13"/>
  <c r="CJ368" i="13"/>
  <c r="AL368" i="13"/>
  <c r="EW368" i="13"/>
  <c r="DA368" i="13"/>
  <c r="DB315" i="13"/>
  <c r="CA315" i="13"/>
  <c r="DF315" i="13"/>
  <c r="BY315" i="13"/>
  <c r="CR315" i="13"/>
  <c r="AE315" i="13"/>
  <c r="EA315" i="13"/>
  <c r="CH315" i="13"/>
  <c r="CC315" i="13"/>
  <c r="K315" i="13"/>
  <c r="I315" i="13"/>
  <c r="EV315" i="13"/>
  <c r="AH315" i="13"/>
  <c r="M315" i="13"/>
  <c r="CX315" i="13"/>
  <c r="AN315" i="13"/>
  <c r="AI315" i="13"/>
  <c r="F315" i="13"/>
  <c r="V315" i="13"/>
  <c r="CU315" i="13"/>
  <c r="FG315" i="13"/>
  <c r="AS315" i="13"/>
  <c r="CM315" i="13"/>
  <c r="G315" i="13"/>
  <c r="CN315" i="13"/>
  <c r="CY315" i="13"/>
  <c r="DH315" i="13"/>
  <c r="EC315" i="13"/>
  <c r="EW315" i="13"/>
  <c r="EF315" i="13"/>
  <c r="BP315" i="13"/>
  <c r="BU315" i="13"/>
  <c r="BB315" i="13"/>
  <c r="EI315" i="13"/>
  <c r="EG315" i="13"/>
  <c r="BM315" i="13"/>
  <c r="ET315" i="13"/>
  <c r="EQ315" i="13"/>
  <c r="FA315" i="13"/>
  <c r="AR315" i="13"/>
  <c r="BV315" i="13"/>
  <c r="DP315" i="13"/>
  <c r="DX315" i="13"/>
  <c r="BI315" i="13"/>
  <c r="DV315" i="13"/>
  <c r="CQ315" i="13"/>
  <c r="BL315" i="13"/>
  <c r="FE315" i="13"/>
  <c r="AL315" i="13"/>
  <c r="Z315" i="13"/>
  <c r="Q315" i="13"/>
  <c r="CI315" i="13"/>
  <c r="EO315" i="13"/>
  <c r="BX315" i="13"/>
  <c r="BK315" i="13"/>
  <c r="DC315" i="13"/>
  <c r="BC315" i="13"/>
  <c r="EY315" i="13"/>
  <c r="E315" i="13"/>
  <c r="DA315" i="13"/>
  <c r="FC315" i="13"/>
  <c r="P315" i="13"/>
  <c r="DG315" i="13"/>
  <c r="AV315" i="13"/>
  <c r="AY315" i="13"/>
  <c r="DI315" i="13"/>
  <c r="DM315" i="13"/>
  <c r="EK315" i="13"/>
  <c r="EZ315" i="13"/>
  <c r="BR315" i="13"/>
  <c r="R315" i="13"/>
  <c r="CD315" i="13"/>
  <c r="N315" i="13"/>
  <c r="T315" i="13"/>
  <c r="Y315" i="13"/>
  <c r="EB315" i="13"/>
  <c r="BT315" i="13"/>
  <c r="AT315" i="13"/>
  <c r="DS315" i="13"/>
  <c r="CL315" i="13"/>
  <c r="AB315" i="13"/>
  <c r="DU315" i="13"/>
  <c r="CP315" i="13"/>
  <c r="EM315" i="13"/>
  <c r="BE315" i="13"/>
  <c r="ER315" i="13"/>
  <c r="AG315" i="13"/>
  <c r="CG315" i="13"/>
  <c r="BN315" i="13"/>
  <c r="AU315" i="13"/>
  <c r="EX315" i="13"/>
  <c r="DN315" i="13"/>
  <c r="EJ315" i="13"/>
  <c r="AA315" i="13"/>
  <c r="EE315" i="13"/>
  <c r="DR315" i="13"/>
  <c r="AF315" i="13"/>
  <c r="DZ315" i="13"/>
  <c r="CB315" i="13"/>
  <c r="DQ315" i="13"/>
  <c r="H315" i="13"/>
  <c r="DO315" i="13"/>
  <c r="CV315" i="13"/>
  <c r="BQ315" i="13"/>
  <c r="U315" i="13"/>
  <c r="FH315" i="13"/>
  <c r="FF315" i="13"/>
  <c r="AX315" i="13"/>
  <c r="X315" i="13"/>
  <c r="CJ315" i="13"/>
  <c r="EP315" i="13"/>
  <c r="CO315" i="13"/>
  <c r="AQ315" i="13"/>
  <c r="CF315" i="13"/>
  <c r="EH315" i="13"/>
  <c r="J315" i="13"/>
  <c r="FB315" i="13"/>
  <c r="EU315" i="13"/>
  <c r="DW315" i="13"/>
  <c r="S315" i="13"/>
  <c r="BA315" i="13"/>
  <c r="ED315" i="13"/>
  <c r="CE315" i="13"/>
  <c r="DT315" i="13"/>
  <c r="DL315" i="13"/>
  <c r="AP315" i="13"/>
  <c r="W315" i="13"/>
  <c r="CK315" i="13"/>
  <c r="BD315" i="13"/>
  <c r="O315" i="13"/>
  <c r="AD315" i="13"/>
  <c r="ES315" i="13"/>
  <c r="CW315" i="13"/>
  <c r="CT315" i="13"/>
  <c r="AM315" i="13"/>
  <c r="AO315" i="13"/>
  <c r="AJ315" i="13"/>
  <c r="DK315" i="13"/>
  <c r="AC315" i="13"/>
  <c r="DY315" i="13"/>
  <c r="D315" i="13"/>
  <c r="DJ315" i="13"/>
  <c r="AK315" i="13"/>
  <c r="AZ315" i="13"/>
  <c r="DD315" i="13"/>
  <c r="BH315" i="13"/>
  <c r="DE315" i="13"/>
  <c r="BJ315" i="13"/>
  <c r="BL292" i="13"/>
  <c r="AR292" i="13"/>
  <c r="BH292" i="13"/>
  <c r="CY292" i="13"/>
  <c r="CI292" i="13"/>
  <c r="DC292" i="13"/>
  <c r="DZ292" i="13"/>
  <c r="BS292" i="13"/>
  <c r="BX292" i="13"/>
  <c r="BZ292" i="13"/>
  <c r="AB292" i="13"/>
  <c r="X292" i="13"/>
  <c r="DB292" i="13"/>
  <c r="FF292" i="13"/>
  <c r="P292" i="13"/>
  <c r="F292" i="13"/>
  <c r="AF292" i="13"/>
  <c r="DM292" i="13"/>
  <c r="BO292" i="13"/>
  <c r="FD292" i="13"/>
  <c r="EQ292" i="13"/>
  <c r="D292" i="13"/>
  <c r="DF292" i="13"/>
  <c r="EK292" i="13"/>
  <c r="DR292" i="13"/>
  <c r="CE292" i="13"/>
  <c r="AZ292" i="13"/>
  <c r="CJ292" i="13"/>
  <c r="DU292" i="13"/>
  <c r="CX292" i="13"/>
  <c r="CV292" i="13"/>
  <c r="CA292" i="13"/>
  <c r="EE292" i="13"/>
  <c r="DI292" i="13"/>
  <c r="FA292" i="13"/>
  <c r="CL292" i="13"/>
  <c r="EO292" i="13"/>
  <c r="BG292" i="13"/>
  <c r="M292" i="13"/>
  <c r="DT292" i="13"/>
  <c r="CP292" i="13"/>
  <c r="CD292" i="13"/>
  <c r="I292" i="13"/>
  <c r="DH292" i="13"/>
  <c r="EW292" i="13"/>
  <c r="EA292" i="13"/>
  <c r="DJ292" i="13"/>
  <c r="CB292" i="13"/>
  <c r="V292" i="13"/>
  <c r="DA292" i="13"/>
  <c r="T292" i="13"/>
  <c r="CM292" i="13"/>
  <c r="BK292" i="13"/>
  <c r="E292" i="13"/>
  <c r="N292" i="13"/>
  <c r="EM292" i="13"/>
  <c r="EY292" i="13"/>
  <c r="AT292" i="13"/>
  <c r="BW292" i="13"/>
  <c r="EC292" i="13"/>
  <c r="AL292" i="13"/>
  <c r="DX292" i="13"/>
  <c r="AE292" i="13"/>
  <c r="FE292" i="13"/>
  <c r="FB292" i="13"/>
  <c r="AA292" i="13"/>
  <c r="BY292" i="13"/>
  <c r="CQ292" i="13"/>
  <c r="W292" i="13"/>
  <c r="ET292" i="13"/>
  <c r="X317" i="13"/>
  <c r="AX317" i="13"/>
  <c r="ER317" i="13"/>
  <c r="EE317" i="13"/>
  <c r="AQ317" i="13"/>
  <c r="DW317" i="13"/>
  <c r="FA317" i="13"/>
  <c r="DP317" i="13"/>
  <c r="Y317" i="13"/>
  <c r="I317" i="13"/>
  <c r="AP317" i="13"/>
  <c r="CX317" i="13"/>
  <c r="DD317" i="13"/>
  <c r="DU317" i="13"/>
  <c r="AD317" i="13"/>
  <c r="EX317" i="13"/>
  <c r="CR317" i="13"/>
  <c r="R317" i="13"/>
  <c r="CT317" i="13"/>
  <c r="FH317" i="13"/>
  <c r="EZ317" i="13"/>
  <c r="CG317" i="13"/>
  <c r="BZ317" i="13"/>
  <c r="ET317" i="13"/>
  <c r="EJ314" i="13"/>
  <c r="AF314" i="13"/>
  <c r="EY314" i="13"/>
  <c r="J314" i="13"/>
  <c r="CJ314" i="13"/>
  <c r="CR314" i="13"/>
  <c r="AA314" i="13"/>
  <c r="BF314" i="13"/>
  <c r="CI314" i="13"/>
  <c r="AL314" i="13"/>
  <c r="BJ314" i="13"/>
  <c r="BT314" i="13"/>
  <c r="AI314" i="13"/>
  <c r="E314" i="13"/>
  <c r="Y314" i="13"/>
  <c r="FD314" i="13"/>
  <c r="CG314" i="13"/>
  <c r="EG314" i="13"/>
  <c r="DG314" i="13"/>
  <c r="BL314" i="13"/>
  <c r="AG314" i="13"/>
  <c r="EC314" i="13"/>
  <c r="EN314" i="13"/>
  <c r="AD314" i="13"/>
  <c r="ED314" i="13"/>
  <c r="BA314" i="13"/>
  <c r="AY314" i="13"/>
  <c r="FF314" i="13"/>
  <c r="AN314" i="13"/>
  <c r="BC314" i="13"/>
  <c r="DA314" i="13"/>
  <c r="N314" i="13"/>
  <c r="AK314" i="13"/>
  <c r="CA314" i="13"/>
  <c r="O314" i="13"/>
  <c r="BZ314" i="13"/>
  <c r="CK314" i="13"/>
  <c r="G314" i="13"/>
  <c r="AE314" i="13"/>
  <c r="R314" i="13"/>
  <c r="BK314" i="13"/>
  <c r="BV314" i="13"/>
  <c r="DO314" i="13"/>
  <c r="EF314" i="13"/>
  <c r="EI314" i="13"/>
  <c r="DV314" i="13"/>
  <c r="K314" i="13"/>
  <c r="BG314" i="13"/>
  <c r="ER314" i="13"/>
  <c r="DS314" i="13"/>
  <c r="AV314" i="13"/>
  <c r="AC314" i="13"/>
  <c r="AT314" i="13"/>
  <c r="BR314" i="13"/>
  <c r="DQ314" i="13"/>
  <c r="AX314" i="13"/>
  <c r="CN314" i="13"/>
  <c r="BY314" i="13"/>
  <c r="P314" i="13"/>
  <c r="CT314" i="13"/>
  <c r="BB314" i="13"/>
  <c r="EB314" i="13"/>
  <c r="CS314" i="13"/>
  <c r="Z314" i="13"/>
  <c r="FC314" i="13"/>
  <c r="DX314" i="13"/>
  <c r="BX314" i="13"/>
  <c r="BE314" i="13"/>
  <c r="BN314" i="13"/>
  <c r="FE314" i="13"/>
  <c r="CV314" i="13"/>
  <c r="DW314" i="13"/>
  <c r="BU314" i="13"/>
  <c r="BW314" i="13"/>
  <c r="CU314" i="13"/>
  <c r="AZ314" i="13"/>
  <c r="BS314" i="13"/>
  <c r="V314" i="13"/>
  <c r="CM314" i="13"/>
  <c r="ET314" i="13"/>
  <c r="Q314" i="13"/>
  <c r="AH314" i="13"/>
  <c r="AM314" i="13"/>
  <c r="CW314" i="13"/>
  <c r="D314" i="13"/>
  <c r="F314" i="13"/>
  <c r="T314" i="13"/>
  <c r="AU314" i="13"/>
  <c r="DZ314" i="13"/>
  <c r="DC314" i="13"/>
  <c r="AP314" i="13"/>
  <c r="DP314" i="13"/>
  <c r="BM314" i="13"/>
  <c r="EH314" i="13"/>
  <c r="ES314" i="13"/>
  <c r="AQ314" i="13"/>
  <c r="EZ314" i="13"/>
  <c r="CF314" i="13"/>
  <c r="L314" i="13"/>
  <c r="DK314" i="13"/>
  <c r="BI314" i="13"/>
  <c r="DJ314" i="13"/>
  <c r="CD314" i="13"/>
  <c r="S314" i="13"/>
  <c r="FG314" i="13"/>
  <c r="BQ292" i="13"/>
  <c r="S292" i="13"/>
  <c r="EG292" i="13"/>
  <c r="DE292" i="13"/>
  <c r="CH292" i="13"/>
  <c r="DS292" i="13"/>
  <c r="K292" i="13"/>
  <c r="AV292" i="13"/>
  <c r="AN292" i="13"/>
  <c r="EP292" i="13"/>
  <c r="X329" i="13"/>
  <c r="FA281" i="13"/>
  <c r="AQ309" i="13"/>
  <c r="CX281" i="13"/>
  <c r="AZ281" i="13"/>
  <c r="DR281" i="13"/>
  <c r="CI281" i="13"/>
  <c r="DT281" i="13"/>
  <c r="DF228" i="13"/>
  <c r="FB322" i="13"/>
  <c r="AB300" i="13"/>
  <c r="ES248" i="13"/>
  <c r="CW281" i="13"/>
  <c r="CE264" i="13"/>
  <c r="P341" i="13"/>
  <c r="FF228" i="13"/>
  <c r="DT309" i="13"/>
  <c r="BA281" i="13"/>
  <c r="EW281" i="13"/>
  <c r="E281" i="13"/>
  <c r="FF281" i="13"/>
  <c r="CN329" i="13"/>
  <c r="EK300" i="13"/>
  <c r="DC309" i="13"/>
  <c r="W309" i="13"/>
  <c r="DN309" i="13"/>
  <c r="EE281" i="13"/>
  <c r="F281" i="13"/>
  <c r="CV281" i="13"/>
  <c r="AW281" i="13"/>
  <c r="BP329" i="13"/>
  <c r="DY382" i="13"/>
  <c r="DF382" i="13"/>
  <c r="BS329" i="13"/>
  <c r="DB318" i="13"/>
  <c r="BO377" i="13"/>
  <c r="BD382" i="13"/>
  <c r="EK364" i="13"/>
  <c r="CJ377" i="13"/>
  <c r="DU280" i="13"/>
  <c r="Q341" i="13"/>
  <c r="BY341" i="13"/>
  <c r="DZ329" i="13"/>
  <c r="DB235" i="13"/>
  <c r="DU248" i="13"/>
  <c r="EZ263" i="13"/>
  <c r="BN341" i="13"/>
  <c r="DJ364" i="13"/>
  <c r="BD329" i="13"/>
  <c r="CN263" i="13"/>
  <c r="FD382" i="13"/>
  <c r="D329" i="13"/>
  <c r="DN268" i="13"/>
  <c r="CP318" i="13"/>
  <c r="DS364" i="13"/>
  <c r="CJ352" i="13"/>
  <c r="I300" i="13"/>
  <c r="DF364" i="13"/>
  <c r="FE341" i="13"/>
  <c r="EW341" i="13"/>
  <c r="EO341" i="13"/>
  <c r="DT257" i="13"/>
  <c r="AG329" i="13"/>
  <c r="FH382" i="13"/>
  <c r="L268" i="13"/>
  <c r="AF382" i="13"/>
  <c r="EG382" i="13"/>
  <c r="DO268" i="13"/>
  <c r="CP300" i="13"/>
  <c r="CW341" i="13"/>
  <c r="BG341" i="13"/>
  <c r="DZ341" i="13"/>
  <c r="G243" i="13"/>
  <c r="AG281" i="13"/>
  <c r="V268" i="13"/>
  <c r="L223" i="13"/>
  <c r="CQ223" i="13"/>
  <c r="CP268" i="13"/>
  <c r="EK223" i="13"/>
  <c r="EY268" i="13"/>
  <c r="CJ268" i="13"/>
  <c r="P382" i="13"/>
  <c r="CE300" i="13"/>
  <c r="FD309" i="13"/>
  <c r="DG309" i="13"/>
  <c r="CX271" i="13"/>
  <c r="DR268" i="13"/>
  <c r="BC309" i="13"/>
  <c r="CF309" i="13"/>
  <c r="CL271" i="13"/>
  <c r="AV309" i="13"/>
  <c r="EU309" i="13"/>
  <c r="BO271" i="13"/>
  <c r="DY271" i="13"/>
  <c r="BS223" i="13"/>
  <c r="DM268" i="13"/>
  <c r="DJ300" i="13"/>
  <c r="EK309" i="13"/>
  <c r="BS309" i="13"/>
  <c r="EA309" i="13"/>
  <c r="CT309" i="13"/>
  <c r="FA309" i="13"/>
  <c r="BF309" i="13"/>
  <c r="DU268" i="13"/>
  <c r="DF268" i="13"/>
  <c r="X268" i="13"/>
  <c r="EF309" i="13"/>
  <c r="L275" i="13"/>
  <c r="ET275" i="13"/>
  <c r="F300" i="13"/>
  <c r="CD345" i="13"/>
  <c r="X271" i="13"/>
  <c r="EE271" i="13"/>
  <c r="X300" i="13"/>
  <c r="BW309" i="13"/>
  <c r="DA309" i="13"/>
  <c r="CN309" i="13"/>
  <c r="FB309" i="13"/>
  <c r="FF309" i="13"/>
  <c r="CU309" i="13"/>
  <c r="AW246" i="13"/>
  <c r="CV382" i="13"/>
  <c r="CZ329" i="13"/>
  <c r="K268" i="13"/>
  <c r="DI271" i="13"/>
  <c r="J268" i="13"/>
  <c r="BT268" i="13"/>
  <c r="EZ238" i="13"/>
  <c r="AI268" i="13"/>
  <c r="AR300" i="13"/>
  <c r="CW309" i="13"/>
  <c r="EB309" i="13"/>
  <c r="DZ280" i="13"/>
  <c r="AJ309" i="13"/>
  <c r="EE309" i="13"/>
  <c r="DM331" i="13"/>
  <c r="CG268" i="13"/>
  <c r="K345" i="13"/>
  <c r="EK271" i="13"/>
  <c r="CS268" i="13"/>
  <c r="DB271" i="13"/>
  <c r="AH268" i="13"/>
  <c r="DB300" i="13"/>
  <c r="DT300" i="13"/>
  <c r="CE309" i="13"/>
  <c r="E271" i="13"/>
  <c r="AW309" i="13"/>
  <c r="M238" i="13"/>
  <c r="BP382" i="13"/>
  <c r="CZ382" i="13"/>
  <c r="CD309" i="13"/>
  <c r="X223" i="13"/>
  <c r="CI268" i="13"/>
  <c r="DB382" i="13"/>
  <c r="CA300" i="13"/>
  <c r="CR309" i="13"/>
  <c r="BX309" i="13"/>
  <c r="J309" i="13"/>
  <c r="BA309" i="13"/>
  <c r="CS309" i="13"/>
  <c r="DU269" i="13"/>
  <c r="DQ269" i="13"/>
  <c r="AM269" i="13"/>
  <c r="EK269" i="13"/>
  <c r="CA269" i="13"/>
  <c r="FC269" i="13"/>
  <c r="S269" i="13"/>
  <c r="CZ269" i="13"/>
  <c r="EV269" i="13"/>
  <c r="T269" i="13"/>
  <c r="L269" i="13"/>
  <c r="BL347" i="13"/>
  <c r="AX347" i="13"/>
  <c r="CW226" i="13"/>
  <c r="AM226" i="13"/>
  <c r="BC325" i="13"/>
  <c r="E325" i="13"/>
  <c r="CM325" i="13"/>
  <c r="U325" i="13"/>
  <c r="CC325" i="13"/>
  <c r="K325" i="13"/>
  <c r="CQ325" i="13"/>
  <c r="FE325" i="13"/>
  <c r="EF325" i="13"/>
  <c r="EN325" i="13"/>
  <c r="CU325" i="13"/>
  <c r="CR325" i="13"/>
  <c r="DV325" i="13"/>
  <c r="DY325" i="13"/>
  <c r="FF325" i="13"/>
  <c r="DF325" i="13"/>
  <c r="DA325" i="13"/>
  <c r="AI325" i="13"/>
  <c r="G325" i="13"/>
  <c r="AV325" i="13"/>
  <c r="EX325" i="13"/>
  <c r="AT325" i="13"/>
  <c r="DQ325" i="13"/>
  <c r="CJ325" i="13"/>
  <c r="AU325" i="13"/>
  <c r="BQ325" i="13"/>
  <c r="AF325" i="13"/>
  <c r="BZ325" i="13"/>
  <c r="AP325" i="13"/>
  <c r="CH325" i="13"/>
  <c r="AX325" i="13"/>
  <c r="DC325" i="13"/>
  <c r="DD325" i="13"/>
  <c r="R325" i="13"/>
  <c r="CA325" i="13"/>
  <c r="ET325" i="13"/>
  <c r="AR325" i="13"/>
  <c r="DW325" i="13"/>
  <c r="AC325" i="13"/>
  <c r="AO325" i="13"/>
  <c r="DU325" i="13"/>
  <c r="CX325" i="13"/>
  <c r="EU325" i="13"/>
  <c r="H325" i="13"/>
  <c r="Z325" i="13"/>
  <c r="V325" i="13"/>
  <c r="DN325" i="13"/>
  <c r="BL325" i="13"/>
  <c r="DS325" i="13"/>
  <c r="J325" i="13"/>
  <c r="DZ325" i="13"/>
  <c r="F325" i="13"/>
  <c r="DJ325" i="13"/>
  <c r="BM325" i="13"/>
  <c r="CO325" i="13"/>
  <c r="L325" i="13"/>
  <c r="EB325" i="13"/>
  <c r="DO325" i="13"/>
  <c r="CZ325" i="13"/>
  <c r="D325" i="13"/>
  <c r="CI325" i="13"/>
  <c r="CF325" i="13"/>
  <c r="CY325" i="13"/>
  <c r="AE325" i="13"/>
  <c r="BY325" i="13"/>
  <c r="AL325" i="13"/>
  <c r="BI325" i="13"/>
  <c r="BT325" i="13"/>
  <c r="EV325" i="13"/>
  <c r="BG325" i="13"/>
  <c r="AZ325" i="13"/>
  <c r="AW325" i="13"/>
  <c r="EW325" i="13"/>
  <c r="DR325" i="13"/>
  <c r="CN325" i="13"/>
  <c r="AG325" i="13"/>
  <c r="I325" i="13"/>
  <c r="AJ325" i="13"/>
  <c r="CK325" i="13"/>
  <c r="FG325" i="13"/>
  <c r="CT325" i="13"/>
  <c r="FH325" i="13"/>
  <c r="AA325" i="13"/>
  <c r="CG325" i="13"/>
  <c r="DE325" i="13"/>
  <c r="BF325" i="13"/>
  <c r="AF361" i="13"/>
  <c r="CP361" i="13"/>
  <c r="DQ361" i="13"/>
  <c r="DY361" i="13"/>
  <c r="EZ361" i="13"/>
  <c r="BT361" i="13"/>
  <c r="EC361" i="13"/>
  <c r="EM361" i="13"/>
  <c r="EJ361" i="13"/>
  <c r="CI361" i="13"/>
  <c r="DT361" i="13"/>
  <c r="AI361" i="13"/>
  <c r="BW361" i="13"/>
  <c r="CV361" i="13"/>
  <c r="O361" i="13"/>
  <c r="I361" i="13"/>
  <c r="AX361" i="13"/>
  <c r="AO361" i="13"/>
  <c r="CL361" i="13"/>
  <c r="EK361" i="13"/>
  <c r="EO361" i="13"/>
  <c r="AW361" i="13"/>
  <c r="AE361" i="13"/>
  <c r="K361" i="13"/>
  <c r="BJ361" i="13"/>
  <c r="CJ361" i="13"/>
  <c r="E361" i="13"/>
  <c r="BI361" i="13"/>
  <c r="BA361" i="13"/>
  <c r="AU361" i="13"/>
  <c r="BB361" i="13"/>
  <c r="AY361" i="13"/>
  <c r="DP361" i="13"/>
  <c r="AD361" i="13"/>
  <c r="ES361" i="13"/>
  <c r="BX361" i="13"/>
  <c r="BG361" i="13"/>
  <c r="AA361" i="13"/>
  <c r="EV361" i="13"/>
  <c r="CX361" i="13"/>
  <c r="EX361" i="13"/>
  <c r="DZ361" i="13"/>
  <c r="Z361" i="13"/>
  <c r="CE361" i="13"/>
  <c r="CO361" i="13"/>
  <c r="BC361" i="13"/>
  <c r="BQ361" i="13"/>
  <c r="AM361" i="13"/>
  <c r="CZ361" i="13"/>
  <c r="DK361" i="13"/>
  <c r="M361" i="13"/>
  <c r="FG361" i="13"/>
  <c r="DE361" i="13"/>
  <c r="DO361" i="13"/>
  <c r="D361" i="13"/>
  <c r="CT361" i="13"/>
  <c r="BS361" i="13"/>
  <c r="EE361" i="13"/>
  <c r="DA361" i="13"/>
  <c r="H361" i="13"/>
  <c r="CM361" i="13"/>
  <c r="AR361" i="13"/>
  <c r="BZ361" i="13"/>
  <c r="BF361" i="13"/>
  <c r="DG361" i="13"/>
  <c r="FH361" i="13"/>
  <c r="BM361" i="13"/>
  <c r="P361" i="13"/>
  <c r="ER361" i="13"/>
  <c r="FB361" i="13"/>
  <c r="BV361" i="13"/>
  <c r="FD361" i="13"/>
  <c r="W361" i="13"/>
  <c r="Q361" i="13"/>
  <c r="EQ361" i="13"/>
  <c r="G361" i="13"/>
  <c r="CK361" i="13"/>
  <c r="L361" i="13"/>
  <c r="BE361" i="13"/>
  <c r="CF361" i="13"/>
  <c r="BK361" i="13"/>
  <c r="DL361" i="13"/>
  <c r="BY361" i="13"/>
  <c r="T361" i="13"/>
  <c r="EI361" i="13"/>
  <c r="DS361" i="13"/>
  <c r="DJ361" i="13"/>
  <c r="FF361" i="13"/>
  <c r="CN361" i="13"/>
  <c r="S361" i="13"/>
  <c r="BO361" i="13"/>
  <c r="CG361" i="13"/>
  <c r="AS361" i="13"/>
  <c r="AZ361" i="13"/>
  <c r="CH361" i="13"/>
  <c r="AH361" i="13"/>
  <c r="BU361" i="13"/>
  <c r="EH361" i="13"/>
  <c r="BD361" i="13"/>
  <c r="CY361" i="13"/>
  <c r="EL361" i="13"/>
  <c r="DX361" i="13"/>
  <c r="CC361" i="13"/>
  <c r="DN361" i="13"/>
  <c r="CU361" i="13"/>
  <c r="BN361" i="13"/>
  <c r="DB361" i="13"/>
  <c r="CD361" i="13"/>
  <c r="DW361" i="13"/>
  <c r="AN361" i="13"/>
  <c r="CQ361" i="13"/>
  <c r="AG361" i="13"/>
  <c r="EB361" i="13"/>
  <c r="AK361" i="13"/>
  <c r="X361" i="13"/>
  <c r="U361" i="13"/>
  <c r="FC361" i="13"/>
  <c r="J361" i="13"/>
  <c r="EF361" i="13"/>
  <c r="N361" i="13"/>
  <c r="FA361" i="13"/>
  <c r="V361" i="13"/>
  <c r="AQ361" i="13"/>
  <c r="CW361" i="13"/>
  <c r="DD361" i="13"/>
  <c r="AV361" i="13"/>
  <c r="BH361" i="13"/>
  <c r="DI361" i="13"/>
  <c r="EN361" i="13"/>
  <c r="DH361" i="13"/>
  <c r="ET361" i="13"/>
  <c r="DF361" i="13"/>
  <c r="Y361" i="13"/>
  <c r="DV361" i="13"/>
  <c r="R361" i="13"/>
  <c r="BR361" i="13"/>
  <c r="CR361" i="13"/>
  <c r="AT361" i="13"/>
  <c r="CB361" i="13"/>
  <c r="AC361" i="13"/>
  <c r="EU361" i="13"/>
  <c r="ED361" i="13"/>
  <c r="EG361" i="13"/>
  <c r="AD287" i="13"/>
  <c r="DM287" i="13"/>
  <c r="EH287" i="13"/>
  <c r="BP287" i="13"/>
  <c r="ER287" i="13"/>
  <c r="CQ287" i="13"/>
  <c r="Q287" i="13"/>
  <c r="DO343" i="13"/>
  <c r="CD343" i="13"/>
  <c r="I343" i="13"/>
  <c r="T343" i="13"/>
  <c r="AU343" i="13"/>
  <c r="AT343" i="13"/>
  <c r="BX343" i="13"/>
  <c r="BG343" i="13"/>
  <c r="EW343" i="13"/>
  <c r="EK343" i="13"/>
  <c r="BQ343" i="13"/>
  <c r="DF343" i="13"/>
  <c r="BE343" i="13"/>
  <c r="DX343" i="13"/>
  <c r="E343" i="13"/>
  <c r="DI343" i="13"/>
  <c r="AS343" i="13"/>
  <c r="AR343" i="13"/>
  <c r="FG343" i="13"/>
  <c r="CL343" i="13"/>
  <c r="EL343" i="13"/>
  <c r="DH343" i="13"/>
  <c r="BO343" i="13"/>
  <c r="DB343" i="13"/>
  <c r="X343" i="13"/>
  <c r="BD343" i="13"/>
  <c r="AB343" i="13"/>
  <c r="H343" i="13"/>
  <c r="AI343" i="13"/>
  <c r="BS343" i="13"/>
  <c r="CB343" i="13"/>
  <c r="EE343" i="13"/>
  <c r="CE343" i="13"/>
  <c r="BR343" i="13"/>
  <c r="DM343" i="13"/>
  <c r="DA343" i="13"/>
  <c r="DN343" i="13"/>
  <c r="AG343" i="13"/>
  <c r="BF343" i="13"/>
  <c r="BP343" i="13"/>
  <c r="W343" i="13"/>
  <c r="CZ343" i="13"/>
  <c r="J343" i="13"/>
  <c r="V343" i="13"/>
  <c r="DT366" i="13"/>
  <c r="BI366" i="13"/>
  <c r="BH366" i="13"/>
  <c r="BE366" i="13"/>
  <c r="DG366" i="13"/>
  <c r="DZ366" i="13"/>
  <c r="AK366" i="13"/>
  <c r="AZ366" i="13"/>
  <c r="AQ366" i="13"/>
  <c r="FH366" i="13"/>
  <c r="FF366" i="13"/>
  <c r="EL366" i="13"/>
  <c r="DH366" i="13"/>
  <c r="CT366" i="13"/>
  <c r="BT366" i="13"/>
  <c r="W366" i="13"/>
  <c r="AR366" i="13"/>
  <c r="CV366" i="13"/>
  <c r="U366" i="13"/>
  <c r="EA366" i="13"/>
  <c r="DP366" i="13"/>
  <c r="CH366" i="13"/>
  <c r="ES366" i="13"/>
  <c r="AM366" i="13"/>
  <c r="BD366" i="13"/>
  <c r="BX366" i="13"/>
  <c r="CP366" i="13"/>
  <c r="CS366" i="13"/>
  <c r="BG366" i="13"/>
  <c r="EW366" i="13"/>
  <c r="S366" i="13"/>
  <c r="FA366" i="13"/>
  <c r="EU366" i="13"/>
  <c r="AT366" i="13"/>
  <c r="V366" i="13"/>
  <c r="EY366" i="13"/>
  <c r="CU366" i="13"/>
  <c r="AW366" i="13"/>
  <c r="BW366" i="13"/>
  <c r="CL366" i="13"/>
  <c r="ET366" i="13"/>
  <c r="AB366" i="13"/>
  <c r="DD366" i="13"/>
  <c r="BF366" i="13"/>
  <c r="DX366" i="13"/>
  <c r="E366" i="13"/>
  <c r="CF366" i="13"/>
  <c r="CK366" i="13"/>
  <c r="EV366" i="13"/>
  <c r="DW366" i="13"/>
  <c r="CO366" i="13"/>
  <c r="N366" i="13"/>
  <c r="K366" i="13"/>
  <c r="AF366" i="13"/>
  <c r="EK366" i="13"/>
  <c r="F366" i="13"/>
  <c r="DB366" i="13"/>
  <c r="BP366" i="13"/>
  <c r="BM366" i="13"/>
  <c r="EN366" i="13"/>
  <c r="BQ366" i="13"/>
  <c r="BU366" i="13"/>
  <c r="AC366" i="13"/>
  <c r="CR366" i="13"/>
  <c r="AX366" i="13"/>
  <c r="EJ366" i="13"/>
  <c r="Q366" i="13"/>
  <c r="DM366" i="13"/>
  <c r="BO366" i="13"/>
  <c r="BN366" i="13"/>
  <c r="CC366" i="13"/>
  <c r="CA366" i="13"/>
  <c r="R366" i="13"/>
  <c r="CE366" i="13"/>
  <c r="H366" i="13"/>
  <c r="L366" i="13"/>
  <c r="AP366" i="13"/>
  <c r="DY366" i="13"/>
  <c r="DO366" i="13"/>
  <c r="CW366" i="13"/>
  <c r="ER366" i="13"/>
  <c r="CI366" i="13"/>
  <c r="EH366" i="13"/>
  <c r="CZ366" i="13"/>
  <c r="BY366" i="13"/>
  <c r="CJ366" i="13"/>
  <c r="J366" i="13"/>
  <c r="EG366" i="13"/>
  <c r="CD366" i="13"/>
  <c r="EF366" i="13"/>
  <c r="BC366" i="13"/>
  <c r="AG366" i="13"/>
  <c r="EC366" i="13"/>
  <c r="EZ366" i="13"/>
  <c r="EE366" i="13"/>
  <c r="DV366" i="13"/>
  <c r="BB366" i="13"/>
  <c r="DK366" i="13"/>
  <c r="EP366" i="13"/>
  <c r="AL366" i="13"/>
  <c r="CN366" i="13"/>
  <c r="FC366" i="13"/>
  <c r="I366" i="13"/>
  <c r="EB366" i="13"/>
  <c r="DJ366" i="13"/>
  <c r="FE366" i="13"/>
  <c r="AI366" i="13"/>
  <c r="BR366" i="13"/>
  <c r="X366" i="13"/>
  <c r="AY366" i="13"/>
  <c r="DU366" i="13"/>
  <c r="DE366" i="13"/>
  <c r="M366" i="13"/>
  <c r="AE366" i="13"/>
  <c r="AN366" i="13"/>
  <c r="EI366" i="13"/>
  <c r="AH366" i="13"/>
  <c r="DR366" i="13"/>
  <c r="AA366" i="13"/>
  <c r="DL366" i="13"/>
  <c r="T366" i="13"/>
  <c r="DI366" i="13"/>
  <c r="DS366" i="13"/>
  <c r="BL366" i="13"/>
  <c r="ED366" i="13"/>
  <c r="EM366" i="13"/>
  <c r="EQ366" i="13"/>
  <c r="DQ366" i="13"/>
  <c r="BA366" i="13"/>
  <c r="FG366" i="13"/>
  <c r="AV366" i="13"/>
  <c r="Z366" i="13"/>
  <c r="AO366" i="13"/>
  <c r="FD366" i="13"/>
  <c r="BS366" i="13"/>
  <c r="BL226" i="13"/>
  <c r="AS226" i="13"/>
  <c r="AD226" i="13"/>
  <c r="BF226" i="13"/>
  <c r="BU226" i="13"/>
  <c r="DS226" i="13"/>
  <c r="BJ226" i="13"/>
  <c r="EX226" i="13"/>
  <c r="BP226" i="13"/>
  <c r="CC226" i="13"/>
  <c r="EY226" i="13"/>
  <c r="CT226" i="13"/>
  <c r="DP226" i="13"/>
  <c r="CH226" i="13"/>
  <c r="BW226" i="13"/>
  <c r="EC226" i="13"/>
  <c r="CU226" i="13"/>
  <c r="E226" i="13"/>
  <c r="AB226" i="13"/>
  <c r="DF226" i="13"/>
  <c r="BY226" i="13"/>
  <c r="EF226" i="13"/>
  <c r="BA226" i="13"/>
  <c r="BM226" i="13"/>
  <c r="V226" i="13"/>
  <c r="FG226" i="13"/>
  <c r="CR226" i="13"/>
  <c r="BV226" i="13"/>
  <c r="AY226" i="13"/>
  <c r="BT226" i="13"/>
  <c r="W226" i="13"/>
  <c r="BR226" i="13"/>
  <c r="F226" i="13"/>
  <c r="CY226" i="13"/>
  <c r="BK226" i="13"/>
  <c r="AX226" i="13"/>
  <c r="FB226" i="13"/>
  <c r="CQ226" i="13"/>
  <c r="FA226" i="13"/>
  <c r="EA226" i="13"/>
  <c r="AE226" i="13"/>
  <c r="EM226" i="13"/>
  <c r="CS226" i="13"/>
  <c r="CG226" i="13"/>
  <c r="O226" i="13"/>
  <c r="Z226" i="13"/>
  <c r="DY226" i="13"/>
  <c r="S226" i="13"/>
  <c r="Q226" i="13"/>
  <c r="BG226" i="13"/>
  <c r="DG226" i="13"/>
  <c r="DD226" i="13"/>
  <c r="L226" i="13"/>
  <c r="AV226" i="13"/>
  <c r="CF226" i="13"/>
  <c r="EE226" i="13"/>
  <c r="AH226" i="13"/>
  <c r="CO226" i="13"/>
  <c r="AK226" i="13"/>
  <c r="DJ226" i="13"/>
  <c r="EH226" i="13"/>
  <c r="BO226" i="13"/>
  <c r="CB226" i="13"/>
  <c r="K226" i="13"/>
  <c r="BQ226" i="13"/>
  <c r="AI226" i="13"/>
  <c r="AL226" i="13"/>
  <c r="Y226" i="13"/>
  <c r="AU226" i="13"/>
  <c r="AQ226" i="13"/>
  <c r="BC226" i="13"/>
  <c r="DI226" i="13"/>
  <c r="EU226" i="13"/>
  <c r="EL226" i="13"/>
  <c r="CZ226" i="13"/>
  <c r="ED226" i="13"/>
  <c r="AT226" i="13"/>
  <c r="EN226" i="13"/>
  <c r="CV226" i="13"/>
  <c r="P226" i="13"/>
  <c r="CL226" i="13"/>
  <c r="DE226" i="13"/>
  <c r="AP226" i="13"/>
  <c r="DX226" i="13"/>
  <c r="CN226" i="13"/>
  <c r="DK226" i="13"/>
  <c r="CP226" i="13"/>
  <c r="D226" i="13"/>
  <c r="CD226" i="13"/>
  <c r="BH226" i="13"/>
  <c r="BF321" i="13"/>
  <c r="BG321" i="13"/>
  <c r="EB321" i="13"/>
  <c r="Y321" i="13"/>
  <c r="N321" i="13"/>
  <c r="AM321" i="13"/>
  <c r="AQ321" i="13"/>
  <c r="DL321" i="13"/>
  <c r="AE321" i="13"/>
  <c r="EN321" i="13"/>
  <c r="AK321" i="13"/>
  <c r="Z321" i="13"/>
  <c r="AY321" i="13"/>
  <c r="BX321" i="13"/>
  <c r="BM321" i="13"/>
  <c r="T321" i="13"/>
  <c r="H321" i="13"/>
  <c r="BR321" i="13"/>
  <c r="EZ321" i="13"/>
  <c r="AW321" i="13"/>
  <c r="AL321" i="13"/>
  <c r="BK321" i="13"/>
  <c r="CJ321" i="13"/>
  <c r="BO321" i="13"/>
  <c r="CP321" i="13"/>
  <c r="FH321" i="13"/>
  <c r="CQ321" i="13"/>
  <c r="BW321" i="13"/>
  <c r="CV321" i="13"/>
  <c r="CK321" i="13"/>
  <c r="AT321" i="13"/>
  <c r="AI321" i="13"/>
  <c r="BV321" i="13"/>
  <c r="ES321" i="13"/>
  <c r="DC321" i="13"/>
  <c r="BI321" i="13"/>
  <c r="DZ321" i="13"/>
  <c r="DO321" i="13"/>
  <c r="AV321" i="13"/>
  <c r="ED321" i="13"/>
  <c r="P321" i="13"/>
  <c r="E321" i="13"/>
  <c r="EA321" i="13"/>
  <c r="DN321" i="13"/>
  <c r="AJ321" i="13"/>
  <c r="CM321" i="13"/>
  <c r="DP321" i="13"/>
  <c r="BU321" i="13"/>
  <c r="FB321" i="13"/>
  <c r="AN321" i="13"/>
  <c r="AC321" i="13"/>
  <c r="AR321" i="13"/>
  <c r="DD321" i="13"/>
  <c r="AB321" i="13"/>
  <c r="DQ321" i="13"/>
  <c r="O321" i="13"/>
  <c r="DH321" i="13"/>
  <c r="BA321" i="13"/>
  <c r="DX321" i="13"/>
  <c r="EC321" i="13"/>
  <c r="EF321" i="13"/>
  <c r="CG321" i="13"/>
  <c r="AO321" i="13"/>
  <c r="AH321" i="13"/>
  <c r="BJ321" i="13"/>
  <c r="EQ321" i="13"/>
  <c r="EG321" i="13"/>
  <c r="DI321" i="13"/>
  <c r="DU321" i="13"/>
  <c r="EE321" i="13"/>
  <c r="BY321" i="13"/>
  <c r="CI321" i="13"/>
  <c r="BZ321" i="13"/>
  <c r="EH321" i="13"/>
  <c r="BN321" i="13"/>
  <c r="BB321" i="13"/>
  <c r="DA321" i="13"/>
  <c r="EK321" i="13"/>
  <c r="BE321" i="13"/>
  <c r="CL321" i="13"/>
  <c r="AD321" i="13"/>
  <c r="EV321" i="13"/>
  <c r="CX321" i="13"/>
  <c r="DY321" i="13"/>
  <c r="DK321" i="13"/>
  <c r="BP321" i="13"/>
  <c r="EL321" i="13"/>
  <c r="EM321" i="13"/>
  <c r="BH321" i="13"/>
  <c r="CH321" i="13"/>
  <c r="DM321" i="13"/>
  <c r="CO321" i="13"/>
  <c r="EX321" i="13"/>
  <c r="EY321" i="13"/>
  <c r="BT321" i="13"/>
  <c r="DE321" i="13"/>
  <c r="CT321" i="13"/>
  <c r="DS321" i="13"/>
  <c r="FD321" i="13"/>
  <c r="DG321" i="13"/>
  <c r="DW321" i="13"/>
  <c r="DY295" i="13"/>
  <c r="DB295" i="13"/>
  <c r="X295" i="13"/>
  <c r="E295" i="13"/>
  <c r="EQ295" i="13"/>
  <c r="BX295" i="13"/>
  <c r="BA295" i="13"/>
  <c r="D295" i="13"/>
  <c r="DU295" i="13"/>
  <c r="AB295" i="13"/>
  <c r="BS295" i="13"/>
  <c r="EO295" i="13"/>
  <c r="DH295" i="13"/>
  <c r="CE295" i="13"/>
  <c r="FA295" i="13"/>
  <c r="EW295" i="13"/>
  <c r="CL295" i="13"/>
  <c r="AZ295" i="13"/>
  <c r="AW295" i="13"/>
  <c r="CD295" i="13"/>
  <c r="AC295" i="13"/>
  <c r="AO295" i="13"/>
  <c r="DT295" i="13"/>
  <c r="CP295" i="13"/>
  <c r="I295" i="13"/>
  <c r="EP295" i="13"/>
  <c r="EK295" i="13"/>
  <c r="CA295" i="13"/>
  <c r="CJ295" i="13"/>
  <c r="DM295" i="13"/>
  <c r="AF295" i="13"/>
  <c r="BO295" i="13"/>
  <c r="DR295" i="13"/>
  <c r="CI295" i="13"/>
  <c r="DF295" i="13"/>
  <c r="AN295" i="13"/>
  <c r="AJ295" i="13"/>
  <c r="CY295" i="13"/>
  <c r="AR295" i="13"/>
  <c r="BZ295" i="13"/>
  <c r="CX295" i="13"/>
  <c r="DK295" i="13"/>
  <c r="DI295" i="13"/>
  <c r="EY262" i="13"/>
  <c r="ED262" i="13"/>
  <c r="AL262" i="13"/>
  <c r="AY262" i="13"/>
  <c r="DN262" i="13"/>
  <c r="AS262" i="13"/>
  <c r="G262" i="13"/>
  <c r="U262" i="13"/>
  <c r="D262" i="13"/>
  <c r="Q262" i="13"/>
  <c r="CL262" i="13"/>
  <c r="BZ262" i="13"/>
  <c r="CM262" i="13"/>
  <c r="AM262" i="13"/>
  <c r="FD262" i="13"/>
  <c r="FE262" i="13"/>
  <c r="AE262" i="13"/>
  <c r="EV262" i="13"/>
  <c r="AV262" i="13"/>
  <c r="DE262" i="13"/>
  <c r="Y262" i="13"/>
  <c r="AX262" i="13"/>
  <c r="BM262" i="13"/>
  <c r="AG262" i="13"/>
  <c r="CV262" i="13"/>
  <c r="DP262" i="13"/>
  <c r="AA262" i="13"/>
  <c r="AD262" i="13"/>
  <c r="T262" i="13"/>
  <c r="N262" i="13"/>
  <c r="E262" i="13"/>
  <c r="BT262" i="13"/>
  <c r="EI262" i="13"/>
  <c r="EG262" i="13"/>
  <c r="AC262" i="13"/>
  <c r="CO262" i="13"/>
  <c r="AZ262" i="13"/>
  <c r="FF262" i="13"/>
  <c r="AQ262" i="13"/>
  <c r="BA262" i="13"/>
  <c r="CG262" i="13"/>
  <c r="CK262" i="13"/>
  <c r="EB262" i="13"/>
  <c r="R262" i="13"/>
  <c r="BN262" i="13"/>
  <c r="CC262" i="13"/>
  <c r="F262" i="13"/>
  <c r="BW262" i="13"/>
  <c r="EH262" i="13"/>
  <c r="EU262" i="13"/>
  <c r="FB262" i="13"/>
  <c r="CF262" i="13"/>
  <c r="BD262" i="13"/>
  <c r="Z262" i="13"/>
  <c r="BR262" i="13"/>
  <c r="EA262" i="13"/>
  <c r="S262" i="13"/>
  <c r="BY262" i="13"/>
  <c r="CB262" i="13"/>
  <c r="AP262" i="13"/>
  <c r="ET262" i="13"/>
  <c r="BC262" i="13"/>
  <c r="BP262" i="13"/>
  <c r="FH262" i="13"/>
  <c r="DJ262" i="13"/>
  <c r="EC262" i="13"/>
  <c r="BK262" i="13"/>
  <c r="CD262" i="13"/>
  <c r="DX262" i="13"/>
  <c r="ES262" i="13"/>
  <c r="CH262" i="13"/>
  <c r="AK262" i="13"/>
  <c r="DW262" i="13"/>
  <c r="BE262" i="13"/>
  <c r="DY262" i="13"/>
  <c r="EN262" i="13"/>
  <c r="CZ262" i="13"/>
  <c r="CY262" i="13"/>
  <c r="DK262" i="13"/>
  <c r="H262" i="13"/>
  <c r="BF262" i="13"/>
  <c r="BQ262" i="13"/>
  <c r="DG262" i="13"/>
  <c r="DL262" i="13"/>
  <c r="CT262" i="13"/>
  <c r="BI262" i="13"/>
  <c r="DA262" i="13"/>
  <c r="O262" i="13"/>
  <c r="FC262" i="13"/>
  <c r="BJ262" i="13"/>
  <c r="BL262" i="13"/>
  <c r="P262" i="13"/>
  <c r="FG262" i="13"/>
  <c r="EZ262" i="13"/>
  <c r="CU262" i="13"/>
  <c r="V262" i="13"/>
  <c r="D377" i="13"/>
  <c r="AH271" i="13"/>
  <c r="CW382" i="13"/>
  <c r="BD300" i="13"/>
  <c r="CX300" i="13"/>
  <c r="ED377" i="13"/>
  <c r="AR318" i="13"/>
  <c r="DV238" i="13"/>
  <c r="E382" i="13"/>
  <c r="DZ377" i="13"/>
  <c r="CZ228" i="13"/>
  <c r="ES235" i="13"/>
  <c r="BN228" i="13"/>
  <c r="CP271" i="13"/>
  <c r="BS271" i="13"/>
  <c r="CE304" i="13"/>
  <c r="AR382" i="13"/>
  <c r="EW300" i="13"/>
  <c r="DF300" i="13"/>
  <c r="G377" i="13"/>
  <c r="DU271" i="13"/>
  <c r="X318" i="13"/>
  <c r="T318" i="13"/>
  <c r="EU377" i="13"/>
  <c r="EP271" i="13"/>
  <c r="V271" i="13"/>
  <c r="DR304" i="13"/>
  <c r="DU382" i="13"/>
  <c r="FH300" i="13"/>
  <c r="FA300" i="13"/>
  <c r="FA271" i="13"/>
  <c r="EG271" i="13"/>
  <c r="EK377" i="13"/>
  <c r="AQ377" i="13"/>
  <c r="AW238" i="13"/>
  <c r="ES382" i="13"/>
  <c r="EW329" i="13"/>
  <c r="D271" i="13"/>
  <c r="BX271" i="13"/>
  <c r="EE304" i="13"/>
  <c r="BZ300" i="13"/>
  <c r="EQ300" i="13"/>
  <c r="FA280" i="13"/>
  <c r="DT382" i="13"/>
  <c r="I318" i="13"/>
  <c r="AO271" i="13"/>
  <c r="DI377" i="13"/>
  <c r="L235" i="13"/>
  <c r="DM271" i="13"/>
  <c r="CF377" i="13"/>
  <c r="I382" i="13"/>
  <c r="AB271" i="13"/>
  <c r="M300" i="13"/>
  <c r="DR300" i="13"/>
  <c r="DS377" i="13"/>
  <c r="CE318" i="13"/>
  <c r="AG318" i="13"/>
  <c r="DJ269" i="13"/>
  <c r="AY371" i="13"/>
  <c r="CU371" i="13"/>
  <c r="AD371" i="13"/>
  <c r="EY371" i="13"/>
  <c r="EV371" i="13"/>
  <c r="AW371" i="13"/>
  <c r="BY371" i="13"/>
  <c r="BT371" i="13"/>
  <c r="CJ371" i="13"/>
  <c r="AM371" i="13"/>
  <c r="M371" i="13"/>
  <c r="BL269" i="13"/>
  <c r="BA269" i="13"/>
  <c r="Y269" i="13"/>
  <c r="BU269" i="13"/>
  <c r="EM269" i="13"/>
  <c r="AU269" i="13"/>
  <c r="AE269" i="13"/>
  <c r="EB269" i="13"/>
  <c r="CF269" i="13"/>
  <c r="BF269" i="13"/>
  <c r="P269" i="13"/>
  <c r="U269" i="13"/>
  <c r="FD269" i="13"/>
  <c r="BV290" i="13"/>
  <c r="W290" i="13"/>
  <c r="K244" i="13"/>
  <c r="EG244" i="13"/>
  <c r="EO290" i="13"/>
  <c r="FD290" i="13"/>
  <c r="AG269" i="13"/>
  <c r="EG269" i="13"/>
  <c r="CJ269" i="13"/>
  <c r="N269" i="13"/>
  <c r="DD269" i="13"/>
  <c r="AQ269" i="13"/>
  <c r="BZ269" i="13"/>
  <c r="AR269" i="13"/>
  <c r="CQ244" i="13"/>
  <c r="BS371" i="13"/>
  <c r="BX371" i="13"/>
  <c r="BO371" i="13"/>
  <c r="DH371" i="13"/>
  <c r="DI371" i="13"/>
  <c r="CL371" i="13"/>
  <c r="EO371" i="13"/>
  <c r="EE371" i="13"/>
  <c r="AB371" i="13"/>
  <c r="DF371" i="13"/>
  <c r="CY371" i="13"/>
  <c r="AS371" i="13"/>
  <c r="BD371" i="13"/>
  <c r="DJ371" i="13"/>
  <c r="AK371" i="13"/>
  <c r="CI371" i="13"/>
  <c r="DT371" i="13"/>
  <c r="CG371" i="13"/>
  <c r="DG371" i="13"/>
  <c r="N371" i="13"/>
  <c r="CT371" i="13"/>
  <c r="AB269" i="13"/>
  <c r="CL269" i="13"/>
  <c r="AA269" i="13"/>
  <c r="DS269" i="13"/>
  <c r="AY269" i="13"/>
  <c r="BD269" i="13"/>
  <c r="FF269" i="13"/>
  <c r="EA269" i="13"/>
  <c r="CE269" i="13"/>
  <c r="H269" i="13"/>
  <c r="AH269" i="13"/>
  <c r="AS269" i="13"/>
  <c r="Y290" i="13"/>
  <c r="DJ290" i="13"/>
  <c r="AT244" i="13"/>
  <c r="FG244" i="13"/>
  <c r="AC269" i="13"/>
  <c r="BO269" i="13"/>
  <c r="EQ269" i="13"/>
  <c r="BG269" i="13"/>
  <c r="AD269" i="13"/>
  <c r="BE269" i="13"/>
  <c r="CZ244" i="13"/>
  <c r="ET319" i="13"/>
  <c r="BQ319" i="13"/>
  <c r="AQ371" i="13"/>
  <c r="BQ371" i="13"/>
  <c r="AN371" i="13"/>
  <c r="AJ371" i="13"/>
  <c r="DL371" i="13"/>
  <c r="V371" i="13"/>
  <c r="FE371" i="13"/>
  <c r="EH371" i="13"/>
  <c r="DP371" i="13"/>
  <c r="CH371" i="13"/>
  <c r="ED371" i="13"/>
  <c r="Z371" i="13"/>
  <c r="BS269" i="13"/>
  <c r="O269" i="13"/>
  <c r="BI269" i="13"/>
  <c r="FB269" i="13"/>
  <c r="BJ269" i="13"/>
  <c r="G269" i="13"/>
  <c r="EJ269" i="13"/>
  <c r="DN269" i="13"/>
  <c r="FG269" i="13"/>
  <c r="DY269" i="13"/>
  <c r="BY269" i="13"/>
  <c r="DB269" i="13"/>
  <c r="BP290" i="13"/>
  <c r="EJ290" i="13"/>
  <c r="EL290" i="13"/>
  <c r="DY244" i="13"/>
  <c r="CF244" i="13"/>
  <c r="BA289" i="13"/>
  <c r="N289" i="13"/>
  <c r="AK289" i="13"/>
  <c r="DD289" i="13"/>
  <c r="DL289" i="13"/>
  <c r="DS289" i="13"/>
  <c r="DB289" i="13"/>
  <c r="DX289" i="13"/>
  <c r="EV289" i="13"/>
  <c r="H289" i="13"/>
  <c r="ET289" i="13"/>
  <c r="CI289" i="13"/>
  <c r="Z289" i="13"/>
  <c r="G289" i="13"/>
  <c r="DG289" i="13"/>
  <c r="EJ289" i="13"/>
  <c r="K269" i="13"/>
  <c r="CS371" i="13"/>
  <c r="EC371" i="13"/>
  <c r="BF371" i="13"/>
  <c r="O371" i="13"/>
  <c r="DD371" i="13"/>
  <c r="BL371" i="13"/>
  <c r="CW371" i="13"/>
  <c r="FG371" i="13"/>
  <c r="FA371" i="13"/>
  <c r="F371" i="13"/>
  <c r="FC371" i="13"/>
  <c r="AX371" i="13"/>
  <c r="CI269" i="13"/>
  <c r="AZ269" i="13"/>
  <c r="BX269" i="13"/>
  <c r="DH269" i="13"/>
  <c r="ED269" i="13"/>
  <c r="AX269" i="13"/>
  <c r="CR269" i="13"/>
  <c r="DE269" i="13"/>
  <c r="ET269" i="13"/>
  <c r="BN269" i="13"/>
  <c r="CB269" i="13"/>
  <c r="R269" i="13"/>
  <c r="CC269" i="13"/>
  <c r="J269" i="13"/>
  <c r="BC290" i="13"/>
  <c r="BA290" i="13"/>
  <c r="AT290" i="13"/>
  <c r="CB244" i="13"/>
  <c r="CD244" i="13"/>
  <c r="V237" i="13"/>
  <c r="AY237" i="13"/>
  <c r="R237" i="13"/>
  <c r="H237" i="13"/>
  <c r="BO237" i="13"/>
  <c r="EP237" i="13"/>
  <c r="DR237" i="13"/>
  <c r="BS237" i="13"/>
  <c r="EU237" i="13"/>
  <c r="CE237" i="13"/>
  <c r="O237" i="13"/>
  <c r="DZ237" i="13"/>
  <c r="BA237" i="13"/>
  <c r="CK237" i="13"/>
  <c r="FE237" i="13"/>
  <c r="BF237" i="13"/>
  <c r="BX237" i="13"/>
  <c r="BJ237" i="13"/>
  <c r="AS237" i="13"/>
  <c r="DU237" i="13"/>
  <c r="CV237" i="13"/>
  <c r="DC237" i="13"/>
  <c r="DJ237" i="13"/>
  <c r="ET237" i="13"/>
  <c r="ER237" i="13"/>
  <c r="Y237" i="13"/>
  <c r="EE237" i="13"/>
  <c r="G237" i="13"/>
  <c r="AE237" i="13"/>
  <c r="EQ237" i="13"/>
  <c r="M237" i="13"/>
  <c r="CA237" i="13"/>
  <c r="ES237" i="13"/>
  <c r="FB237" i="13"/>
  <c r="F237" i="13"/>
  <c r="U237" i="13"/>
  <c r="AC237" i="13"/>
  <c r="DA237" i="13"/>
  <c r="CS237" i="13"/>
  <c r="X237" i="13"/>
  <c r="AU237" i="13"/>
  <c r="AM237" i="13"/>
  <c r="EB237" i="13"/>
  <c r="DB237" i="13"/>
  <c r="AV237" i="13"/>
  <c r="AT237" i="13"/>
  <c r="CU237" i="13"/>
  <c r="N237" i="13"/>
  <c r="AA237" i="13"/>
  <c r="AP237" i="13"/>
  <c r="DH237" i="13"/>
  <c r="BY237" i="13"/>
  <c r="CM237" i="13"/>
  <c r="FG237" i="13"/>
  <c r="AH237" i="13"/>
  <c r="CB237" i="13"/>
  <c r="AI237" i="13"/>
  <c r="BB237" i="13"/>
  <c r="FF237" i="13"/>
  <c r="AN237" i="13"/>
  <c r="DV237" i="13"/>
  <c r="W237" i="13"/>
  <c r="CQ237" i="13"/>
  <c r="EC237" i="13"/>
  <c r="BI237" i="13"/>
  <c r="EM237" i="13"/>
  <c r="EZ237" i="13"/>
  <c r="EY237" i="13"/>
  <c r="CZ237" i="13"/>
  <c r="AX237" i="13"/>
  <c r="EX237" i="13"/>
  <c r="AL237" i="13"/>
  <c r="CW237" i="13"/>
  <c r="BE237" i="13"/>
  <c r="EV237" i="13"/>
  <c r="DG237" i="13"/>
  <c r="EL237" i="13"/>
  <c r="CX237" i="13"/>
  <c r="L237" i="13"/>
  <c r="AJ237" i="13"/>
  <c r="EN237" i="13"/>
  <c r="BK237" i="13"/>
  <c r="DO237" i="13"/>
  <c r="BZ237" i="13"/>
  <c r="BQ237" i="13"/>
  <c r="DD237" i="13"/>
  <c r="CN237" i="13"/>
  <c r="DN237" i="13"/>
  <c r="AR237" i="13"/>
  <c r="AF237" i="13"/>
  <c r="DP237" i="13"/>
  <c r="E237" i="13"/>
  <c r="DL237" i="13"/>
  <c r="FD237" i="13"/>
  <c r="DS237" i="13"/>
  <c r="BV237" i="13"/>
  <c r="BW237" i="13"/>
  <c r="CY237" i="13"/>
  <c r="AB237" i="13"/>
  <c r="EA237" i="13"/>
  <c r="CT237" i="13"/>
  <c r="CL237" i="13"/>
  <c r="BU237" i="13"/>
  <c r="BH237" i="13"/>
  <c r="AO237" i="13"/>
  <c r="DY237" i="13"/>
  <c r="AD237" i="13"/>
  <c r="Q237" i="13"/>
  <c r="BD237" i="13"/>
  <c r="AZ237" i="13"/>
  <c r="T237" i="13"/>
  <c r="CP237" i="13"/>
  <c r="BP237" i="13"/>
  <c r="CO237" i="13"/>
  <c r="DT237" i="13"/>
  <c r="DX237" i="13"/>
  <c r="CR237" i="13"/>
  <c r="CG237" i="13"/>
  <c r="BN237" i="13"/>
  <c r="BM237" i="13"/>
  <c r="EG237" i="13"/>
  <c r="DN371" i="13"/>
  <c r="K371" i="13"/>
  <c r="FD371" i="13"/>
  <c r="BZ371" i="13"/>
  <c r="E371" i="13"/>
  <c r="AL371" i="13"/>
  <c r="AA371" i="13"/>
  <c r="U371" i="13"/>
  <c r="EL371" i="13"/>
  <c r="FF371" i="13"/>
  <c r="FB371" i="13"/>
  <c r="AU371" i="13"/>
  <c r="I269" i="13"/>
  <c r="EP269" i="13"/>
  <c r="CW269" i="13"/>
  <c r="CP269" i="13"/>
  <c r="CT269" i="13"/>
  <c r="CS269" i="13"/>
  <c r="DO269" i="13"/>
  <c r="W269" i="13"/>
  <c r="BK269" i="13"/>
  <c r="DX269" i="13"/>
  <c r="EI269" i="13"/>
  <c r="EU269" i="13"/>
  <c r="EF269" i="13"/>
  <c r="FE269" i="13"/>
  <c r="E269" i="13"/>
  <c r="DY290" i="13"/>
  <c r="BK290" i="13"/>
  <c r="BL244" i="13"/>
  <c r="DX244" i="13"/>
  <c r="CI259" i="13"/>
  <c r="AJ259" i="13"/>
  <c r="CX259" i="13"/>
  <c r="CL259" i="13"/>
  <c r="CE259" i="13"/>
  <c r="D259" i="13"/>
  <c r="P259" i="13"/>
  <c r="AW259" i="13"/>
  <c r="AO259" i="13"/>
  <c r="DM259" i="13"/>
  <c r="BO259" i="13"/>
  <c r="CA259" i="13"/>
  <c r="DR259" i="13"/>
  <c r="EP259" i="13"/>
  <c r="DI259" i="13"/>
  <c r="EW259" i="13"/>
  <c r="DA259" i="13"/>
  <c r="CJ259" i="13"/>
  <c r="AN259" i="13"/>
  <c r="CV259" i="13"/>
  <c r="DF259" i="13"/>
  <c r="CW259" i="13"/>
  <c r="BA259" i="13"/>
  <c r="CP259" i="13"/>
  <c r="AZ259" i="13"/>
  <c r="EE259" i="13"/>
  <c r="M259" i="13"/>
  <c r="AK259" i="13"/>
  <c r="EK259" i="13"/>
  <c r="FA259" i="13"/>
  <c r="FD259" i="13"/>
  <c r="X259" i="13"/>
  <c r="EG259" i="13"/>
  <c r="BQ259" i="13"/>
  <c r="AB259" i="13"/>
  <c r="DU259" i="13"/>
  <c r="I259" i="13"/>
  <c r="DY259" i="13"/>
  <c r="ES259" i="13"/>
  <c r="CY259" i="13"/>
  <c r="CF365" i="13"/>
  <c r="DI365" i="13"/>
  <c r="DD365" i="13"/>
  <c r="EM365" i="13"/>
  <c r="FA365" i="13"/>
  <c r="BA365" i="13"/>
  <c r="BY365" i="13"/>
  <c r="AQ365" i="13"/>
  <c r="J365" i="13"/>
  <c r="ES365" i="13"/>
  <c r="EA365" i="13"/>
  <c r="FE365" i="13"/>
  <c r="BR365" i="13"/>
  <c r="AB365" i="13"/>
  <c r="CL365" i="13"/>
  <c r="DY365" i="13"/>
  <c r="EC365" i="13"/>
  <c r="CT365" i="13"/>
  <c r="AP365" i="13"/>
  <c r="BN365" i="13"/>
  <c r="H365" i="13"/>
  <c r="DC365" i="13"/>
  <c r="EH365" i="13"/>
  <c r="BM365" i="13"/>
  <c r="BZ365" i="13"/>
  <c r="G365" i="13"/>
  <c r="EB365" i="13"/>
  <c r="CH365" i="13"/>
  <c r="AY365" i="13"/>
  <c r="EU365" i="13"/>
  <c r="S365" i="13"/>
  <c r="FH365" i="13"/>
  <c r="CS365" i="13"/>
  <c r="CM365" i="13"/>
  <c r="AD365" i="13"/>
  <c r="CN365" i="13"/>
  <c r="EV365" i="13"/>
  <c r="DM365" i="13"/>
  <c r="BT365" i="13"/>
  <c r="EO365" i="13"/>
  <c r="AM365" i="13"/>
  <c r="FD365" i="13"/>
  <c r="DL365" i="13"/>
  <c r="EJ365" i="13"/>
  <c r="CQ365" i="13"/>
  <c r="AX365" i="13"/>
  <c r="BD365" i="13"/>
  <c r="AR365" i="13"/>
  <c r="V365" i="13"/>
  <c r="CD365" i="13"/>
  <c r="I365" i="13"/>
  <c r="CO365" i="13"/>
  <c r="W365" i="13"/>
  <c r="ER365" i="13"/>
  <c r="AC365" i="13"/>
  <c r="DB365" i="13"/>
  <c r="DZ365" i="13"/>
  <c r="CG365" i="13"/>
  <c r="FC365" i="13"/>
  <c r="AH365" i="13"/>
  <c r="CY365" i="13"/>
  <c r="AT365" i="13"/>
  <c r="AA365" i="13"/>
  <c r="DP365" i="13"/>
  <c r="AG365" i="13"/>
  <c r="Q365" i="13"/>
  <c r="M365" i="13"/>
  <c r="AK365" i="13"/>
  <c r="CE365" i="13"/>
  <c r="AL365" i="13"/>
  <c r="CV365" i="13"/>
  <c r="DW365" i="13"/>
  <c r="BI365" i="13"/>
  <c r="N365" i="13"/>
  <c r="AE365" i="13"/>
  <c r="AI365" i="13"/>
  <c r="AV365" i="13"/>
  <c r="BQ365" i="13"/>
  <c r="EX365" i="13"/>
  <c r="F365" i="13"/>
  <c r="DR365" i="13"/>
  <c r="EP365" i="13"/>
  <c r="BU365" i="13"/>
  <c r="EQ365" i="13"/>
  <c r="EG365" i="13"/>
  <c r="E365" i="13"/>
  <c r="P365" i="13"/>
  <c r="EF365" i="13"/>
  <c r="DN365" i="13"/>
  <c r="BH365" i="13"/>
  <c r="EE365" i="13"/>
  <c r="BE365" i="13"/>
  <c r="L365" i="13"/>
  <c r="CR365" i="13"/>
  <c r="BO365" i="13"/>
  <c r="X365" i="13"/>
  <c r="FF365" i="13"/>
  <c r="BK365" i="13"/>
  <c r="CI365" i="13"/>
  <c r="Z365" i="13"/>
  <c r="CJ365" i="13"/>
  <c r="DO365" i="13"/>
  <c r="EI365" i="13"/>
  <c r="CK365" i="13"/>
  <c r="DV365" i="13"/>
  <c r="DG365" i="13"/>
  <c r="EZ365" i="13"/>
  <c r="AJ365" i="13"/>
  <c r="BX365" i="13"/>
  <c r="DF365" i="13"/>
  <c r="U365" i="13"/>
  <c r="EK365" i="13"/>
  <c r="DK365" i="13"/>
  <c r="Y365" i="13"/>
  <c r="AW365" i="13"/>
  <c r="DS365" i="13"/>
  <c r="DU365" i="13"/>
  <c r="DE365" i="13"/>
  <c r="BG365" i="13"/>
  <c r="BB365" i="13"/>
  <c r="CZ365" i="13"/>
  <c r="CA365" i="13"/>
  <c r="K365" i="13"/>
  <c r="DA365" i="13"/>
  <c r="BS365" i="13"/>
  <c r="CP365" i="13"/>
  <c r="EN365" i="13"/>
  <c r="CB365" i="13"/>
  <c r="ED365" i="13"/>
  <c r="FB365" i="13"/>
  <c r="BL365" i="13"/>
  <c r="DJ365" i="13"/>
  <c r="BJ365" i="13"/>
  <c r="AO365" i="13"/>
  <c r="BP365" i="13"/>
  <c r="BV365" i="13"/>
  <c r="EL365" i="13"/>
  <c r="DT311" i="13"/>
  <c r="ES311" i="13"/>
  <c r="CO311" i="13"/>
  <c r="DA311" i="13"/>
  <c r="CB311" i="13"/>
  <c r="AZ311" i="13"/>
  <c r="DO311" i="13"/>
  <c r="EU311" i="13"/>
  <c r="EN311" i="13"/>
  <c r="CM311" i="13"/>
  <c r="AX311" i="13"/>
  <c r="DY311" i="13"/>
  <c r="DM311" i="13"/>
  <c r="CP311" i="13"/>
  <c r="EB311" i="13"/>
  <c r="H311" i="13"/>
  <c r="CN311" i="13"/>
  <c r="S311" i="13"/>
  <c r="CT311" i="13"/>
  <c r="CD311" i="13"/>
  <c r="DV311" i="13"/>
  <c r="BG311" i="13"/>
  <c r="BN311" i="13"/>
  <c r="AP311" i="13"/>
  <c r="AS311" i="13"/>
  <c r="R311" i="13"/>
  <c r="AE311" i="13"/>
  <c r="FE311" i="13"/>
  <c r="DE311" i="13"/>
  <c r="U311" i="13"/>
  <c r="BM311" i="13"/>
  <c r="AT311" i="13"/>
  <c r="Q311" i="13"/>
  <c r="CG311" i="13"/>
  <c r="CZ311" i="13"/>
  <c r="DG311" i="13"/>
  <c r="DK311" i="13"/>
  <c r="F311" i="13"/>
  <c r="BL311" i="13"/>
  <c r="AV311" i="13"/>
  <c r="FG311" i="13"/>
  <c r="BV311" i="13"/>
  <c r="EJ311" i="13"/>
  <c r="AY311" i="13"/>
  <c r="CK311" i="13"/>
  <c r="T311" i="13"/>
  <c r="AH311" i="13"/>
  <c r="AO311" i="13"/>
  <c r="CY311" i="13"/>
  <c r="BJ311" i="13"/>
  <c r="CV311" i="13"/>
  <c r="AA311" i="13"/>
  <c r="DZ311" i="13"/>
  <c r="EH311" i="13"/>
  <c r="EZ311" i="13"/>
  <c r="DW311" i="13"/>
  <c r="N311" i="13"/>
  <c r="CR311" i="13"/>
  <c r="BW311" i="13"/>
  <c r="ED311" i="13"/>
  <c r="CI311" i="13"/>
  <c r="Y311" i="13"/>
  <c r="CU311" i="13"/>
  <c r="DQ311" i="13"/>
  <c r="BE311" i="13"/>
  <c r="BY311" i="13"/>
  <c r="CQ311" i="13"/>
  <c r="BZ311" i="13"/>
  <c r="DD311" i="13"/>
  <c r="ER311" i="13"/>
  <c r="AQ311" i="13"/>
  <c r="AJ311" i="13"/>
  <c r="CH311" i="13"/>
  <c r="BH311" i="13"/>
  <c r="BD311" i="13"/>
  <c r="D311" i="13"/>
  <c r="BF311" i="13"/>
  <c r="AC311" i="13"/>
  <c r="AI311" i="13"/>
  <c r="EA311" i="13"/>
  <c r="ET311" i="13"/>
  <c r="L311" i="13"/>
  <c r="FB311" i="13"/>
  <c r="EL311" i="13"/>
  <c r="FF311" i="13"/>
  <c r="O311" i="13"/>
  <c r="EV311" i="13"/>
  <c r="DS311" i="13"/>
  <c r="J311" i="13"/>
  <c r="P311" i="13"/>
  <c r="AB311" i="13"/>
  <c r="EO311" i="13"/>
  <c r="BI311" i="13"/>
  <c r="EC311" i="13"/>
  <c r="BQ311" i="13"/>
  <c r="CW311" i="13"/>
  <c r="AK311" i="13"/>
  <c r="EI311" i="13"/>
  <c r="DP311" i="13"/>
  <c r="DL311" i="13"/>
  <c r="W311" i="13"/>
  <c r="BX311" i="13"/>
  <c r="DB311" i="13"/>
  <c r="AG311" i="13"/>
  <c r="EY311" i="13"/>
  <c r="BT311" i="13"/>
  <c r="BP311" i="13"/>
  <c r="AN311" i="13"/>
  <c r="DC311" i="13"/>
  <c r="DJ311" i="13"/>
  <c r="AU311" i="13"/>
  <c r="BC311" i="13"/>
  <c r="AL311" i="13"/>
  <c r="AI290" i="13"/>
  <c r="BR290" i="13"/>
  <c r="BT290" i="13"/>
  <c r="CN290" i="13"/>
  <c r="DL290" i="13"/>
  <c r="EU290" i="13"/>
  <c r="CI290" i="13"/>
  <c r="CO290" i="13"/>
  <c r="AQ290" i="13"/>
  <c r="CG290" i="13"/>
  <c r="FF290" i="13"/>
  <c r="I290" i="13"/>
  <c r="AW290" i="13"/>
  <c r="DF290" i="13"/>
  <c r="CQ290" i="13"/>
  <c r="DD290" i="13"/>
  <c r="N290" i="13"/>
  <c r="EX290" i="13"/>
  <c r="BE290" i="13"/>
  <c r="G290" i="13"/>
  <c r="CT290" i="13"/>
  <c r="DM290" i="13"/>
  <c r="FC290" i="13"/>
  <c r="J290" i="13"/>
  <c r="CS290" i="13"/>
  <c r="DO290" i="13"/>
  <c r="DP290" i="13"/>
  <c r="O290" i="13"/>
  <c r="AL290" i="13"/>
  <c r="BJ290" i="13"/>
  <c r="H290" i="13"/>
  <c r="DG290" i="13"/>
  <c r="EH290" i="13"/>
  <c r="D290" i="13"/>
  <c r="EY290" i="13"/>
  <c r="BF290" i="13"/>
  <c r="EZ290" i="13"/>
  <c r="E290" i="13"/>
  <c r="AY290" i="13"/>
  <c r="BW290" i="13"/>
  <c r="FH290" i="13"/>
  <c r="CW290" i="13"/>
  <c r="DE290" i="13"/>
  <c r="EB290" i="13"/>
  <c r="L290" i="13"/>
  <c r="BB290" i="13"/>
  <c r="DK290" i="13"/>
  <c r="AC290" i="13"/>
  <c r="BM290" i="13"/>
  <c r="CC290" i="13"/>
  <c r="AE290" i="13"/>
  <c r="FE290" i="13"/>
  <c r="M290" i="13"/>
  <c r="BN290" i="13"/>
  <c r="BG290" i="13"/>
  <c r="CZ290" i="13"/>
  <c r="EI290" i="13"/>
  <c r="FG290" i="13"/>
  <c r="AK290" i="13"/>
  <c r="AR290" i="13"/>
  <c r="CA290" i="13"/>
  <c r="AP290" i="13"/>
  <c r="EA290" i="13"/>
  <c r="U290" i="13"/>
  <c r="DX290" i="13"/>
  <c r="EV290" i="13"/>
  <c r="CH290" i="13"/>
  <c r="DA290" i="13"/>
  <c r="CB290" i="13"/>
  <c r="R290" i="13"/>
  <c r="EE290" i="13"/>
  <c r="AM290" i="13"/>
  <c r="DN290" i="13"/>
  <c r="CR290" i="13"/>
  <c r="Z290" i="13"/>
  <c r="AS290" i="13"/>
  <c r="BQ290" i="13"/>
  <c r="CU290" i="13"/>
  <c r="BU290" i="13"/>
  <c r="FB290" i="13"/>
  <c r="BZ290" i="13"/>
  <c r="CY290" i="13"/>
  <c r="K290" i="13"/>
  <c r="AV290" i="13"/>
  <c r="EN290" i="13"/>
  <c r="AA290" i="13"/>
  <c r="AX290" i="13"/>
  <c r="AU290" i="13"/>
  <c r="CK290" i="13"/>
  <c r="ED290" i="13"/>
  <c r="ES290" i="13"/>
  <c r="BG371" i="13"/>
  <c r="EA371" i="13"/>
  <c r="DW371" i="13"/>
  <c r="BP371" i="13"/>
  <c r="CV371" i="13"/>
  <c r="CD371" i="13"/>
  <c r="DV371" i="13"/>
  <c r="BH371" i="13"/>
  <c r="BJ371" i="13"/>
  <c r="EU371" i="13"/>
  <c r="DU371" i="13"/>
  <c r="CQ371" i="13"/>
  <c r="EW269" i="13"/>
  <c r="DM269" i="13"/>
  <c r="CH269" i="13"/>
  <c r="EN269" i="13"/>
  <c r="BT269" i="13"/>
  <c r="DG269" i="13"/>
  <c r="AK269" i="13"/>
  <c r="BB269" i="13"/>
  <c r="CD269" i="13"/>
  <c r="DW269" i="13"/>
  <c r="BM269" i="13"/>
  <c r="AT269" i="13"/>
  <c r="EE269" i="13"/>
  <c r="BD290" i="13"/>
  <c r="AG290" i="13"/>
  <c r="BW244" i="13"/>
  <c r="CK244" i="13"/>
  <c r="CL290" i="13"/>
  <c r="CM374" i="13"/>
  <c r="BW374" i="13"/>
  <c r="EN374" i="13"/>
  <c r="AM374" i="13"/>
  <c r="BB374" i="13"/>
  <c r="Z374" i="13"/>
  <c r="AS374" i="13"/>
  <c r="CP374" i="13"/>
  <c r="EL374" i="13"/>
  <c r="Q374" i="13"/>
  <c r="EG374" i="13"/>
  <c r="AT374" i="13"/>
  <c r="V374" i="13"/>
  <c r="U374" i="13"/>
  <c r="W374" i="13"/>
  <c r="CH374" i="13"/>
  <c r="CI374" i="13"/>
  <c r="DR374" i="13"/>
  <c r="L374" i="13"/>
  <c r="N374" i="13"/>
  <c r="BZ374" i="13"/>
  <c r="DW374" i="13"/>
  <c r="BI374" i="13"/>
  <c r="CU374" i="13"/>
  <c r="FA374" i="13"/>
  <c r="FC374" i="13"/>
  <c r="BT374" i="13"/>
  <c r="EX374" i="13"/>
  <c r="CW374" i="13"/>
  <c r="CF374" i="13"/>
  <c r="CA374" i="13"/>
  <c r="R374" i="13"/>
  <c r="EP374" i="13"/>
  <c r="BN374" i="13"/>
  <c r="AW374" i="13"/>
  <c r="DT374" i="13"/>
  <c r="DC374" i="13"/>
  <c r="ER374" i="13"/>
  <c r="DJ374" i="13"/>
  <c r="DP374" i="13"/>
  <c r="EI374" i="13"/>
  <c r="DS374" i="13"/>
  <c r="AE374" i="13"/>
  <c r="AL374" i="13"/>
  <c r="DF374" i="13"/>
  <c r="DZ374" i="13"/>
  <c r="BG374" i="13"/>
  <c r="CZ374" i="13"/>
  <c r="DD374" i="13"/>
  <c r="DK374" i="13"/>
  <c r="EZ374" i="13"/>
  <c r="AP374" i="13"/>
  <c r="AK374" i="13"/>
  <c r="AA374" i="13"/>
  <c r="CR374" i="13"/>
  <c r="CG374" i="13"/>
  <c r="FF374" i="13"/>
  <c r="EC374" i="13"/>
  <c r="G374" i="13"/>
  <c r="AX374" i="13"/>
  <c r="CX374" i="13"/>
  <c r="BR374" i="13"/>
  <c r="BU374" i="13"/>
  <c r="BV374" i="13"/>
  <c r="EB374" i="13"/>
  <c r="ED374" i="13"/>
  <c r="AJ374" i="13"/>
  <c r="AV374" i="13"/>
  <c r="BC374" i="13"/>
  <c r="DL374" i="13"/>
  <c r="BJ374" i="13"/>
  <c r="BK374" i="13"/>
  <c r="DE374" i="13"/>
  <c r="DG374" i="13"/>
  <c r="M374" i="13"/>
  <c r="Y374" i="13"/>
  <c r="BQ363" i="13"/>
  <c r="DH363" i="13"/>
  <c r="BX363" i="13"/>
  <c r="DY371" i="13"/>
  <c r="EX371" i="13"/>
  <c r="BU371" i="13"/>
  <c r="DS371" i="13"/>
  <c r="EO269" i="13"/>
  <c r="BV269" i="13"/>
  <c r="CU269" i="13"/>
  <c r="DC269" i="13"/>
  <c r="AL269" i="13"/>
  <c r="EZ269" i="13"/>
  <c r="EX269" i="13"/>
  <c r="BP269" i="13"/>
  <c r="F269" i="13"/>
  <c r="ER269" i="13"/>
  <c r="Q269" i="13"/>
  <c r="DT269" i="13"/>
  <c r="EG290" i="13"/>
  <c r="DW290" i="13"/>
  <c r="N244" i="13"/>
  <c r="BY244" i="13"/>
  <c r="CD290" i="13"/>
  <c r="CE241" i="13"/>
  <c r="AW241" i="13"/>
  <c r="DF241" i="13"/>
  <c r="CA241" i="13"/>
  <c r="CX241" i="13"/>
  <c r="ER371" i="13"/>
  <c r="DB371" i="13"/>
  <c r="EC319" i="13"/>
  <c r="BC371" i="13"/>
  <c r="DK371" i="13"/>
  <c r="AH371" i="13"/>
  <c r="DZ371" i="13"/>
  <c r="DX371" i="13"/>
  <c r="BN371" i="13"/>
  <c r="FH371" i="13"/>
  <c r="BA371" i="13"/>
  <c r="BB371" i="13"/>
  <c r="DM371" i="13"/>
  <c r="AP371" i="13"/>
  <c r="BV371" i="13"/>
  <c r="DF269" i="13"/>
  <c r="X269" i="13"/>
  <c r="FA269" i="13"/>
  <c r="M269" i="13"/>
  <c r="BR269" i="13"/>
  <c r="CG269" i="13"/>
  <c r="EY269" i="13"/>
  <c r="DL269" i="13"/>
  <c r="DK269" i="13"/>
  <c r="AN269" i="13"/>
  <c r="DA269" i="13"/>
  <c r="AJ269" i="13"/>
  <c r="BQ269" i="13"/>
  <c r="DS290" i="13"/>
  <c r="Q290" i="13"/>
  <c r="EB244" i="13"/>
  <c r="DS244" i="13"/>
  <c r="AW269" i="13"/>
  <c r="EX277" i="13"/>
  <c r="ES277" i="13"/>
  <c r="R277" i="13"/>
  <c r="AR277" i="13"/>
  <c r="I277" i="13"/>
  <c r="AO277" i="13"/>
  <c r="DR277" i="13"/>
  <c r="AG277" i="13"/>
  <c r="EG277" i="13"/>
  <c r="EW277" i="13"/>
  <c r="CA277" i="13"/>
  <c r="DU277" i="13"/>
  <c r="FD277" i="13"/>
  <c r="CK277" i="13"/>
  <c r="DT277" i="13"/>
  <c r="D277" i="13"/>
  <c r="BH277" i="13"/>
  <c r="BW371" i="13"/>
  <c r="G371" i="13"/>
  <c r="EI371" i="13"/>
  <c r="EJ371" i="13"/>
  <c r="DE319" i="13"/>
  <c r="BE371" i="13"/>
  <c r="CC371" i="13"/>
  <c r="R371" i="13"/>
  <c r="CX371" i="13"/>
  <c r="Y371" i="13"/>
  <c r="CM371" i="13"/>
  <c r="AV371" i="13"/>
  <c r="EF371" i="13"/>
  <c r="CA371" i="13"/>
  <c r="EB371" i="13"/>
  <c r="AE371" i="13"/>
  <c r="EM371" i="13"/>
  <c r="CX269" i="13"/>
  <c r="AF269" i="13"/>
  <c r="Z269" i="13"/>
  <c r="DP269" i="13"/>
  <c r="BH269" i="13"/>
  <c r="AV269" i="13"/>
  <c r="FH269" i="13"/>
  <c r="AP269" i="13"/>
  <c r="EL269" i="13"/>
  <c r="BC269" i="13"/>
  <c r="CK269" i="13"/>
  <c r="CV269" i="13"/>
  <c r="BI290" i="13"/>
  <c r="EC290" i="13"/>
  <c r="DO244" i="13"/>
  <c r="ER244" i="13"/>
  <c r="U244" i="13"/>
  <c r="FB244" i="13"/>
  <c r="S244" i="13"/>
  <c r="AE244" i="13"/>
  <c r="AC244" i="13"/>
  <c r="BF244" i="13"/>
  <c r="L244" i="13"/>
  <c r="DL244" i="13"/>
  <c r="AI244" i="13"/>
  <c r="EV244" i="13"/>
  <c r="H244" i="13"/>
  <c r="AY244" i="13"/>
  <c r="AH244" i="13"/>
  <c r="AZ244" i="13"/>
  <c r="BR244" i="13"/>
  <c r="BT244" i="13"/>
  <c r="BE244" i="13"/>
  <c r="CC244" i="13"/>
  <c r="AN244" i="13"/>
  <c r="EY244" i="13"/>
  <c r="BG244" i="13"/>
  <c r="W244" i="13"/>
  <c r="CT244" i="13"/>
  <c r="DZ244" i="13"/>
  <c r="EX244" i="13"/>
  <c r="BD244" i="13"/>
  <c r="P244" i="13"/>
  <c r="CV244" i="13"/>
  <c r="AQ244" i="13"/>
  <c r="BH244" i="13"/>
  <c r="CW244" i="13"/>
  <c r="Q244" i="13"/>
  <c r="DC244" i="13"/>
  <c r="DA244" i="13"/>
  <c r="BK244" i="13"/>
  <c r="EM244" i="13"/>
  <c r="AX244" i="13"/>
  <c r="BU244" i="13"/>
  <c r="EJ244" i="13"/>
  <c r="FE244" i="13"/>
  <c r="DP244" i="13"/>
  <c r="J244" i="13"/>
  <c r="AV244" i="13"/>
  <c r="Z244" i="13"/>
  <c r="CU244" i="13"/>
  <c r="CH244" i="13"/>
  <c r="AS244" i="13"/>
  <c r="FH244" i="13"/>
  <c r="AA244" i="13"/>
  <c r="EA244" i="13"/>
  <c r="DG244" i="13"/>
  <c r="BP244" i="13"/>
  <c r="CJ244" i="13"/>
  <c r="FC244" i="13"/>
  <c r="DN244" i="13"/>
  <c r="BQ244" i="13"/>
  <c r="T244" i="13"/>
  <c r="EN244" i="13"/>
  <c r="CR244" i="13"/>
  <c r="BJ244" i="13"/>
  <c r="BA244" i="13"/>
  <c r="FD244" i="13"/>
  <c r="AU244" i="13"/>
  <c r="EL244" i="13"/>
  <c r="CO244" i="13"/>
  <c r="AL244" i="13"/>
  <c r="V244" i="13"/>
  <c r="CN244" i="13"/>
  <c r="CF371" i="13"/>
  <c r="W371" i="13"/>
  <c r="DE371" i="13"/>
  <c r="EP371" i="13"/>
  <c r="AR371" i="13"/>
  <c r="CB371" i="13"/>
  <c r="EG371" i="13"/>
  <c r="CZ371" i="13"/>
  <c r="BI371" i="13"/>
  <c r="ET371" i="13"/>
  <c r="CN371" i="13"/>
  <c r="DQ371" i="13"/>
  <c r="T371" i="13"/>
  <c r="BM371" i="13"/>
  <c r="DR269" i="13"/>
  <c r="AO269" i="13"/>
  <c r="ES269" i="13"/>
  <c r="DI269" i="13"/>
  <c r="CY269" i="13"/>
  <c r="EC269" i="13"/>
  <c r="CM269" i="13"/>
  <c r="CQ269" i="13"/>
  <c r="AI269" i="13"/>
  <c r="DV269" i="13"/>
  <c r="DZ269" i="13"/>
  <c r="CN269" i="13"/>
  <c r="EH269" i="13"/>
  <c r="V269" i="13"/>
  <c r="T290" i="13"/>
  <c r="CM290" i="13"/>
  <c r="O244" i="13"/>
  <c r="DO377" i="13"/>
  <c r="DL341" i="13"/>
  <c r="CA318" i="13"/>
  <c r="AJ318" i="13"/>
  <c r="BD263" i="13"/>
  <c r="M341" i="13"/>
  <c r="DS341" i="13"/>
  <c r="AN377" i="13"/>
  <c r="DQ377" i="13"/>
  <c r="DW341" i="13"/>
  <c r="AR280" i="13"/>
  <c r="R228" i="13"/>
  <c r="BP300" i="13"/>
  <c r="CW271" i="13"/>
  <c r="AG271" i="13"/>
  <c r="FD263" i="13"/>
  <c r="DZ343" i="13"/>
  <c r="EE318" i="13"/>
  <c r="J377" i="13"/>
  <c r="S377" i="13"/>
  <c r="J341" i="13"/>
  <c r="Z322" i="13"/>
  <c r="AL361" i="13"/>
  <c r="CW377" i="13"/>
  <c r="FF300" i="13"/>
  <c r="AX341" i="13"/>
  <c r="CI341" i="13"/>
  <c r="AZ271" i="13"/>
  <c r="BI341" i="13"/>
  <c r="CT377" i="13"/>
  <c r="AA377" i="13"/>
  <c r="M318" i="13"/>
  <c r="BM341" i="13"/>
  <c r="EZ377" i="13"/>
  <c r="AK341" i="13"/>
  <c r="DD377" i="13"/>
  <c r="DV300" i="13"/>
  <c r="X284" i="13"/>
  <c r="DZ273" i="13"/>
  <c r="DD262" i="13"/>
  <c r="BO290" i="13"/>
  <c r="CO378" i="13"/>
  <c r="CI349" i="13"/>
  <c r="X360" i="13"/>
  <c r="DW377" i="13"/>
  <c r="BU309" i="13"/>
  <c r="N309" i="13"/>
  <c r="BB309" i="13"/>
  <c r="DQ268" i="13"/>
  <c r="EC309" i="13"/>
  <c r="EP309" i="13"/>
  <c r="AO371" i="13"/>
  <c r="DR290" i="13"/>
  <c r="EY309" i="13"/>
  <c r="DM309" i="13"/>
  <c r="L309" i="13"/>
  <c r="AR309" i="13"/>
  <c r="BP309" i="13"/>
  <c r="DK377" i="13"/>
  <c r="Q377" i="13"/>
  <c r="EK268" i="13"/>
  <c r="BX310" i="13"/>
  <c r="EP290" i="13"/>
  <c r="CJ309" i="13"/>
  <c r="DO309" i="13"/>
  <c r="ES371" i="13"/>
  <c r="ER309" i="13"/>
  <c r="DW309" i="13"/>
  <c r="BY309" i="13"/>
  <c r="S309" i="13"/>
  <c r="I309" i="13"/>
  <c r="AK309" i="13"/>
  <c r="EX309" i="13"/>
  <c r="DH309" i="13"/>
  <c r="DR309" i="13"/>
  <c r="DK309" i="13"/>
  <c r="DI309" i="13"/>
  <c r="EJ309" i="13"/>
  <c r="AP309" i="13"/>
  <c r="DL378" i="13"/>
  <c r="DX377" i="13"/>
  <c r="CK377" i="13"/>
  <c r="CM377" i="13"/>
  <c r="EG377" i="13"/>
  <c r="BM309" i="13"/>
  <c r="CP378" i="13"/>
  <c r="CJ290" i="13"/>
  <c r="CQ309" i="13"/>
  <c r="DU290" i="13"/>
  <c r="CE290" i="13"/>
  <c r="DQ309" i="13"/>
  <c r="G309" i="13"/>
  <c r="EK290" i="13"/>
  <c r="DL309" i="13"/>
  <c r="BJ377" i="13"/>
  <c r="BN309" i="13"/>
  <c r="AF309" i="13"/>
  <c r="DB309" i="13"/>
  <c r="AZ309" i="13"/>
  <c r="AT309" i="13"/>
  <c r="BL309" i="13"/>
  <c r="CC378" i="13"/>
  <c r="ER377" i="13"/>
  <c r="CX377" i="13"/>
  <c r="FB377" i="13"/>
  <c r="BN377" i="13"/>
  <c r="DI290" i="13"/>
  <c r="R300" i="13"/>
  <c r="CH309" i="13"/>
  <c r="AN309" i="13"/>
  <c r="AZ382" i="13"/>
  <c r="CD284" i="13"/>
  <c r="N308" i="13"/>
  <c r="ES355" i="13"/>
  <c r="DB290" i="13"/>
  <c r="EF290" i="13"/>
  <c r="BE377" i="13"/>
  <c r="AH290" i="13"/>
  <c r="ED237" i="13"/>
  <c r="BX290" i="13"/>
  <c r="DU377" i="13"/>
  <c r="X309" i="13"/>
  <c r="CX309" i="13"/>
  <c r="FH309" i="13"/>
  <c r="BJ309" i="13"/>
  <c r="DT290" i="13"/>
  <c r="FE309" i="13"/>
  <c r="CP371" i="13"/>
  <c r="CV309" i="13"/>
  <c r="EO237" i="13"/>
  <c r="CK309" i="13"/>
  <c r="BO309" i="13"/>
  <c r="R309" i="13"/>
  <c r="EH377" i="13"/>
  <c r="FC309" i="13"/>
  <c r="BP377" i="13"/>
  <c r="BB377" i="13"/>
  <c r="CG238" i="13"/>
  <c r="CA309" i="13"/>
  <c r="DG377" i="13"/>
  <c r="AH377" i="13"/>
  <c r="V290" i="13"/>
  <c r="CJ237" i="13"/>
  <c r="CQ377" i="13"/>
  <c r="X377" i="13"/>
  <c r="CE377" i="13"/>
  <c r="AY309" i="13"/>
  <c r="AE309" i="13"/>
  <c r="AJ264" i="13"/>
  <c r="ES378" i="13"/>
  <c r="DD309" i="13"/>
  <c r="EI309" i="13"/>
  <c r="CM309" i="13"/>
  <c r="CG309" i="13"/>
  <c r="DE309" i="13"/>
  <c r="CP309" i="13"/>
  <c r="Q309" i="13"/>
  <c r="BK377" i="13"/>
  <c r="DY377" i="13"/>
  <c r="AJ290" i="13"/>
  <c r="BS377" i="13"/>
  <c r="CX360" i="13"/>
  <c r="DZ309" i="13"/>
  <c r="CP377" i="13"/>
  <c r="BO378" i="13"/>
  <c r="AM377" i="13"/>
  <c r="ES264" i="13"/>
  <c r="DH290" i="13"/>
  <c r="DS309" i="13"/>
  <c r="X371" i="13"/>
  <c r="EV309" i="13"/>
  <c r="K237" i="13"/>
  <c r="AU309" i="13"/>
  <c r="AG309" i="13"/>
  <c r="P309" i="13"/>
  <c r="DR371" i="13"/>
  <c r="AA309" i="13"/>
  <c r="ED309" i="13"/>
  <c r="Z309" i="13"/>
  <c r="EK371" i="13"/>
  <c r="CC309" i="13"/>
  <c r="K309" i="13"/>
  <c r="AA225" i="13"/>
  <c r="EW290" i="13"/>
  <c r="AG225" i="13"/>
  <c r="BC377" i="13"/>
  <c r="BS257" i="13"/>
  <c r="AI377" i="13"/>
  <c r="BG309" i="13"/>
  <c r="FF238" i="13"/>
  <c r="E309" i="13"/>
  <c r="F238" i="13"/>
  <c r="CX280" i="13"/>
  <c r="EQ371" i="13"/>
  <c r="X349" i="13"/>
  <c r="ET308" i="13"/>
  <c r="J237" i="13"/>
  <c r="CO377" i="13"/>
  <c r="EE349" i="13"/>
  <c r="X290" i="13"/>
  <c r="AS309" i="13"/>
  <c r="DF309" i="13"/>
  <c r="AB377" i="13"/>
  <c r="CI309" i="13"/>
  <c r="DX309" i="13"/>
  <c r="BD309" i="13"/>
  <c r="T309" i="13"/>
  <c r="BK309" i="13"/>
  <c r="FA290" i="13"/>
  <c r="M309" i="13"/>
  <c r="EQ309" i="13"/>
  <c r="V309" i="13"/>
  <c r="CG377" i="13"/>
  <c r="DJ309" i="13"/>
  <c r="CW234" i="13"/>
  <c r="W234" i="13"/>
  <c r="CQ234" i="13"/>
  <c r="AY234" i="13"/>
  <c r="CB234" i="13"/>
  <c r="DS234" i="13"/>
  <c r="U234" i="13"/>
  <c r="DN234" i="13"/>
  <c r="DD234" i="13"/>
  <c r="CG234" i="13"/>
  <c r="EM234" i="13"/>
  <c r="AH234" i="13"/>
  <c r="BN234" i="13"/>
  <c r="AD234" i="13"/>
  <c r="BM234" i="13"/>
  <c r="EV234" i="13"/>
  <c r="AW234" i="13"/>
  <c r="FG234" i="13"/>
  <c r="BJ234" i="13"/>
  <c r="L234" i="13"/>
  <c r="BT234" i="13"/>
  <c r="CF234" i="13"/>
  <c r="EJ234" i="13"/>
  <c r="EX234" i="13"/>
  <c r="G234" i="13"/>
  <c r="BL234" i="13"/>
  <c r="AU234" i="13"/>
  <c r="O234" i="13"/>
  <c r="EC234" i="13"/>
  <c r="DG234" i="13"/>
  <c r="DP234" i="13"/>
  <c r="CK234" i="13"/>
  <c r="BY234" i="13"/>
  <c r="AS234" i="13"/>
  <c r="FH234" i="13"/>
  <c r="EP234" i="13"/>
  <c r="EN234" i="13"/>
  <c r="ER234" i="13"/>
  <c r="CT234" i="13"/>
  <c r="BR234" i="13"/>
  <c r="Y234" i="13"/>
  <c r="ED234" i="13"/>
  <c r="EF234" i="13"/>
  <c r="AQ234" i="13"/>
  <c r="D234" i="13"/>
  <c r="CI234" i="13"/>
  <c r="EL234" i="13"/>
  <c r="AK234" i="13"/>
  <c r="DO234" i="13"/>
  <c r="BK234" i="13"/>
  <c r="K234" i="13"/>
  <c r="Z234" i="13"/>
  <c r="J234" i="13"/>
  <c r="CE234" i="13"/>
  <c r="AL234" i="13"/>
  <c r="DE234" i="13"/>
  <c r="BD234" i="13"/>
  <c r="CR234" i="13"/>
  <c r="DB234" i="13"/>
  <c r="BG234" i="13"/>
  <c r="BV234" i="13"/>
  <c r="V234" i="13"/>
  <c r="AI234" i="13"/>
  <c r="EH234" i="13"/>
  <c r="AT234" i="13"/>
  <c r="H234" i="13"/>
  <c r="FE234" i="13"/>
  <c r="EZ234" i="13"/>
  <c r="AA234" i="13"/>
  <c r="EY234" i="13"/>
  <c r="DX234" i="13"/>
  <c r="CM234" i="13"/>
  <c r="FF234" i="13"/>
  <c r="AP234" i="13"/>
  <c r="BU234" i="13"/>
  <c r="EA234" i="13"/>
  <c r="AV234" i="13"/>
  <c r="BF234" i="13"/>
  <c r="DF234" i="13"/>
  <c r="CD234" i="13"/>
  <c r="AN234" i="13"/>
  <c r="CH234" i="13"/>
  <c r="BW234" i="13"/>
  <c r="DZ234" i="13"/>
  <c r="DU293" i="13"/>
  <c r="CK293" i="13"/>
  <c r="EL293" i="13"/>
  <c r="CC293" i="13"/>
  <c r="DA293" i="13"/>
  <c r="FB293" i="13"/>
  <c r="EN293" i="13"/>
  <c r="EM293" i="13"/>
  <c r="EU293" i="13"/>
  <c r="AS293" i="13"/>
  <c r="V293" i="13"/>
  <c r="AD293" i="13"/>
  <c r="CF293" i="13"/>
  <c r="BY293" i="13"/>
  <c r="AI293" i="13"/>
  <c r="BG293" i="13"/>
  <c r="DG293" i="13"/>
  <c r="BU293" i="13"/>
  <c r="CS293" i="13"/>
  <c r="H293" i="13"/>
  <c r="AJ293" i="13"/>
  <c r="AW293" i="13"/>
  <c r="CP293" i="13"/>
  <c r="AN293" i="13"/>
  <c r="EH293" i="13"/>
  <c r="CH293" i="13"/>
  <c r="DD293" i="13"/>
  <c r="AQ293" i="13"/>
  <c r="CM293" i="13"/>
  <c r="Z293" i="13"/>
  <c r="BE293" i="13"/>
  <c r="AP293" i="13"/>
  <c r="BT293" i="13"/>
  <c r="DN293" i="13"/>
  <c r="BK293" i="13"/>
  <c r="Y293" i="13"/>
  <c r="CZ293" i="13"/>
  <c r="DX293" i="13"/>
  <c r="BB293" i="13"/>
  <c r="K293" i="13"/>
  <c r="DJ293" i="13"/>
  <c r="CY293" i="13"/>
  <c r="CR293" i="13"/>
  <c r="AV293" i="13"/>
  <c r="G293" i="13"/>
  <c r="ED293" i="13"/>
  <c r="EW293" i="13"/>
  <c r="I293" i="13"/>
  <c r="L293" i="13"/>
  <c r="EC293" i="13"/>
  <c r="ER293" i="13"/>
  <c r="Q293" i="13"/>
  <c r="F293" i="13"/>
  <c r="AC293" i="13"/>
  <c r="BN293" i="13"/>
  <c r="FG293" i="13"/>
  <c r="BP293" i="13"/>
  <c r="CU293" i="13"/>
  <c r="DC293" i="13"/>
  <c r="EA293" i="13"/>
  <c r="DW293" i="13"/>
  <c r="BJ293" i="13"/>
  <c r="ET293" i="13"/>
  <c r="FC293" i="13"/>
  <c r="T293" i="13"/>
  <c r="CO293" i="13"/>
  <c r="AE293" i="13"/>
  <c r="EB293" i="13"/>
  <c r="EZ293" i="13"/>
  <c r="EV293" i="13"/>
  <c r="AM293" i="13"/>
  <c r="BF293" i="13"/>
  <c r="BQ293" i="13"/>
  <c r="AU293" i="13"/>
  <c r="CN293" i="13"/>
  <c r="BI293" i="13"/>
  <c r="CG293" i="13"/>
  <c r="AG293" i="13"/>
  <c r="AX293" i="13"/>
  <c r="CD293" i="13"/>
  <c r="CL293" i="13"/>
  <c r="AT293" i="13"/>
  <c r="W293" i="13"/>
  <c r="CT293" i="13"/>
  <c r="DY293" i="13"/>
  <c r="DS293" i="13"/>
  <c r="N293" i="13"/>
  <c r="EY293" i="13"/>
  <c r="FH293" i="13"/>
  <c r="AH293" i="13"/>
  <c r="AB293" i="13"/>
  <c r="BH293" i="13"/>
  <c r="BR293" i="13"/>
  <c r="BV293" i="13"/>
  <c r="BW293" i="13"/>
  <c r="CQ293" i="13"/>
  <c r="BC293" i="13"/>
  <c r="DK293" i="13"/>
  <c r="DE293" i="13"/>
  <c r="AA293" i="13"/>
  <c r="BM293" i="13"/>
  <c r="BD293" i="13"/>
  <c r="CB293" i="13"/>
  <c r="AK293" i="13"/>
  <c r="DO293" i="13"/>
  <c r="U293" i="13"/>
  <c r="O293" i="13"/>
  <c r="EI293" i="13"/>
  <c r="U263" i="13"/>
  <c r="CT263" i="13"/>
  <c r="EM263" i="13"/>
  <c r="AO263" i="13"/>
  <c r="J263" i="13"/>
  <c r="CP263" i="13"/>
  <c r="EE263" i="13"/>
  <c r="DP263" i="13"/>
  <c r="I263" i="13"/>
  <c r="BK263" i="13"/>
  <c r="DV263" i="13"/>
  <c r="L263" i="13"/>
  <c r="EB263" i="13"/>
  <c r="G263" i="13"/>
  <c r="AY263" i="13"/>
  <c r="DY263" i="13"/>
  <c r="AH263" i="13"/>
  <c r="DL263" i="13"/>
  <c r="Q263" i="13"/>
  <c r="AB263" i="13"/>
  <c r="AG263" i="13"/>
  <c r="BX263" i="13"/>
  <c r="DU263" i="13"/>
  <c r="BE263" i="13"/>
  <c r="CW263" i="13"/>
  <c r="EH263" i="13"/>
  <c r="F263" i="13"/>
  <c r="CK263" i="13"/>
  <c r="DC263" i="13"/>
  <c r="DG263" i="13"/>
  <c r="AL263" i="13"/>
  <c r="DK263" i="13"/>
  <c r="EO263" i="13"/>
  <c r="FB263" i="13"/>
  <c r="DT263" i="13"/>
  <c r="BR263" i="13"/>
  <c r="EN263" i="13"/>
  <c r="P263" i="13"/>
  <c r="V263" i="13"/>
  <c r="EF263" i="13"/>
  <c r="EU263" i="13"/>
  <c r="AR263" i="13"/>
  <c r="CU263" i="13"/>
  <c r="BO263" i="13"/>
  <c r="CF263" i="13"/>
  <c r="BM263" i="13"/>
  <c r="BJ263" i="13"/>
  <c r="DW263" i="13"/>
  <c r="DS263" i="13"/>
  <c r="BP263" i="13"/>
  <c r="CD263" i="13"/>
  <c r="EI263" i="13"/>
  <c r="CB263" i="13"/>
  <c r="BB263" i="13"/>
  <c r="AN263" i="13"/>
  <c r="BL263" i="13"/>
  <c r="AK263" i="13"/>
  <c r="EK263" i="13"/>
  <c r="AA263" i="13"/>
  <c r="DO263" i="13"/>
  <c r="CJ263" i="13"/>
  <c r="DR263" i="13"/>
  <c r="ET263" i="13"/>
  <c r="H263" i="13"/>
  <c r="CG263" i="13"/>
  <c r="BG263" i="13"/>
  <c r="DZ263" i="13"/>
  <c r="ER263" i="13"/>
  <c r="BY263" i="13"/>
  <c r="AP263" i="13"/>
  <c r="EQ263" i="13"/>
  <c r="BU263" i="13"/>
  <c r="DM263" i="13"/>
  <c r="DB263" i="13"/>
  <c r="DD263" i="13"/>
  <c r="AZ263" i="13"/>
  <c r="AT263" i="13"/>
  <c r="W263" i="13"/>
  <c r="CQ263" i="13"/>
  <c r="O263" i="13"/>
  <c r="BN263" i="13"/>
  <c r="CE263" i="13"/>
  <c r="AW263" i="13"/>
  <c r="FE263" i="13"/>
  <c r="T263" i="13"/>
  <c r="BA263" i="13"/>
  <c r="AU263" i="13"/>
  <c r="DH263" i="13"/>
  <c r="BT263" i="13"/>
  <c r="DQ263" i="13"/>
  <c r="DF263" i="13"/>
  <c r="EV263" i="13"/>
  <c r="EW263" i="13"/>
  <c r="DE263" i="13"/>
  <c r="R263" i="13"/>
  <c r="DA263" i="13"/>
  <c r="ES263" i="13"/>
  <c r="DX263" i="13"/>
  <c r="BW263" i="13"/>
  <c r="CI263" i="13"/>
  <c r="N263" i="13"/>
  <c r="CZ263" i="13"/>
  <c r="X263" i="13"/>
  <c r="EJ263" i="13"/>
  <c r="S263" i="13"/>
  <c r="EC263" i="13"/>
  <c r="BC263" i="13"/>
  <c r="K263" i="13"/>
  <c r="FC263" i="13"/>
  <c r="EP263" i="13"/>
  <c r="DI263" i="13"/>
  <c r="CX263" i="13"/>
  <c r="BV263" i="13"/>
  <c r="CL263" i="13"/>
  <c r="AD263" i="13"/>
  <c r="CY263" i="13"/>
  <c r="EX263" i="13"/>
  <c r="BZ263" i="13"/>
  <c r="EY263" i="13"/>
  <c r="D263" i="13"/>
  <c r="AI263" i="13"/>
  <c r="AF263" i="13"/>
  <c r="FH263" i="13"/>
  <c r="CR263" i="13"/>
  <c r="AQ263" i="13"/>
  <c r="E263" i="13"/>
  <c r="EA263" i="13"/>
  <c r="CV263" i="13"/>
  <c r="CA263" i="13"/>
  <c r="AV263" i="13"/>
  <c r="AC263" i="13"/>
  <c r="BH263" i="13"/>
  <c r="BS263" i="13"/>
  <c r="DJ263" i="13"/>
  <c r="BF263" i="13"/>
  <c r="CH263" i="13"/>
  <c r="CM263" i="13"/>
  <c r="AM263" i="13"/>
  <c r="AE263" i="13"/>
  <c r="AJ263" i="13"/>
  <c r="CC263" i="13"/>
  <c r="AX263" i="13"/>
  <c r="M263" i="13"/>
  <c r="EG263" i="13"/>
  <c r="Z263" i="13"/>
  <c r="CS263" i="13"/>
  <c r="Y263" i="13"/>
  <c r="BR230" i="13"/>
  <c r="DS230" i="13"/>
  <c r="ED263" i="13"/>
  <c r="EU347" i="13"/>
  <c r="R347" i="13"/>
  <c r="CV347" i="13"/>
  <c r="BX347" i="13"/>
  <c r="DR347" i="13"/>
  <c r="AG347" i="13"/>
  <c r="L347" i="13"/>
  <c r="DI347" i="13"/>
  <c r="F347" i="13"/>
  <c r="BR347" i="13"/>
  <c r="BK347" i="13"/>
  <c r="DZ347" i="13"/>
  <c r="CS347" i="13"/>
  <c r="EA347" i="13"/>
  <c r="BT347" i="13"/>
  <c r="H347" i="13"/>
  <c r="DD347" i="13"/>
  <c r="BB347" i="13"/>
  <c r="DM347" i="13"/>
  <c r="CX347" i="13"/>
  <c r="P347" i="13"/>
  <c r="AF347" i="13"/>
  <c r="Y347" i="13"/>
  <c r="AQ347" i="13"/>
  <c r="CO263" i="13"/>
  <c r="FF263" i="13"/>
  <c r="DD285" i="13"/>
  <c r="DU285" i="13"/>
  <c r="AC285" i="13"/>
  <c r="AA285" i="13"/>
  <c r="CO285" i="13"/>
  <c r="BB285" i="13"/>
  <c r="EE333" i="13"/>
  <c r="AH333" i="13"/>
  <c r="DB333" i="13"/>
  <c r="BX333" i="13"/>
  <c r="DH333" i="13"/>
  <c r="AB333" i="13"/>
  <c r="DX333" i="13"/>
  <c r="CL333" i="13"/>
  <c r="CP333" i="13"/>
  <c r="D333" i="13"/>
  <c r="EJ333" i="13"/>
  <c r="AF333" i="13"/>
  <c r="Q333" i="13"/>
  <c r="H333" i="13"/>
  <c r="AS333" i="13"/>
  <c r="BF333" i="13"/>
  <c r="EV333" i="13"/>
  <c r="I333" i="13"/>
  <c r="CO333" i="13"/>
  <c r="BS333" i="13"/>
  <c r="EK333" i="13"/>
  <c r="EO333" i="13"/>
  <c r="DM333" i="13"/>
  <c r="BO333" i="13"/>
  <c r="T333" i="13"/>
  <c r="AR333" i="13"/>
  <c r="DI333" i="13"/>
  <c r="BE333" i="13"/>
  <c r="X333" i="13"/>
  <c r="BD333" i="13"/>
  <c r="DL333" i="13"/>
  <c r="DF333" i="13"/>
  <c r="CB333" i="13"/>
  <c r="EW333" i="13"/>
  <c r="BR333" i="13"/>
  <c r="FG368" i="13"/>
  <c r="EN368" i="13"/>
  <c r="EI368" i="13"/>
  <c r="DT368" i="13"/>
  <c r="BV368" i="13"/>
  <c r="BI368" i="13"/>
  <c r="L368" i="13"/>
  <c r="DM368" i="13"/>
  <c r="CM368" i="13"/>
  <c r="AW368" i="13"/>
  <c r="EC368" i="13"/>
  <c r="BB368" i="13"/>
  <c r="EZ368" i="13"/>
  <c r="DR368" i="13"/>
  <c r="FE368" i="13"/>
  <c r="CH368" i="13"/>
  <c r="BU368" i="13"/>
  <c r="AV368" i="13"/>
  <c r="EV368" i="13"/>
  <c r="DL368" i="13"/>
  <c r="BY368" i="13"/>
  <c r="DU368" i="13"/>
  <c r="CC368" i="13"/>
  <c r="EG368" i="13"/>
  <c r="DE368" i="13"/>
  <c r="CT368" i="13"/>
  <c r="CG368" i="13"/>
  <c r="BH368" i="13"/>
  <c r="W368" i="13"/>
  <c r="DZ368" i="13"/>
  <c r="CY368" i="13"/>
  <c r="FA368" i="13"/>
  <c r="EF368" i="13"/>
  <c r="BL368" i="13"/>
  <c r="DQ368" i="13"/>
  <c r="CR368" i="13"/>
  <c r="CS368" i="13"/>
  <c r="BT368" i="13"/>
  <c r="AI368" i="13"/>
  <c r="J368" i="13"/>
  <c r="DY368" i="13"/>
  <c r="CK368" i="13"/>
  <c r="D368" i="13"/>
  <c r="EM368" i="13"/>
  <c r="ER368" i="13"/>
  <c r="DD368" i="13"/>
  <c r="CE368" i="13"/>
  <c r="CF368" i="13"/>
  <c r="AU368" i="13"/>
  <c r="V368" i="13"/>
  <c r="I368" i="13"/>
  <c r="DK368" i="13"/>
  <c r="ED368" i="13"/>
  <c r="EY368" i="13"/>
  <c r="DP368" i="13"/>
  <c r="FC368" i="13"/>
  <c r="CQ368" i="13"/>
  <c r="BF368" i="13"/>
  <c r="BG368" i="13"/>
  <c r="AH368" i="13"/>
  <c r="U368" i="13"/>
  <c r="EQ368" i="13"/>
  <c r="CW368" i="13"/>
  <c r="P368" i="13"/>
  <c r="EX368" i="13"/>
  <c r="BA368" i="13"/>
  <c r="CB368" i="13"/>
  <c r="BR368" i="13"/>
  <c r="BE368" i="13"/>
  <c r="AT368" i="13"/>
  <c r="AG368" i="13"/>
  <c r="H368" i="13"/>
  <c r="EL368" i="13"/>
  <c r="EP368" i="13"/>
  <c r="N368" i="13"/>
  <c r="DO368" i="13"/>
  <c r="AJ368" i="13"/>
  <c r="AX368" i="13"/>
  <c r="R368" i="13"/>
  <c r="BQ368" i="13"/>
  <c r="BD368" i="13"/>
  <c r="AS368" i="13"/>
  <c r="T368" i="13"/>
  <c r="FH368" i="13"/>
  <c r="FD368" i="13"/>
  <c r="AN368" i="13"/>
  <c r="M368" i="13"/>
  <c r="DB368" i="13"/>
  <c r="DC368" i="13"/>
  <c r="DX368" i="13"/>
  <c r="BP368" i="13"/>
  <c r="AE368" i="13"/>
  <c r="AR368" i="13"/>
  <c r="G368" i="13"/>
  <c r="BW368" i="13"/>
  <c r="FB368" i="13"/>
  <c r="Z368" i="13"/>
  <c r="EB368" i="13"/>
  <c r="CO368" i="13"/>
  <c r="K368" i="13"/>
  <c r="BC368" i="13"/>
  <c r="EO368" i="13"/>
  <c r="CU368" i="13"/>
  <c r="AQ368" i="13"/>
  <c r="AC368" i="13"/>
  <c r="S368" i="13"/>
  <c r="E368" i="13"/>
  <c r="ET368" i="13"/>
  <c r="AZ368" i="13"/>
  <c r="Y368" i="13"/>
  <c r="DN368" i="13"/>
  <c r="CN368" i="13"/>
  <c r="CD368" i="13"/>
  <c r="CL368" i="13"/>
  <c r="DG368" i="13"/>
  <c r="DS368" i="13"/>
  <c r="EU368" i="13"/>
  <c r="BN368" i="13"/>
  <c r="DW368" i="13"/>
  <c r="CV368" i="13"/>
  <c r="BJ368" i="13"/>
  <c r="AK368" i="13"/>
  <c r="EA368" i="13"/>
  <c r="CZ368" i="13"/>
  <c r="BM368" i="13"/>
  <c r="ES368" i="13"/>
  <c r="AS263" i="13"/>
  <c r="DN288" i="13"/>
  <c r="CZ288" i="13"/>
  <c r="CG288" i="13"/>
  <c r="CM288" i="13"/>
  <c r="T288" i="13"/>
  <c r="BE288" i="13"/>
  <c r="CO288" i="13"/>
  <c r="N288" i="13"/>
  <c r="DQ288" i="13"/>
  <c r="BV288" i="13"/>
  <c r="CT288" i="13"/>
  <c r="BI288" i="13"/>
  <c r="DS288" i="13"/>
  <c r="AX288" i="13"/>
  <c r="AA288" i="13"/>
  <c r="AY288" i="13"/>
  <c r="CU288" i="13"/>
  <c r="AQ288" i="13"/>
  <c r="DV288" i="13"/>
  <c r="BM288" i="13"/>
  <c r="CK288" i="13"/>
  <c r="EG288" i="13"/>
  <c r="EJ288" i="13"/>
  <c r="DK288" i="13"/>
  <c r="ET288" i="13"/>
  <c r="FG288" i="13"/>
  <c r="DL288" i="13"/>
  <c r="Z288" i="13"/>
  <c r="H288" i="13"/>
  <c r="EI288" i="13"/>
  <c r="CB288" i="13"/>
  <c r="EN288" i="13"/>
  <c r="DA288" i="13"/>
  <c r="FC288" i="13"/>
  <c r="U288" i="13"/>
  <c r="BD288" i="13"/>
  <c r="BQ288" i="13"/>
  <c r="AU288" i="13"/>
  <c r="EX288" i="13"/>
  <c r="CR288" i="13"/>
  <c r="DG288" i="13"/>
  <c r="BC288" i="13"/>
  <c r="EC288" i="13"/>
  <c r="AS288" i="13"/>
  <c r="CC288" i="13"/>
  <c r="EW288" i="13"/>
  <c r="AK288" i="13"/>
  <c r="ES288" i="13"/>
  <c r="EV288" i="13"/>
  <c r="BJ288" i="13"/>
  <c r="CH288" i="13"/>
  <c r="ED288" i="13"/>
  <c r="BW288" i="13"/>
  <c r="AE288" i="13"/>
  <c r="DE288" i="13"/>
  <c r="O288" i="13"/>
  <c r="BY288" i="13"/>
  <c r="CN288" i="13"/>
  <c r="CF288" i="13"/>
  <c r="G288" i="13"/>
  <c r="DY288" i="13"/>
  <c r="Q288" i="13"/>
  <c r="DW288" i="13"/>
  <c r="BP288" i="13"/>
  <c r="K288" i="13"/>
  <c r="AN283" i="13"/>
  <c r="DJ283" i="13"/>
  <c r="DT283" i="13"/>
  <c r="EM283" i="13"/>
  <c r="EY283" i="13"/>
  <c r="EC283" i="13"/>
  <c r="BI283" i="13"/>
  <c r="AB283" i="13"/>
  <c r="FA283" i="13"/>
  <c r="V283" i="13"/>
  <c r="BN283" i="13"/>
  <c r="DP283" i="13"/>
  <c r="BC283" i="13"/>
  <c r="EW274" i="13"/>
  <c r="CE274" i="13"/>
  <c r="CD274" i="13"/>
  <c r="EL274" i="13"/>
  <c r="EB274" i="13"/>
  <c r="AK274" i="13"/>
  <c r="CS274" i="13"/>
  <c r="E274" i="13"/>
  <c r="DS274" i="13"/>
  <c r="CM274" i="13"/>
  <c r="FA274" i="13"/>
  <c r="EP274" i="13"/>
  <c r="W274" i="13"/>
  <c r="EN274" i="13"/>
  <c r="N274" i="13"/>
  <c r="AL274" i="13"/>
  <c r="ET274" i="13"/>
  <c r="D274" i="13"/>
  <c r="H274" i="13"/>
  <c r="EJ274" i="13"/>
  <c r="CW274" i="13"/>
  <c r="U274" i="13"/>
  <c r="DR274" i="13"/>
  <c r="DF274" i="13"/>
  <c r="AW274" i="13"/>
  <c r="EY274" i="13"/>
  <c r="AX274" i="13"/>
  <c r="AA274" i="13"/>
  <c r="AY274" i="13"/>
  <c r="EC274" i="13"/>
  <c r="BA274" i="13"/>
  <c r="DJ274" i="13"/>
  <c r="EX274" i="13"/>
  <c r="AI274" i="13"/>
  <c r="CI274" i="13"/>
  <c r="EF274" i="13"/>
  <c r="CX274" i="13"/>
  <c r="DN274" i="13"/>
  <c r="DO274" i="13"/>
  <c r="AV274" i="13"/>
  <c r="EG274" i="13"/>
  <c r="EQ274" i="13"/>
  <c r="X274" i="13"/>
  <c r="DT274" i="13"/>
  <c r="AJ274" i="13"/>
  <c r="BG274" i="13"/>
  <c r="DU274" i="13"/>
  <c r="BX274" i="13"/>
  <c r="BR274" i="13"/>
  <c r="K274" i="13"/>
  <c r="ED274" i="13"/>
  <c r="CR274" i="13"/>
  <c r="BJ274" i="13"/>
  <c r="DG274" i="13"/>
  <c r="AN274" i="13"/>
  <c r="DL274" i="13"/>
  <c r="EK274" i="13"/>
  <c r="DZ274" i="13"/>
  <c r="CQ274" i="13"/>
  <c r="AZ274" i="13"/>
  <c r="BI274" i="13"/>
  <c r="BK274" i="13"/>
  <c r="AC274" i="13"/>
  <c r="BY274" i="13"/>
  <c r="BE274" i="13"/>
  <c r="BO274" i="13"/>
  <c r="AF274" i="13"/>
  <c r="CJ274" i="13"/>
  <c r="CY274" i="13"/>
  <c r="BF274" i="13"/>
  <c r="EM274" i="13"/>
  <c r="BT274" i="13"/>
  <c r="Z274" i="13"/>
  <c r="EZ274" i="13"/>
  <c r="F274" i="13"/>
  <c r="AP274" i="13"/>
  <c r="BL274" i="13"/>
  <c r="BC274" i="13"/>
  <c r="CB274" i="13"/>
  <c r="DH274" i="13"/>
  <c r="DB274" i="13"/>
  <c r="BS274" i="13"/>
  <c r="CP274" i="13"/>
  <c r="AO274" i="13"/>
  <c r="V274" i="13"/>
  <c r="Y274" i="13"/>
  <c r="O274" i="13"/>
  <c r="AM274" i="13"/>
  <c r="DQ274" i="13"/>
  <c r="EI274" i="13"/>
  <c r="CZ274" i="13"/>
  <c r="CL274" i="13"/>
  <c r="AB274" i="13"/>
  <c r="AH274" i="13"/>
  <c r="BU274" i="13"/>
  <c r="CF274" i="13"/>
  <c r="DD274" i="13"/>
  <c r="BW274" i="13"/>
  <c r="FB274" i="13"/>
  <c r="W334" i="13"/>
  <c r="CQ334" i="13"/>
  <c r="EL334" i="13"/>
  <c r="AH335" i="13"/>
  <c r="CZ335" i="13"/>
  <c r="CX335" i="13"/>
  <c r="S335" i="13"/>
  <c r="EP335" i="13"/>
  <c r="DC335" i="13"/>
  <c r="DX335" i="13"/>
  <c r="FA263" i="13"/>
  <c r="BX324" i="13"/>
  <c r="CX324" i="13"/>
  <c r="AN324" i="13"/>
  <c r="BV324" i="13"/>
  <c r="BP324" i="13"/>
  <c r="BN324" i="13"/>
  <c r="AY324" i="13"/>
  <c r="AB324" i="13"/>
  <c r="CV324" i="13"/>
  <c r="EX324" i="13"/>
  <c r="CZ324" i="13"/>
  <c r="FB324" i="13"/>
  <c r="AC324" i="13"/>
  <c r="BJ324" i="13"/>
  <c r="Y324" i="13"/>
  <c r="BH324" i="13"/>
  <c r="EV324" i="13"/>
  <c r="N324" i="13"/>
  <c r="ET324" i="13"/>
  <c r="DT324" i="13"/>
  <c r="BB324" i="13"/>
  <c r="BF324" i="13"/>
  <c r="CF324" i="13"/>
  <c r="FA324" i="13"/>
  <c r="BQ324" i="13"/>
  <c r="V324" i="13"/>
  <c r="DY324" i="13"/>
  <c r="DC324" i="13"/>
  <c r="CH324" i="13"/>
  <c r="EY324" i="13"/>
  <c r="BG324" i="13"/>
  <c r="AT324" i="13"/>
  <c r="EL324" i="13"/>
  <c r="S324" i="13"/>
  <c r="AE324" i="13"/>
  <c r="DP324" i="13"/>
  <c r="AM324" i="13"/>
  <c r="EB324" i="13"/>
  <c r="AG324" i="13"/>
  <c r="FF324" i="13"/>
  <c r="FH324" i="13"/>
  <c r="FG324" i="13"/>
  <c r="DX324" i="13"/>
  <c r="CB324" i="13"/>
  <c r="AO324" i="13"/>
  <c r="CW324" i="13"/>
  <c r="EG324" i="13"/>
  <c r="DU324" i="13"/>
  <c r="ED324" i="13"/>
  <c r="EP324" i="13"/>
  <c r="AD324" i="13"/>
  <c r="EA324" i="13"/>
  <c r="EZ324" i="13"/>
  <c r="ES324" i="13"/>
  <c r="EH324" i="13"/>
  <c r="P324" i="13"/>
  <c r="DG324" i="13"/>
  <c r="DS324" i="13"/>
  <c r="EE324" i="13"/>
  <c r="DI324" i="13"/>
  <c r="DE324" i="13"/>
  <c r="AU324" i="13"/>
  <c r="F324" i="13"/>
  <c r="FC324" i="13"/>
  <c r="CR324" i="13"/>
  <c r="CE324" i="13"/>
  <c r="CS324" i="13"/>
  <c r="BU324" i="13"/>
  <c r="AV324" i="13"/>
  <c r="X324" i="13"/>
  <c r="EQ324" i="13"/>
  <c r="EO324" i="13"/>
  <c r="EF324" i="13"/>
  <c r="BW324" i="13"/>
  <c r="CG324" i="13"/>
  <c r="AI324" i="13"/>
  <c r="H324" i="13"/>
  <c r="BT324" i="13"/>
  <c r="BE324" i="13"/>
  <c r="DH324" i="13"/>
  <c r="CL324" i="13"/>
  <c r="DK324" i="13"/>
  <c r="DD324" i="13"/>
  <c r="DM324" i="13"/>
  <c r="BI324" i="13"/>
  <c r="CY324" i="13"/>
  <c r="G324" i="13"/>
  <c r="CP324" i="13"/>
  <c r="DF324" i="13"/>
  <c r="BC324" i="13"/>
  <c r="CN324" i="13"/>
  <c r="AL324" i="13"/>
  <c r="ER324" i="13"/>
  <c r="L324" i="13"/>
  <c r="E324" i="13"/>
  <c r="CK324" i="13"/>
  <c r="AF324" i="13"/>
  <c r="CA324" i="13"/>
  <c r="BS324" i="13"/>
  <c r="EM324" i="13"/>
  <c r="CO324" i="13"/>
  <c r="M324" i="13"/>
  <c r="EN324" i="13"/>
  <c r="DZ324" i="13"/>
  <c r="AS365" i="13"/>
  <c r="CE226" i="13"/>
  <c r="FE226" i="13"/>
  <c r="DK341" i="13"/>
  <c r="Y341" i="13"/>
  <c r="AU377" i="13"/>
  <c r="AG377" i="13"/>
  <c r="DE377" i="13"/>
  <c r="FC377" i="13"/>
  <c r="BR377" i="13"/>
  <c r="EI377" i="13"/>
  <c r="AR329" i="13"/>
  <c r="L377" i="13"/>
  <c r="DA377" i="13"/>
  <c r="D265" i="13"/>
  <c r="EL275" i="13"/>
  <c r="DR262" i="13"/>
  <c r="CQ343" i="13"/>
  <c r="X226" i="13"/>
  <c r="DZ290" i="13"/>
  <c r="FE377" i="13"/>
  <c r="AF371" i="13"/>
  <c r="Y377" i="13"/>
  <c r="E377" i="13"/>
  <c r="DL377" i="13"/>
  <c r="DY329" i="13"/>
  <c r="BP378" i="13"/>
  <c r="CY238" i="13"/>
  <c r="AR262" i="13"/>
  <c r="BS290" i="13"/>
  <c r="DR377" i="13"/>
  <c r="DC228" i="13"/>
  <c r="EE377" i="13"/>
  <c r="DC290" i="13"/>
  <c r="V377" i="13"/>
  <c r="BD378" i="13"/>
  <c r="AB329" i="13"/>
  <c r="DC280" i="13"/>
  <c r="DC377" i="13"/>
  <c r="BT377" i="13"/>
  <c r="AP377" i="13"/>
  <c r="AX377" i="13"/>
  <c r="M280" i="13"/>
  <c r="EW280" i="13"/>
  <c r="T329" i="13"/>
  <c r="I280" i="13"/>
  <c r="AY377" i="13"/>
  <c r="CA280" i="13"/>
  <c r="P329" i="13"/>
  <c r="CH377" i="13"/>
  <c r="I377" i="13"/>
  <c r="EQ280" i="13"/>
  <c r="AN329" i="13"/>
  <c r="CM335" i="13"/>
  <c r="AK383" i="13"/>
  <c r="R383" i="13"/>
  <c r="M383" i="13"/>
  <c r="EC383" i="13"/>
  <c r="CA383" i="13"/>
  <c r="AY383" i="13"/>
  <c r="CX383" i="13"/>
  <c r="EY383" i="13"/>
  <c r="DL383" i="13"/>
  <c r="BJ383" i="13"/>
  <c r="BN383" i="13"/>
  <c r="BN335" i="13"/>
  <c r="BG335" i="13"/>
  <c r="DG335" i="13"/>
  <c r="AE335" i="13"/>
  <c r="EZ380" i="13"/>
  <c r="AO256" i="13"/>
  <c r="AB256" i="13"/>
  <c r="DU256" i="13"/>
  <c r="CX256" i="13"/>
  <c r="EM256" i="13"/>
  <c r="DI256" i="13"/>
  <c r="CJ256" i="13"/>
  <c r="DT256" i="13"/>
  <c r="CP256" i="13"/>
  <c r="BS256" i="13"/>
  <c r="CA256" i="13"/>
  <c r="CL256" i="13"/>
  <c r="BX256" i="13"/>
  <c r="DZ256" i="13"/>
  <c r="DB256" i="13"/>
  <c r="ED256" i="13"/>
  <c r="EQ256" i="13"/>
  <c r="AJ256" i="13"/>
  <c r="AF256" i="13"/>
  <c r="CD256" i="13"/>
  <c r="AM256" i="13"/>
  <c r="AW256" i="13"/>
  <c r="AG256" i="13"/>
  <c r="BO256" i="13"/>
  <c r="CY256" i="13"/>
  <c r="DM256" i="13"/>
  <c r="DH256" i="13"/>
  <c r="EW256" i="13"/>
  <c r="X256" i="13"/>
  <c r="I256" i="13"/>
  <c r="CI256" i="13"/>
  <c r="CB335" i="13"/>
  <c r="V335" i="13"/>
  <c r="BX335" i="13"/>
  <c r="EH335" i="13"/>
  <c r="EN335" i="13"/>
  <c r="CK335" i="13"/>
  <c r="EY335" i="13"/>
  <c r="ER335" i="13"/>
  <c r="CT335" i="13"/>
  <c r="AD335" i="13"/>
  <c r="P335" i="13"/>
  <c r="H335" i="13"/>
  <c r="EV335" i="13"/>
  <c r="AG335" i="13"/>
  <c r="BE335" i="13"/>
  <c r="DW335" i="13"/>
  <c r="N335" i="13"/>
  <c r="DJ335" i="13"/>
  <c r="Y335" i="13"/>
  <c r="EG335" i="13"/>
  <c r="DS335" i="13"/>
  <c r="DD335" i="13"/>
  <c r="BD335" i="13"/>
  <c r="AB335" i="13"/>
  <c r="BQ335" i="13"/>
  <c r="EO335" i="13"/>
  <c r="CE335" i="13"/>
  <c r="AM335" i="13"/>
  <c r="EI335" i="13"/>
  <c r="AX335" i="13"/>
  <c r="AV335" i="13"/>
  <c r="F335" i="13"/>
  <c r="AU335" i="13"/>
  <c r="EL335" i="13"/>
  <c r="CL335" i="13"/>
  <c r="DN335" i="13"/>
  <c r="BI335" i="13"/>
  <c r="BY335" i="13"/>
  <c r="EM335" i="13"/>
  <c r="EF335" i="13"/>
  <c r="J335" i="13"/>
  <c r="CO335" i="13"/>
  <c r="AR335" i="13"/>
  <c r="DM335" i="13"/>
  <c r="DL335" i="13"/>
  <c r="T335" i="13"/>
  <c r="BK335" i="13"/>
  <c r="DK335" i="13"/>
  <c r="AL335" i="13"/>
  <c r="ET335" i="13"/>
  <c r="FD335" i="13"/>
  <c r="AF335" i="13"/>
  <c r="U335" i="13"/>
  <c r="AT335" i="13"/>
  <c r="DF335" i="13"/>
  <c r="L335" i="13"/>
  <c r="BL335" i="13"/>
  <c r="EA335" i="13"/>
  <c r="BW335" i="13"/>
  <c r="FF335" i="13"/>
  <c r="FE335" i="13"/>
  <c r="DR335" i="13"/>
  <c r="Q335" i="13"/>
  <c r="BS335" i="13"/>
  <c r="FH335" i="13"/>
  <c r="BR335" i="13"/>
  <c r="FA335" i="13"/>
  <c r="BA335" i="13"/>
  <c r="EZ335" i="13"/>
  <c r="DT335" i="13"/>
  <c r="AJ335" i="13"/>
  <c r="G335" i="13"/>
  <c r="EQ335" i="13"/>
  <c r="BO335" i="13"/>
  <c r="CD335" i="13"/>
  <c r="EX335" i="13"/>
  <c r="CP335" i="13"/>
  <c r="FB335" i="13"/>
  <c r="AP335" i="13"/>
  <c r="Z335" i="13"/>
  <c r="CW335" i="13"/>
  <c r="AK335" i="13"/>
  <c r="W335" i="13"/>
  <c r="E335" i="13"/>
  <c r="DH335" i="13"/>
  <c r="CN335" i="13"/>
  <c r="DZ335" i="13"/>
  <c r="X335" i="13"/>
  <c r="AS335" i="13"/>
  <c r="CC335" i="13"/>
  <c r="EK335" i="13"/>
  <c r="ES335" i="13"/>
  <c r="DO335" i="13"/>
  <c r="CV335" i="13"/>
  <c r="EU335" i="13"/>
  <c r="CU335" i="13"/>
  <c r="BU335" i="13"/>
  <c r="AQ335" i="13"/>
  <c r="CJ335" i="13"/>
  <c r="BF380" i="13"/>
  <c r="K380" i="13"/>
  <c r="BT380" i="13"/>
  <c r="BJ380" i="13"/>
  <c r="ET380" i="13"/>
  <c r="CU380" i="13"/>
  <c r="DS380" i="13"/>
  <c r="DV380" i="13"/>
  <c r="AV380" i="13"/>
  <c r="AW380" i="13"/>
  <c r="AY380" i="13"/>
  <c r="EI380" i="13"/>
  <c r="R380" i="13"/>
  <c r="AP380" i="13"/>
  <c r="AQ380" i="13"/>
  <c r="Y380" i="13"/>
  <c r="AL380" i="13"/>
  <c r="DD380" i="13"/>
  <c r="EB380" i="13"/>
  <c r="G380" i="13"/>
  <c r="AE380" i="13"/>
  <c r="CA380" i="13"/>
  <c r="EL380" i="13"/>
  <c r="FC380" i="13"/>
  <c r="BI380" i="13"/>
  <c r="BV380" i="13"/>
  <c r="CT380" i="13"/>
  <c r="ED380" i="13"/>
  <c r="M380" i="13"/>
  <c r="AH380" i="13"/>
  <c r="BC380" i="13"/>
  <c r="AM380" i="13"/>
  <c r="EH380" i="13"/>
  <c r="F380" i="13"/>
  <c r="DG380" i="13"/>
  <c r="EQ380" i="13"/>
  <c r="BZ380" i="13"/>
  <c r="DJ380" i="13"/>
  <c r="DW380" i="13"/>
  <c r="FF380" i="13"/>
  <c r="AD380" i="13"/>
  <c r="CM380" i="13"/>
  <c r="BH380" i="13"/>
  <c r="CY380" i="13"/>
  <c r="DP380" i="13"/>
  <c r="EU380" i="13"/>
  <c r="S380" i="13"/>
  <c r="DK380" i="13"/>
  <c r="AK380" i="13"/>
  <c r="FG380" i="13"/>
  <c r="CS380" i="13"/>
  <c r="EN380" i="13"/>
  <c r="L380" i="13"/>
  <c r="AJ380" i="13"/>
  <c r="CN380" i="13"/>
  <c r="O380" i="13"/>
  <c r="BU380" i="13"/>
  <c r="BW380" i="13"/>
  <c r="DR380" i="13"/>
  <c r="EP380" i="13"/>
  <c r="FB380" i="13"/>
  <c r="EE383" i="13"/>
  <c r="DU383" i="13"/>
  <c r="DI383" i="13"/>
  <c r="AV383" i="13"/>
  <c r="CQ383" i="13"/>
  <c r="EQ383" i="13"/>
  <c r="EL383" i="13"/>
  <c r="DV383" i="13"/>
  <c r="CH383" i="13"/>
  <c r="FD383" i="13"/>
  <c r="AE383" i="13"/>
  <c r="FG383" i="13"/>
  <c r="DE383" i="13"/>
  <c r="DT383" i="13"/>
  <c r="AH383" i="13"/>
  <c r="E383" i="13"/>
  <c r="AO335" i="13"/>
  <c r="BC335" i="13"/>
  <c r="CH335" i="13"/>
  <c r="BJ335" i="13"/>
  <c r="EC380" i="13"/>
  <c r="N380" i="13"/>
  <c r="BG334" i="13"/>
  <c r="M256" i="13"/>
  <c r="CW383" i="13"/>
  <c r="BX383" i="13"/>
  <c r="EA383" i="13"/>
  <c r="DM383" i="13"/>
  <c r="DS383" i="13"/>
  <c r="BE383" i="13"/>
  <c r="CT383" i="13"/>
  <c r="CR383" i="13"/>
  <c r="AU383" i="13"/>
  <c r="BZ383" i="13"/>
  <c r="G383" i="13"/>
  <c r="DP383" i="13"/>
  <c r="N383" i="13"/>
  <c r="V383" i="13"/>
  <c r="ES383" i="13"/>
  <c r="AN335" i="13"/>
  <c r="D335" i="13"/>
  <c r="AW335" i="13"/>
  <c r="CF335" i="13"/>
  <c r="DQ380" i="13"/>
  <c r="Q380" i="13"/>
  <c r="EW335" i="13"/>
  <c r="EL261" i="13"/>
  <c r="AV261" i="13"/>
  <c r="U261" i="13"/>
  <c r="CP261" i="13"/>
  <c r="BO261" i="13"/>
  <c r="CK261" i="13"/>
  <c r="EN261" i="13"/>
  <c r="AP261" i="13"/>
  <c r="CB261" i="13"/>
  <c r="DW261" i="13"/>
  <c r="DQ261" i="13"/>
  <c r="DN261" i="13"/>
  <c r="EC261" i="13"/>
  <c r="EO261" i="13"/>
  <c r="DY261" i="13"/>
  <c r="EG261" i="13"/>
  <c r="G261" i="13"/>
  <c r="BR261" i="13"/>
  <c r="F261" i="13"/>
  <c r="H261" i="13"/>
  <c r="CD261" i="13"/>
  <c r="DG261" i="13"/>
  <c r="FC261" i="13"/>
  <c r="EH261" i="13"/>
  <c r="EB261" i="13"/>
  <c r="AZ261" i="13"/>
  <c r="M261" i="13"/>
  <c r="BP261" i="13"/>
  <c r="DE261" i="13"/>
  <c r="DO261" i="13"/>
  <c r="FG261" i="13"/>
  <c r="AH261" i="13"/>
  <c r="AU261" i="13"/>
  <c r="DJ261" i="13"/>
  <c r="ET261" i="13"/>
  <c r="BH261" i="13"/>
  <c r="DA261" i="13"/>
  <c r="BF261" i="13"/>
  <c r="L261" i="13"/>
  <c r="P261" i="13"/>
  <c r="DP261" i="13"/>
  <c r="CT261" i="13"/>
  <c r="W261" i="13"/>
  <c r="N261" i="13"/>
  <c r="BC261" i="13"/>
  <c r="DK261" i="13"/>
  <c r="CG261" i="13"/>
  <c r="AS261" i="13"/>
  <c r="BE261" i="13"/>
  <c r="BY261" i="13"/>
  <c r="EK261" i="13"/>
  <c r="BM261" i="13"/>
  <c r="R261" i="13"/>
  <c r="AA261" i="13"/>
  <c r="AY261" i="13"/>
  <c r="DL261" i="13"/>
  <c r="DX261" i="13"/>
  <c r="EF261" i="13"/>
  <c r="DM261" i="13"/>
  <c r="CO261" i="13"/>
  <c r="BS261" i="13"/>
  <c r="I261" i="13"/>
  <c r="EZ261" i="13"/>
  <c r="CN261" i="13"/>
  <c r="ED261" i="13"/>
  <c r="T261" i="13"/>
  <c r="AQ261" i="13"/>
  <c r="EM261" i="13"/>
  <c r="AX261" i="13"/>
  <c r="BI261" i="13"/>
  <c r="EE261" i="13"/>
  <c r="CX261" i="13"/>
  <c r="CL261" i="13"/>
  <c r="AJ261" i="13"/>
  <c r="AD261" i="13"/>
  <c r="AT261" i="13"/>
  <c r="CZ261" i="13"/>
  <c r="AL261" i="13"/>
  <c r="EJ261" i="13"/>
  <c r="AC261" i="13"/>
  <c r="D261" i="13"/>
  <c r="DF261" i="13"/>
  <c r="FE261" i="13"/>
  <c r="DU261" i="13"/>
  <c r="FA261" i="13"/>
  <c r="AE261" i="13"/>
  <c r="DV261" i="13"/>
  <c r="V261" i="13"/>
  <c r="AI261" i="13"/>
  <c r="DZ261" i="13"/>
  <c r="BW261" i="13"/>
  <c r="EI261" i="13"/>
  <c r="DT261" i="13"/>
  <c r="CW261" i="13"/>
  <c r="CY261" i="13"/>
  <c r="FF261" i="13"/>
  <c r="DD261" i="13"/>
  <c r="EU261" i="13"/>
  <c r="K261" i="13"/>
  <c r="AM261" i="13"/>
  <c r="DC261" i="13"/>
  <c r="CU261" i="13"/>
  <c r="EV261" i="13"/>
  <c r="EQ261" i="13"/>
  <c r="DB261" i="13"/>
  <c r="DH261" i="13"/>
  <c r="CC261" i="13"/>
  <c r="Y261" i="13"/>
  <c r="DR261" i="13"/>
  <c r="BG261" i="13"/>
  <c r="CQ261" i="13"/>
  <c r="CH261" i="13"/>
  <c r="O261" i="13"/>
  <c r="S261" i="13"/>
  <c r="BK261" i="13"/>
  <c r="CR261" i="13"/>
  <c r="DS261" i="13"/>
  <c r="CM261" i="13"/>
  <c r="CB339" i="13"/>
  <c r="EO339" i="13"/>
  <c r="EL339" i="13"/>
  <c r="BV339" i="13"/>
  <c r="DA339" i="13"/>
  <c r="DM339" i="13"/>
  <c r="BX339" i="13"/>
  <c r="CW379" i="13"/>
  <c r="E379" i="13"/>
  <c r="ES379" i="13"/>
  <c r="CP379" i="13"/>
  <c r="AC379" i="13"/>
  <c r="AB379" i="13"/>
  <c r="EE379" i="13"/>
  <c r="AF379" i="13"/>
  <c r="DF379" i="13"/>
  <c r="CL379" i="13"/>
  <c r="EO379" i="13"/>
  <c r="N379" i="13"/>
  <c r="X379" i="13"/>
  <c r="DU379" i="13"/>
  <c r="BX379" i="13"/>
  <c r="EK379" i="13"/>
  <c r="H334" i="13"/>
  <c r="FA334" i="13"/>
  <c r="U334" i="13"/>
  <c r="BT334" i="13"/>
  <c r="CZ334" i="13"/>
  <c r="AA334" i="13"/>
  <c r="CH334" i="13"/>
  <c r="DV334" i="13"/>
  <c r="EX334" i="13"/>
  <c r="AQ334" i="13"/>
  <c r="DC334" i="13"/>
  <c r="EF334" i="13"/>
  <c r="AN334" i="13"/>
  <c r="BE334" i="13"/>
  <c r="BW334" i="13"/>
  <c r="ER334" i="13"/>
  <c r="EH334" i="13"/>
  <c r="BP334" i="13"/>
  <c r="EB334" i="13"/>
  <c r="AE334" i="13"/>
  <c r="BI334" i="13"/>
  <c r="BZ334" i="13"/>
  <c r="Q334" i="13"/>
  <c r="J334" i="13"/>
  <c r="AL334" i="13"/>
  <c r="Y334" i="13"/>
  <c r="BH334" i="13"/>
  <c r="AG334" i="13"/>
  <c r="FG334" i="13"/>
  <c r="DJ334" i="13"/>
  <c r="FE334" i="13"/>
  <c r="DT334" i="13"/>
  <c r="EJ334" i="13"/>
  <c r="AW334" i="13"/>
  <c r="CA334" i="13"/>
  <c r="DQ334" i="13"/>
  <c r="CO334" i="13"/>
  <c r="BR334" i="13"/>
  <c r="CB334" i="13"/>
  <c r="FD334" i="13"/>
  <c r="AT334" i="13"/>
  <c r="EM334" i="13"/>
  <c r="M334" i="13"/>
  <c r="CF334" i="13"/>
  <c r="AC334" i="13"/>
  <c r="DY334" i="13"/>
  <c r="EI334" i="13"/>
  <c r="EN334" i="13"/>
  <c r="DW334" i="13"/>
  <c r="BL334" i="13"/>
  <c r="CS334" i="13"/>
  <c r="CG334" i="13"/>
  <c r="BN334" i="13"/>
  <c r="CR334" i="13"/>
  <c r="EG334" i="13"/>
  <c r="CT334" i="13"/>
  <c r="BC334" i="13"/>
  <c r="BB334" i="13"/>
  <c r="AV334" i="13"/>
  <c r="CY334" i="13"/>
  <c r="P334" i="13"/>
  <c r="BD334" i="13"/>
  <c r="BV334" i="13"/>
  <c r="I334" i="13"/>
  <c r="CC334" i="13"/>
  <c r="BK334" i="13"/>
  <c r="AZ334" i="13"/>
  <c r="BH335" i="13"/>
  <c r="BP335" i="13"/>
  <c r="EO383" i="13"/>
  <c r="AB383" i="13"/>
  <c r="EW383" i="13"/>
  <c r="EJ383" i="13"/>
  <c r="DG383" i="13"/>
  <c r="DR383" i="13"/>
  <c r="CG383" i="13"/>
  <c r="CD383" i="13"/>
  <c r="DQ383" i="13"/>
  <c r="ER383" i="13"/>
  <c r="BB383" i="13"/>
  <c r="AI383" i="13"/>
  <c r="AL383" i="13"/>
  <c r="CK383" i="13"/>
  <c r="CY335" i="13"/>
  <c r="O335" i="13"/>
  <c r="ED335" i="13"/>
  <c r="BV335" i="13"/>
  <c r="FC335" i="13"/>
  <c r="CI380" i="13"/>
  <c r="DH383" i="13"/>
  <c r="FH383" i="13"/>
  <c r="AZ383" i="13"/>
  <c r="FB383" i="13"/>
  <c r="U383" i="13"/>
  <c r="DJ383" i="13"/>
  <c r="H383" i="13"/>
  <c r="W383" i="13"/>
  <c r="S383" i="13"/>
  <c r="CV383" i="13"/>
  <c r="AG383" i="13"/>
  <c r="Z383" i="13"/>
  <c r="BM383" i="13"/>
  <c r="AF383" i="13"/>
  <c r="BZ335" i="13"/>
  <c r="DQ335" i="13"/>
  <c r="CS335" i="13"/>
  <c r="DU335" i="13"/>
  <c r="DE380" i="13"/>
  <c r="I335" i="13"/>
  <c r="BN261" i="13"/>
  <c r="DI379" i="13"/>
  <c r="AN261" i="13"/>
  <c r="BO379" i="13"/>
  <c r="DE335" i="13"/>
  <c r="DF383" i="13"/>
  <c r="BS383" i="13"/>
  <c r="AD383" i="13"/>
  <c r="EM383" i="13"/>
  <c r="FA383" i="13"/>
  <c r="CI383" i="13"/>
  <c r="EP383" i="13"/>
  <c r="BC383" i="13"/>
  <c r="DZ383" i="13"/>
  <c r="O383" i="13"/>
  <c r="BP383" i="13"/>
  <c r="BD383" i="13"/>
  <c r="AX383" i="13"/>
  <c r="BM335" i="13"/>
  <c r="DP335" i="13"/>
  <c r="CR335" i="13"/>
  <c r="CI335" i="13"/>
  <c r="CH380" i="13"/>
  <c r="BF335" i="13"/>
  <c r="DA335" i="13"/>
  <c r="BD261" i="13"/>
  <c r="CD236" i="13"/>
  <c r="S236" i="13"/>
  <c r="BG236" i="13"/>
  <c r="AI236" i="13"/>
  <c r="CW236" i="13"/>
  <c r="W236" i="13"/>
  <c r="CK236" i="13"/>
  <c r="D236" i="13"/>
  <c r="CN236" i="13"/>
  <c r="CC236" i="13"/>
  <c r="FG236" i="13"/>
  <c r="BZ236" i="13"/>
  <c r="FD236" i="13"/>
  <c r="CV236" i="13"/>
  <c r="EB236" i="13"/>
  <c r="BA383" i="13"/>
  <c r="CJ383" i="13"/>
  <c r="AP383" i="13"/>
  <c r="EZ383" i="13"/>
  <c r="EN383" i="13"/>
  <c r="CB383" i="13"/>
  <c r="AM383" i="13"/>
  <c r="AR383" i="13"/>
  <c r="ED383" i="13"/>
  <c r="AN383" i="13"/>
  <c r="CY383" i="13"/>
  <c r="AC383" i="13"/>
  <c r="CP383" i="13"/>
  <c r="EC335" i="13"/>
  <c r="CQ335" i="13"/>
  <c r="R335" i="13"/>
  <c r="DV335" i="13"/>
  <c r="BK380" i="13"/>
  <c r="DY335" i="13"/>
  <c r="DB335" i="13"/>
  <c r="CZ231" i="13"/>
  <c r="BQ231" i="13"/>
  <c r="AD231" i="13"/>
  <c r="F231" i="13"/>
  <c r="CY231" i="13"/>
  <c r="FG231" i="13"/>
  <c r="BH231" i="13"/>
  <c r="N231" i="13"/>
  <c r="H231" i="13"/>
  <c r="EU231" i="13"/>
  <c r="D231" i="13"/>
  <c r="ET231" i="13"/>
  <c r="CL231" i="13"/>
  <c r="Y231" i="13"/>
  <c r="BO383" i="13"/>
  <c r="L383" i="13"/>
  <c r="CE383" i="13"/>
  <c r="BG383" i="13"/>
  <c r="DD383" i="13"/>
  <c r="DW383" i="13"/>
  <c r="BV383" i="13"/>
  <c r="CM383" i="13"/>
  <c r="Y383" i="13"/>
  <c r="AS383" i="13"/>
  <c r="ET383" i="13"/>
  <c r="FE383" i="13"/>
  <c r="X383" i="13"/>
  <c r="AZ335" i="13"/>
  <c r="CA335" i="13"/>
  <c r="CG335" i="13"/>
  <c r="M335" i="13"/>
  <c r="CG380" i="13"/>
  <c r="K335" i="13"/>
  <c r="N334" i="13"/>
  <c r="BQ334" i="13"/>
  <c r="S334" i="13"/>
  <c r="CL383" i="13"/>
  <c r="DY383" i="13"/>
  <c r="CC383" i="13"/>
  <c r="EX383" i="13"/>
  <c r="K383" i="13"/>
  <c r="BW383" i="13"/>
  <c r="BU383" i="13"/>
  <c r="CS383" i="13"/>
  <c r="AJ383" i="13"/>
  <c r="DK383" i="13"/>
  <c r="P383" i="13"/>
  <c r="Q383" i="13"/>
  <c r="EK383" i="13"/>
  <c r="EG383" i="13"/>
  <c r="AA335" i="13"/>
  <c r="BB335" i="13"/>
  <c r="BT335" i="13"/>
  <c r="FG335" i="13"/>
  <c r="CX380" i="13"/>
  <c r="CR380" i="13"/>
  <c r="DI335" i="13"/>
  <c r="DZ334" i="13"/>
  <c r="DW354" i="13"/>
  <c r="CL354" i="13"/>
  <c r="AF354" i="13"/>
  <c r="AW383" i="13"/>
  <c r="BL383" i="13"/>
  <c r="CZ383" i="13"/>
  <c r="BQ383" i="13"/>
  <c r="DN383" i="13"/>
  <c r="EB383" i="13"/>
  <c r="CF383" i="13"/>
  <c r="AA383" i="13"/>
  <c r="DC383" i="13"/>
  <c r="FF383" i="13"/>
  <c r="FC383" i="13"/>
  <c r="BF383" i="13"/>
  <c r="AO383" i="13"/>
  <c r="EB335" i="13"/>
  <c r="AC335" i="13"/>
  <c r="AI335" i="13"/>
  <c r="AY335" i="13"/>
  <c r="BB380" i="13"/>
  <c r="AX380" i="13"/>
  <c r="CA261" i="13"/>
  <c r="AV231" i="13"/>
  <c r="DA226" i="13"/>
  <c r="BN226" i="13"/>
  <c r="AN226" i="13"/>
  <c r="BG223" i="13"/>
  <c r="DB293" i="13"/>
  <c r="EF377" i="13"/>
  <c r="BE378" i="13"/>
  <c r="DP377" i="13"/>
  <c r="BX268" i="13"/>
  <c r="EE293" i="13"/>
  <c r="CJ311" i="13"/>
  <c r="DF311" i="13"/>
  <c r="CE271" i="13"/>
  <c r="EB226" i="13"/>
  <c r="FE378" i="13"/>
  <c r="BS226" i="13"/>
  <c r="DJ238" i="13"/>
  <c r="EQ226" i="13"/>
  <c r="EX377" i="13"/>
  <c r="EJ377" i="13"/>
  <c r="DT377" i="13"/>
  <c r="P377" i="13"/>
  <c r="CV290" i="13"/>
  <c r="EE274" i="13"/>
  <c r="BG377" i="13"/>
  <c r="EX225" i="13"/>
  <c r="EW377" i="13"/>
  <c r="AB378" i="13"/>
  <c r="R377" i="13"/>
  <c r="BS364" i="13"/>
  <c r="CJ262" i="13"/>
  <c r="AA226" i="13"/>
  <c r="FD377" i="13"/>
  <c r="CN377" i="13"/>
  <c r="CU364" i="13"/>
  <c r="AR274" i="13"/>
  <c r="AV223" i="13"/>
  <c r="EL262" i="13"/>
  <c r="CD308" i="13"/>
  <c r="DS322" i="13"/>
  <c r="BE226" i="13"/>
  <c r="DO226" i="13"/>
  <c r="DT262" i="13"/>
  <c r="AE377" i="13"/>
  <c r="BU377" i="13"/>
  <c r="J293" i="13"/>
  <c r="AS377" i="13"/>
  <c r="G226" i="13"/>
  <c r="DU226" i="13"/>
  <c r="AB290" i="13"/>
  <c r="X364" i="13"/>
  <c r="CE311" i="13"/>
  <c r="BX226" i="13"/>
  <c r="FA293" i="13"/>
  <c r="AJ246" i="13"/>
  <c r="DR226" i="13"/>
  <c r="AK237" i="13"/>
  <c r="DJ377" i="13"/>
  <c r="AT341" i="13"/>
  <c r="AJ268" i="13"/>
  <c r="ES271" i="13"/>
  <c r="BD341" i="13"/>
  <c r="AZ290" i="13"/>
  <c r="BV377" i="13"/>
  <c r="DM377" i="13"/>
  <c r="FA377" i="13"/>
  <c r="CB377" i="13"/>
  <c r="AL377" i="13"/>
  <c r="FH377" i="13"/>
  <c r="BF377" i="13"/>
  <c r="EP225" i="13"/>
  <c r="DM378" i="13"/>
  <c r="J378" i="13"/>
  <c r="DT271" i="13"/>
  <c r="M326" i="13"/>
  <c r="EI238" i="13"/>
  <c r="DP322" i="13"/>
  <c r="EV226" i="13"/>
  <c r="BU262" i="13"/>
  <c r="DB377" i="13"/>
  <c r="AH378" i="13"/>
  <c r="FE293" i="13"/>
  <c r="ER290" i="13"/>
  <c r="AW226" i="13"/>
  <c r="DF377" i="13"/>
  <c r="DU311" i="13"/>
  <c r="AB364" i="13"/>
  <c r="X311" i="13"/>
  <c r="CE378" i="13"/>
  <c r="EK237" i="13"/>
  <c r="I237" i="13"/>
  <c r="ES293" i="13"/>
  <c r="BF341" i="13"/>
  <c r="DT378" i="13"/>
  <c r="EY341" i="13"/>
  <c r="DV341" i="13"/>
  <c r="DW238" i="13"/>
  <c r="CV341" i="13"/>
  <c r="R226" i="13"/>
  <c r="AZ377" i="13"/>
  <c r="CR377" i="13"/>
  <c r="BL377" i="13"/>
  <c r="K377" i="13"/>
  <c r="EA377" i="13"/>
  <c r="AR377" i="13"/>
  <c r="DI274" i="13"/>
  <c r="AN290" i="13"/>
  <c r="EO274" i="13"/>
  <c r="CX290" i="13"/>
  <c r="AT377" i="13"/>
  <c r="R364" i="13"/>
  <c r="AF262" i="13"/>
  <c r="AK377" i="13"/>
  <c r="EB377" i="13"/>
  <c r="P290" i="13"/>
  <c r="AO290" i="13"/>
  <c r="CA274" i="13"/>
  <c r="BD377" i="13"/>
  <c r="BX378" i="13"/>
  <c r="AF238" i="13"/>
  <c r="DQ238" i="13"/>
  <c r="EC238" i="13"/>
  <c r="AK238" i="13"/>
  <c r="CC377" i="13"/>
  <c r="EQ290" i="13"/>
  <c r="EC377" i="13"/>
  <c r="BL290" i="13"/>
  <c r="DC378" i="13"/>
  <c r="Q378" i="13"/>
  <c r="T226" i="13"/>
  <c r="DA378" i="13"/>
  <c r="EM377" i="13"/>
  <c r="BZ377" i="13"/>
  <c r="BH290" i="13"/>
  <c r="EP377" i="13"/>
  <c r="AJ377" i="13"/>
  <c r="AN378" i="13"/>
  <c r="EG378" i="13"/>
  <c r="CW254" i="13"/>
  <c r="Q338" i="13"/>
  <c r="H227" i="13"/>
  <c r="BQ227" i="13"/>
  <c r="BZ227" i="13"/>
  <c r="FE227" i="13"/>
  <c r="DP227" i="13"/>
  <c r="BJ227" i="13"/>
  <c r="K227" i="13"/>
  <c r="DC254" i="13"/>
  <c r="CB254" i="13"/>
  <c r="DJ254" i="13"/>
  <c r="BF254" i="13"/>
  <c r="DE254" i="13"/>
  <c r="AL254" i="13"/>
  <c r="EU254" i="13"/>
  <c r="H254" i="13"/>
  <c r="DS254" i="13"/>
  <c r="DG254" i="13"/>
  <c r="DE253" i="13"/>
  <c r="BU253" i="13"/>
  <c r="AI253" i="13"/>
  <c r="AE253" i="13"/>
  <c r="ET253" i="13"/>
  <c r="AP253" i="13"/>
  <c r="BZ253" i="13"/>
  <c r="CC253" i="13"/>
  <c r="AW338" i="13"/>
  <c r="X338" i="13"/>
  <c r="DL338" i="13"/>
  <c r="CK338" i="13"/>
  <c r="BT338" i="13"/>
  <c r="BE338" i="13"/>
  <c r="BL338" i="13"/>
  <c r="ED338" i="13"/>
  <c r="DO338" i="13"/>
  <c r="CN338" i="13"/>
  <c r="DD338" i="13"/>
  <c r="EH338" i="13"/>
  <c r="U338" i="13"/>
  <c r="BA227" i="13"/>
  <c r="N227" i="13"/>
  <c r="AO250" i="13"/>
  <c r="CN250" i="13"/>
  <c r="DB227" i="13"/>
  <c r="BF227" i="13"/>
  <c r="CW264" i="13"/>
  <c r="AQ277" i="13"/>
  <c r="DO277" i="13"/>
  <c r="BQ277" i="13"/>
  <c r="CE277" i="13"/>
  <c r="BZ277" i="13"/>
  <c r="DZ277" i="13"/>
  <c r="CO277" i="13"/>
  <c r="CS277" i="13"/>
  <c r="DC277" i="13"/>
  <c r="DV277" i="13"/>
  <c r="P277" i="13"/>
  <c r="FF277" i="13"/>
  <c r="CV277" i="13"/>
  <c r="CX277" i="13"/>
  <c r="ET277" i="13"/>
  <c r="F277" i="13"/>
  <c r="DN277" i="13"/>
  <c r="AJ277" i="13"/>
  <c r="AC277" i="13"/>
  <c r="P254" i="13"/>
  <c r="BF338" i="13"/>
  <c r="BW338" i="13"/>
  <c r="CX253" i="13"/>
  <c r="CL253" i="13"/>
  <c r="EO253" i="13"/>
  <c r="FD253" i="13"/>
  <c r="BX253" i="13"/>
  <c r="EP253" i="13"/>
  <c r="P253" i="13"/>
  <c r="AN253" i="13"/>
  <c r="AW253" i="13"/>
  <c r="EE253" i="13"/>
  <c r="X253" i="13"/>
  <c r="DU253" i="13"/>
  <c r="EW253" i="13"/>
  <c r="D253" i="13"/>
  <c r="CM227" i="13"/>
  <c r="AU227" i="13"/>
  <c r="AE254" i="13"/>
  <c r="DX254" i="13"/>
  <c r="CS253" i="13"/>
  <c r="DS253" i="13"/>
  <c r="O253" i="13"/>
  <c r="BP253" i="13"/>
  <c r="EH253" i="13"/>
  <c r="EM253" i="13"/>
  <c r="CM253" i="13"/>
  <c r="AV253" i="13"/>
  <c r="FE253" i="13"/>
  <c r="EE338" i="13"/>
  <c r="EM338" i="13"/>
  <c r="CD338" i="13"/>
  <c r="ES338" i="13"/>
  <c r="BV338" i="13"/>
  <c r="CC338" i="13"/>
  <c r="BP338" i="13"/>
  <c r="ET338" i="13"/>
  <c r="AJ338" i="13"/>
  <c r="BA338" i="13"/>
  <c r="DY338" i="13"/>
  <c r="AV338" i="13"/>
  <c r="AO227" i="13"/>
  <c r="ER250" i="13"/>
  <c r="DM239" i="13"/>
  <c r="AJ239" i="13"/>
  <c r="DT239" i="13"/>
  <c r="DB239" i="13"/>
  <c r="CP239" i="13"/>
  <c r="AB239" i="13"/>
  <c r="DK239" i="13"/>
  <c r="EO239" i="13"/>
  <c r="DU239" i="13"/>
  <c r="BH239" i="13"/>
  <c r="AF239" i="13"/>
  <c r="DF239" i="13"/>
  <c r="EK239" i="13"/>
  <c r="DH239" i="13"/>
  <c r="CL239" i="13"/>
  <c r="DI239" i="13"/>
  <c r="CE239" i="13"/>
  <c r="EE239" i="13"/>
  <c r="FC254" i="13"/>
  <c r="DH254" i="13"/>
  <c r="AF254" i="13"/>
  <c r="DI254" i="13"/>
  <c r="CY254" i="13"/>
  <c r="EP254" i="13"/>
  <c r="AB254" i="13"/>
  <c r="AO254" i="13"/>
  <c r="CJ254" i="13"/>
  <c r="BX254" i="13"/>
  <c r="Q254" i="13"/>
  <c r="AB338" i="13"/>
  <c r="W338" i="13"/>
  <c r="AR250" i="13"/>
  <c r="EU250" i="13"/>
  <c r="CT250" i="13"/>
  <c r="DS250" i="13"/>
  <c r="BP250" i="13"/>
  <c r="O250" i="13"/>
  <c r="BG250" i="13"/>
  <c r="EV250" i="13"/>
  <c r="CD250" i="13"/>
  <c r="BZ250" i="13"/>
  <c r="K250" i="13"/>
  <c r="G250" i="13"/>
  <c r="FG250" i="13"/>
  <c r="AF250" i="13"/>
  <c r="BJ250" i="13"/>
  <c r="AZ250" i="13"/>
  <c r="DA250" i="13"/>
  <c r="FD250" i="13"/>
  <c r="BH250" i="13"/>
  <c r="BF250" i="13"/>
  <c r="EA250" i="13"/>
  <c r="BR250" i="13"/>
  <c r="AI250" i="13"/>
  <c r="AB250" i="13"/>
  <c r="DU250" i="13"/>
  <c r="X250" i="13"/>
  <c r="EP250" i="13"/>
  <c r="AW250" i="13"/>
  <c r="DW250" i="13"/>
  <c r="Q250" i="13"/>
  <c r="EC250" i="13"/>
  <c r="CK250" i="13"/>
  <c r="Z250" i="13"/>
  <c r="DC250" i="13"/>
  <c r="DD250" i="13"/>
  <c r="FF250" i="13"/>
  <c r="L250" i="13"/>
  <c r="BS250" i="13"/>
  <c r="CX250" i="13"/>
  <c r="CA250" i="13"/>
  <c r="AE250" i="13"/>
  <c r="EI250" i="13"/>
  <c r="AG250" i="13"/>
  <c r="R250" i="13"/>
  <c r="DJ250" i="13"/>
  <c r="AK250" i="13"/>
  <c r="DL250" i="13"/>
  <c r="AY250" i="13"/>
  <c r="CF250" i="13"/>
  <c r="BQ250" i="13"/>
  <c r="DN250" i="13"/>
  <c r="DO250" i="13"/>
  <c r="BX250" i="13"/>
  <c r="ED250" i="13"/>
  <c r="EZ250" i="13"/>
  <c r="BN250" i="13"/>
  <c r="BD250" i="13"/>
  <c r="CV250" i="13"/>
  <c r="V250" i="13"/>
  <c r="EG250" i="13"/>
  <c r="AX250" i="13"/>
  <c r="EM250" i="13"/>
  <c r="T250" i="13"/>
  <c r="CI250" i="13"/>
  <c r="DK250" i="13"/>
  <c r="AQ250" i="13"/>
  <c r="DH250" i="13"/>
  <c r="DF250" i="13"/>
  <c r="CC250" i="13"/>
  <c r="BA250" i="13"/>
  <c r="AU250" i="13"/>
  <c r="EJ250" i="13"/>
  <c r="BW250" i="13"/>
  <c r="CR250" i="13"/>
  <c r="EL250" i="13"/>
  <c r="F250" i="13"/>
  <c r="DI250" i="13"/>
  <c r="U250" i="13"/>
  <c r="EE250" i="13"/>
  <c r="CM250" i="13"/>
  <c r="BU250" i="13"/>
  <c r="DQ250" i="13"/>
  <c r="DZ250" i="13"/>
  <c r="EH250" i="13"/>
  <c r="AV250" i="13"/>
  <c r="AT250" i="13"/>
  <c r="D250" i="13"/>
  <c r="DY250" i="13"/>
  <c r="AN250" i="13"/>
  <c r="BO250" i="13"/>
  <c r="EK250" i="13"/>
  <c r="BC250" i="13"/>
  <c r="H250" i="13"/>
  <c r="EQ250" i="13"/>
  <c r="BI250" i="13"/>
  <c r="ES250" i="13"/>
  <c r="EB250" i="13"/>
  <c r="EF250" i="13"/>
  <c r="N250" i="13"/>
  <c r="CQ250" i="13"/>
  <c r="FH250" i="13"/>
  <c r="DP250" i="13"/>
  <c r="CB250" i="13"/>
  <c r="CG250" i="13"/>
  <c r="CP250" i="13"/>
  <c r="CE250" i="13"/>
  <c r="S250" i="13"/>
  <c r="CS250" i="13"/>
  <c r="FC250" i="13"/>
  <c r="BM250" i="13"/>
  <c r="AA250" i="13"/>
  <c r="BT250" i="13"/>
  <c r="BV250" i="13"/>
  <c r="DG250" i="13"/>
  <c r="EX250" i="13"/>
  <c r="DT250" i="13"/>
  <c r="AJ250" i="13"/>
  <c r="AM250" i="13"/>
  <c r="I250" i="13"/>
  <c r="CO250" i="13"/>
  <c r="FB250" i="13"/>
  <c r="DV250" i="13"/>
  <c r="W250" i="13"/>
  <c r="AH250" i="13"/>
  <c r="FE250" i="13"/>
  <c r="BE250" i="13"/>
  <c r="CH250" i="13"/>
  <c r="BY250" i="13"/>
  <c r="DM250" i="13"/>
  <c r="BB250" i="13"/>
  <c r="EO250" i="13"/>
  <c r="EY250" i="13"/>
  <c r="BY227" i="13"/>
  <c r="F227" i="13"/>
  <c r="T254" i="13"/>
  <c r="R254" i="13"/>
  <c r="EA254" i="13"/>
  <c r="CZ227" i="13"/>
  <c r="AS227" i="13"/>
  <c r="DV227" i="13"/>
  <c r="BN227" i="13"/>
  <c r="CW227" i="13"/>
  <c r="DD227" i="13"/>
  <c r="AM227" i="13"/>
  <c r="DY254" i="13"/>
  <c r="AK254" i="13"/>
  <c r="Z254" i="13"/>
  <c r="ET254" i="13"/>
  <c r="DK254" i="13"/>
  <c r="BQ254" i="13"/>
  <c r="EI254" i="13"/>
  <c r="BG254" i="13"/>
  <c r="DQ254" i="13"/>
  <c r="CQ254" i="13"/>
  <c r="N253" i="13"/>
  <c r="CH253" i="13"/>
  <c r="BK253" i="13"/>
  <c r="S253" i="13"/>
  <c r="EC253" i="13"/>
  <c r="J253" i="13"/>
  <c r="F253" i="13"/>
  <c r="BT253" i="13"/>
  <c r="CK253" i="13"/>
  <c r="DH338" i="13"/>
  <c r="DE338" i="13"/>
  <c r="BH338" i="13"/>
  <c r="CM338" i="13"/>
  <c r="DS338" i="13"/>
  <c r="AI338" i="13"/>
  <c r="DM338" i="13"/>
  <c r="CZ338" i="13"/>
  <c r="CG338" i="13"/>
  <c r="BZ338" i="13"/>
  <c r="EL338" i="13"/>
  <c r="BI338" i="13"/>
  <c r="EN250" i="13"/>
  <c r="AS250" i="13"/>
  <c r="DR227" i="13"/>
  <c r="CY227" i="13"/>
  <c r="BO358" i="13"/>
  <c r="FF358" i="13"/>
  <c r="CL358" i="13"/>
  <c r="DH358" i="13"/>
  <c r="R358" i="13"/>
  <c r="EO358" i="13"/>
  <c r="DF358" i="13"/>
  <c r="AF358" i="13"/>
  <c r="DI358" i="13"/>
  <c r="BX358" i="13"/>
  <c r="AB358" i="13"/>
  <c r="AK358" i="13"/>
  <c r="EE358" i="13"/>
  <c r="CP358" i="13"/>
  <c r="EK358" i="13"/>
  <c r="BS358" i="13"/>
  <c r="BH254" i="13"/>
  <c r="H338" i="13"/>
  <c r="AU254" i="13"/>
  <c r="G227" i="13"/>
  <c r="FG227" i="13"/>
  <c r="AC227" i="13"/>
  <c r="AN227" i="13"/>
  <c r="CB227" i="13"/>
  <c r="EA227" i="13"/>
  <c r="AX227" i="13"/>
  <c r="CF254" i="13"/>
  <c r="AC254" i="13"/>
  <c r="BN254" i="13"/>
  <c r="DA254" i="13"/>
  <c r="AS254" i="13"/>
  <c r="DP254" i="13"/>
  <c r="EJ254" i="13"/>
  <c r="J254" i="13"/>
  <c r="D254" i="13"/>
  <c r="BR254" i="13"/>
  <c r="FB253" i="13"/>
  <c r="BI253" i="13"/>
  <c r="BV253" i="13"/>
  <c r="FF253" i="13"/>
  <c r="W253" i="13"/>
  <c r="FH253" i="13"/>
  <c r="CB253" i="13"/>
  <c r="EZ253" i="13"/>
  <c r="BY253" i="13"/>
  <c r="EK338" i="13"/>
  <c r="BY338" i="13"/>
  <c r="EC338" i="13"/>
  <c r="AS338" i="13"/>
  <c r="Z338" i="13"/>
  <c r="EN338" i="13"/>
  <c r="DC338" i="13"/>
  <c r="J338" i="13"/>
  <c r="EQ338" i="13"/>
  <c r="EI338" i="13"/>
  <c r="EY338" i="13"/>
  <c r="BK338" i="13"/>
  <c r="CY253" i="13"/>
  <c r="DR338" i="13"/>
  <c r="J250" i="13"/>
  <c r="DI253" i="13"/>
  <c r="BX227" i="13"/>
  <c r="CE253" i="13"/>
  <c r="DR370" i="13"/>
  <c r="CR370" i="13"/>
  <c r="EY370" i="13"/>
  <c r="AV370" i="13"/>
  <c r="BL370" i="13"/>
  <c r="EF264" i="13"/>
  <c r="DJ357" i="13"/>
  <c r="EG357" i="13"/>
  <c r="DY357" i="13"/>
  <c r="AW357" i="13"/>
  <c r="AI357" i="13"/>
  <c r="EH357" i="13"/>
  <c r="BV357" i="13"/>
  <c r="CA357" i="13"/>
  <c r="BG357" i="13"/>
  <c r="BS357" i="13"/>
  <c r="U357" i="13"/>
  <c r="F357" i="13"/>
  <c r="L357" i="13"/>
  <c r="FA357" i="13"/>
  <c r="CW357" i="13"/>
  <c r="DF357" i="13"/>
  <c r="AH357" i="13"/>
  <c r="CK357" i="13"/>
  <c r="BF357" i="13"/>
  <c r="BB357" i="13"/>
  <c r="AM254" i="13"/>
  <c r="DJ338" i="13"/>
  <c r="DY227" i="13"/>
  <c r="U227" i="13"/>
  <c r="ER227" i="13"/>
  <c r="EJ227" i="13"/>
  <c r="FF227" i="13"/>
  <c r="BW227" i="13"/>
  <c r="CS227" i="13"/>
  <c r="FD254" i="13"/>
  <c r="BD254" i="13"/>
  <c r="FH254" i="13"/>
  <c r="K254" i="13"/>
  <c r="CS254" i="13"/>
  <c r="CH254" i="13"/>
  <c r="AY254" i="13"/>
  <c r="AV254" i="13"/>
  <c r="BA254" i="13"/>
  <c r="W254" i="13"/>
  <c r="CU253" i="13"/>
  <c r="EA253" i="13"/>
  <c r="AK253" i="13"/>
  <c r="AA253" i="13"/>
  <c r="BR253" i="13"/>
  <c r="EU253" i="13"/>
  <c r="BC253" i="13"/>
  <c r="EN253" i="13"/>
  <c r="Q253" i="13"/>
  <c r="CL338" i="13"/>
  <c r="BS338" i="13"/>
  <c r="S338" i="13"/>
  <c r="N338" i="13"/>
  <c r="DN338" i="13"/>
  <c r="AZ338" i="13"/>
  <c r="EF338" i="13"/>
  <c r="AK338" i="13"/>
  <c r="EA338" i="13"/>
  <c r="AC338" i="13"/>
  <c r="I338" i="13"/>
  <c r="EZ338" i="13"/>
  <c r="AL338" i="13"/>
  <c r="DR250" i="13"/>
  <c r="P250" i="13"/>
  <c r="DH227" i="13"/>
  <c r="DB250" i="13"/>
  <c r="CY250" i="13"/>
  <c r="AV260" i="13"/>
  <c r="DV260" i="13"/>
  <c r="CU260" i="13"/>
  <c r="CS260" i="13"/>
  <c r="P260" i="13"/>
  <c r="FD260" i="13"/>
  <c r="BB260" i="13"/>
  <c r="AR260" i="13"/>
  <c r="CM260" i="13"/>
  <c r="BD260" i="13"/>
  <c r="BQ260" i="13"/>
  <c r="ER260" i="13"/>
  <c r="FF260" i="13"/>
  <c r="CB260" i="13"/>
  <c r="EX260" i="13"/>
  <c r="AZ260" i="13"/>
  <c r="AB264" i="13"/>
  <c r="AP254" i="13"/>
  <c r="CN227" i="13"/>
  <c r="EU227" i="13"/>
  <c r="DJ227" i="13"/>
  <c r="BC227" i="13"/>
  <c r="CK227" i="13"/>
  <c r="BV227" i="13"/>
  <c r="AI227" i="13"/>
  <c r="AQ254" i="13"/>
  <c r="BU254" i="13"/>
  <c r="EX254" i="13"/>
  <c r="EB254" i="13"/>
  <c r="AZ254" i="13"/>
  <c r="BM254" i="13"/>
  <c r="Y254" i="13"/>
  <c r="BI254" i="13"/>
  <c r="BB254" i="13"/>
  <c r="EM254" i="13"/>
  <c r="ED253" i="13"/>
  <c r="DG253" i="13"/>
  <c r="DC253" i="13"/>
  <c r="AL253" i="13"/>
  <c r="H253" i="13"/>
  <c r="R253" i="13"/>
  <c r="FG253" i="13"/>
  <c r="CR253" i="13"/>
  <c r="BE253" i="13"/>
  <c r="AF338" i="13"/>
  <c r="BO338" i="13"/>
  <c r="DX338" i="13"/>
  <c r="D338" i="13"/>
  <c r="CF338" i="13"/>
  <c r="AD338" i="13"/>
  <c r="BB338" i="13"/>
  <c r="BJ338" i="13"/>
  <c r="CS338" i="13"/>
  <c r="BN338" i="13"/>
  <c r="AT338" i="13"/>
  <c r="AY338" i="13"/>
  <c r="DG338" i="13"/>
  <c r="CI227" i="13"/>
  <c r="CV227" i="13"/>
  <c r="DM227" i="13"/>
  <c r="CU227" i="13"/>
  <c r="EW250" i="13"/>
  <c r="CU250" i="13"/>
  <c r="CA227" i="13"/>
  <c r="DH316" i="13"/>
  <c r="M316" i="13"/>
  <c r="CL316" i="13"/>
  <c r="EE316" i="13"/>
  <c r="I316" i="13"/>
  <c r="AJ316" i="13"/>
  <c r="EW316" i="13"/>
  <c r="CX316" i="13"/>
  <c r="DB316" i="13"/>
  <c r="CZ316" i="13"/>
  <c r="FA316" i="13"/>
  <c r="BP316" i="13"/>
  <c r="BO316" i="13"/>
  <c r="EO252" i="13"/>
  <c r="EE252" i="13"/>
  <c r="X252" i="13"/>
  <c r="DZ252" i="13"/>
  <c r="BO252" i="13"/>
  <c r="EQ252" i="13"/>
  <c r="EY252" i="13"/>
  <c r="CI252" i="13"/>
  <c r="CJ252" i="13"/>
  <c r="CJ264" i="13"/>
  <c r="CP298" i="13"/>
  <c r="CL298" i="13"/>
  <c r="AO298" i="13"/>
  <c r="DZ298" i="13"/>
  <c r="CJ298" i="13"/>
  <c r="BS298" i="13"/>
  <c r="BQ298" i="13"/>
  <c r="AO270" i="13"/>
  <c r="CE270" i="13"/>
  <c r="DB270" i="13"/>
  <c r="DU270" i="13"/>
  <c r="BO270" i="13"/>
  <c r="CP270" i="13"/>
  <c r="EQ270" i="13"/>
  <c r="DR270" i="13"/>
  <c r="DH270" i="13"/>
  <c r="BS270" i="13"/>
  <c r="X270" i="13"/>
  <c r="M270" i="13"/>
  <c r="AJ270" i="13"/>
  <c r="CX270" i="13"/>
  <c r="EW270" i="13"/>
  <c r="AR270" i="13"/>
  <c r="DZ270" i="13"/>
  <c r="DC270" i="13"/>
  <c r="DW239" i="13"/>
  <c r="S227" i="13"/>
  <c r="DA227" i="13"/>
  <c r="EI227" i="13"/>
  <c r="Q227" i="13"/>
  <c r="BB227" i="13"/>
  <c r="EN227" i="13"/>
  <c r="DQ227" i="13"/>
  <c r="P227" i="13"/>
  <c r="EY254" i="13"/>
  <c r="CK254" i="13"/>
  <c r="BJ254" i="13"/>
  <c r="CT254" i="13"/>
  <c r="AD254" i="13"/>
  <c r="G254" i="13"/>
  <c r="AX254" i="13"/>
  <c r="BV254" i="13"/>
  <c r="BC254" i="13"/>
  <c r="AT254" i="13"/>
  <c r="DR253" i="13"/>
  <c r="DQ253" i="13"/>
  <c r="BJ253" i="13"/>
  <c r="DL253" i="13"/>
  <c r="AU253" i="13"/>
  <c r="DJ253" i="13"/>
  <c r="EJ253" i="13"/>
  <c r="DV253" i="13"/>
  <c r="L253" i="13"/>
  <c r="U253" i="13"/>
  <c r="EO338" i="13"/>
  <c r="CJ338" i="13"/>
  <c r="BR338" i="13"/>
  <c r="CW338" i="13"/>
  <c r="AX338" i="13"/>
  <c r="FG338" i="13"/>
  <c r="BD338" i="13"/>
  <c r="E338" i="13"/>
  <c r="CH338" i="13"/>
  <c r="DW338" i="13"/>
  <c r="CQ338" i="13"/>
  <c r="FD338" i="13"/>
  <c r="AM338" i="13"/>
  <c r="BO227" i="13"/>
  <c r="FB227" i="13"/>
  <c r="Y250" i="13"/>
  <c r="BK250" i="13"/>
  <c r="CL250" i="13"/>
  <c r="BA279" i="13"/>
  <c r="Y279" i="13"/>
  <c r="DG279" i="13"/>
  <c r="DO279" i="13"/>
  <c r="EY279" i="13"/>
  <c r="CS279" i="13"/>
  <c r="DL279" i="13"/>
  <c r="EV279" i="13"/>
  <c r="AX279" i="13"/>
  <c r="CH279" i="13"/>
  <c r="AI279" i="13"/>
  <c r="AE279" i="13"/>
  <c r="CU279" i="13"/>
  <c r="O279" i="13"/>
  <c r="AK279" i="13"/>
  <c r="CM279" i="13"/>
  <c r="DE279" i="13"/>
  <c r="FH279" i="13"/>
  <c r="N279" i="13"/>
  <c r="K279" i="13"/>
  <c r="DQ279" i="13"/>
  <c r="CT279" i="13"/>
  <c r="EJ279" i="13"/>
  <c r="EC279" i="13"/>
  <c r="H279" i="13"/>
  <c r="BK279" i="13"/>
  <c r="G279" i="13"/>
  <c r="BG279" i="13"/>
  <c r="AA279" i="13"/>
  <c r="CQ279" i="13"/>
  <c r="ED279" i="13"/>
  <c r="EZ279" i="13"/>
  <c r="BD279" i="13"/>
  <c r="BU279" i="13"/>
  <c r="AU279" i="13"/>
  <c r="Z279" i="13"/>
  <c r="BW279" i="13"/>
  <c r="CF279" i="13"/>
  <c r="BC279" i="13"/>
  <c r="AL279" i="13"/>
  <c r="AM279" i="13"/>
  <c r="CN279" i="13"/>
  <c r="FB279" i="13"/>
  <c r="BB279" i="13"/>
  <c r="W279" i="13"/>
  <c r="BJ279" i="13"/>
  <c r="T279" i="13"/>
  <c r="DX279" i="13"/>
  <c r="CG279" i="13"/>
  <c r="CB321" i="13"/>
  <c r="L321" i="13"/>
  <c r="FF321" i="13"/>
  <c r="CC321" i="13"/>
  <c r="BS321" i="13"/>
  <c r="FA239" i="13"/>
  <c r="FH374" i="13"/>
  <c r="DA374" i="13"/>
  <c r="EK374" i="13"/>
  <c r="D374" i="13"/>
  <c r="CN374" i="13"/>
  <c r="AU374" i="13"/>
  <c r="BF374" i="13"/>
  <c r="CJ374" i="13"/>
  <c r="CO374" i="13"/>
  <c r="AO374" i="13"/>
  <c r="CD374" i="13"/>
  <c r="AF374" i="13"/>
  <c r="CQ374" i="13"/>
  <c r="CV374" i="13"/>
  <c r="DU374" i="13"/>
  <c r="DY374" i="13"/>
  <c r="CK374" i="13"/>
  <c r="BO374" i="13"/>
  <c r="CL374" i="13"/>
  <c r="I374" i="13"/>
  <c r="EE374" i="13"/>
  <c r="EF374" i="13"/>
  <c r="CC374" i="13"/>
  <c r="CB374" i="13"/>
  <c r="BQ374" i="13"/>
  <c r="CE374" i="13"/>
  <c r="BL374" i="13"/>
  <c r="AZ374" i="13"/>
  <c r="BX374" i="13"/>
  <c r="AG374" i="13"/>
  <c r="EV374" i="13"/>
  <c r="AN374" i="13"/>
  <c r="DB374" i="13"/>
  <c r="BP374" i="13"/>
  <c r="BS374" i="13"/>
  <c r="DN374" i="13"/>
  <c r="ES374" i="13"/>
  <c r="BD374" i="13"/>
  <c r="AC374" i="13"/>
  <c r="AB374" i="13"/>
  <c r="FE374" i="13"/>
  <c r="K374" i="13"/>
  <c r="AI374" i="13"/>
  <c r="DI374" i="13"/>
  <c r="EY374" i="13"/>
  <c r="EJ374" i="13"/>
  <c r="BA374" i="13"/>
  <c r="EM374" i="13"/>
  <c r="E374" i="13"/>
  <c r="DM374" i="13"/>
  <c r="BM374" i="13"/>
  <c r="P374" i="13"/>
  <c r="DO374" i="13"/>
  <c r="FD374" i="13"/>
  <c r="BE374" i="13"/>
  <c r="EA374" i="13"/>
  <c r="DH374" i="13"/>
  <c r="EO374" i="13"/>
  <c r="BY374" i="13"/>
  <c r="H374" i="13"/>
  <c r="X374" i="13"/>
  <c r="DX374" i="13"/>
  <c r="EW307" i="13"/>
  <c r="AR307" i="13"/>
  <c r="BS307" i="13"/>
  <c r="CJ307" i="13"/>
  <c r="DM307" i="13"/>
  <c r="BX307" i="13"/>
  <c r="EK307" i="13"/>
  <c r="AW307" i="13"/>
  <c r="DR307" i="13"/>
  <c r="I307" i="13"/>
  <c r="AB307" i="13"/>
  <c r="M307" i="13"/>
  <c r="CA307" i="13"/>
  <c r="DI307" i="13"/>
  <c r="AJ307" i="13"/>
  <c r="AN254" i="13"/>
  <c r="DO254" i="13"/>
  <c r="EJ338" i="13"/>
  <c r="DZ338" i="13"/>
  <c r="FD227" i="13"/>
  <c r="AA227" i="13"/>
  <c r="V227" i="13"/>
  <c r="FA227" i="13"/>
  <c r="DF227" i="13"/>
  <c r="DN227" i="13"/>
  <c r="CF227" i="13"/>
  <c r="BI227" i="13"/>
  <c r="X227" i="13"/>
  <c r="AR227" i="13"/>
  <c r="EZ227" i="13"/>
  <c r="EC227" i="13"/>
  <c r="Z227" i="13"/>
  <c r="AT227" i="13"/>
  <c r="DT227" i="13"/>
  <c r="CQ227" i="13"/>
  <c r="CD227" i="13"/>
  <c r="BS227" i="13"/>
  <c r="EX227" i="13"/>
  <c r="EK227" i="13"/>
  <c r="AJ227" i="13"/>
  <c r="BR227" i="13"/>
  <c r="BK227" i="13"/>
  <c r="J227" i="13"/>
  <c r="E227" i="13"/>
  <c r="BH227" i="13"/>
  <c r="CR227" i="13"/>
  <c r="CT227" i="13"/>
  <c r="EE227" i="13"/>
  <c r="EM227" i="13"/>
  <c r="AL227" i="13"/>
  <c r="CE227" i="13"/>
  <c r="L227" i="13"/>
  <c r="EL227" i="13"/>
  <c r="BP227" i="13"/>
  <c r="DK227" i="13"/>
  <c r="DU227" i="13"/>
  <c r="EO227" i="13"/>
  <c r="EP227" i="13"/>
  <c r="AK227" i="13"/>
  <c r="I227" i="13"/>
  <c r="DS227" i="13"/>
  <c r="Y227" i="13"/>
  <c r="EW227" i="13"/>
  <c r="DZ227" i="13"/>
  <c r="DC227" i="13"/>
  <c r="BG227" i="13"/>
  <c r="M227" i="13"/>
  <c r="EQ227" i="13"/>
  <c r="AB227" i="13"/>
  <c r="CP227" i="13"/>
  <c r="ES227" i="13"/>
  <c r="AH227" i="13"/>
  <c r="AF227" i="13"/>
  <c r="CL227" i="13"/>
  <c r="BE227" i="13"/>
  <c r="FG254" i="13"/>
  <c r="T227" i="13"/>
  <c r="AQ227" i="13"/>
  <c r="EF227" i="13"/>
  <c r="D227" i="13"/>
  <c r="EB227" i="13"/>
  <c r="BT227" i="13"/>
  <c r="O227" i="13"/>
  <c r="CR254" i="13"/>
  <c r="BP254" i="13"/>
  <c r="BZ254" i="13"/>
  <c r="BY254" i="13"/>
  <c r="DW254" i="13"/>
  <c r="CZ254" i="13"/>
  <c r="CV254" i="13"/>
  <c r="ER254" i="13"/>
  <c r="CN254" i="13"/>
  <c r="EL254" i="13"/>
  <c r="BW253" i="13"/>
  <c r="CG253" i="13"/>
  <c r="Y253" i="13"/>
  <c r="AQ253" i="13"/>
  <c r="DN253" i="13"/>
  <c r="AT253" i="13"/>
  <c r="EI253" i="13"/>
  <c r="DP253" i="13"/>
  <c r="EB253" i="13"/>
  <c r="EF253" i="13"/>
  <c r="DI338" i="13"/>
  <c r="O338" i="13"/>
  <c r="L338" i="13"/>
  <c r="BC338" i="13"/>
  <c r="AN338" i="13"/>
  <c r="BQ338" i="13"/>
  <c r="DA338" i="13"/>
  <c r="DV338" i="13"/>
  <c r="CV338" i="13"/>
  <c r="FH338" i="13"/>
  <c r="DP338" i="13"/>
  <c r="F338" i="13"/>
  <c r="EP338" i="13"/>
  <c r="DE250" i="13"/>
  <c r="AL250" i="13"/>
  <c r="AP250" i="13"/>
  <c r="BL227" i="13"/>
  <c r="DR239" i="13"/>
  <c r="DF296" i="13"/>
  <c r="AC296" i="13"/>
  <c r="DL296" i="13"/>
  <c r="M296" i="13"/>
  <c r="CR338" i="13"/>
  <c r="CH227" i="13"/>
  <c r="DD254" i="13"/>
  <c r="EH227" i="13"/>
  <c r="DX227" i="13"/>
  <c r="FH227" i="13"/>
  <c r="AP227" i="13"/>
  <c r="FC227" i="13"/>
  <c r="DO227" i="13"/>
  <c r="CG227" i="13"/>
  <c r="E254" i="13"/>
  <c r="EC254" i="13"/>
  <c r="AG254" i="13"/>
  <c r="S254" i="13"/>
  <c r="BE254" i="13"/>
  <c r="CU254" i="13"/>
  <c r="EG254" i="13"/>
  <c r="FE254" i="13"/>
  <c r="CC254" i="13"/>
  <c r="O254" i="13"/>
  <c r="AY253" i="13"/>
  <c r="EQ253" i="13"/>
  <c r="DO253" i="13"/>
  <c r="EX253" i="13"/>
  <c r="BD253" i="13"/>
  <c r="BB253" i="13"/>
  <c r="EL253" i="13"/>
  <c r="DW253" i="13"/>
  <c r="CF253" i="13"/>
  <c r="ER253" i="13"/>
  <c r="AO338" i="13"/>
  <c r="BM338" i="13"/>
  <c r="DQ338" i="13"/>
  <c r="AG338" i="13"/>
  <c r="R338" i="13"/>
  <c r="K338" i="13"/>
  <c r="AU338" i="13"/>
  <c r="CB338" i="13"/>
  <c r="FE338" i="13"/>
  <c r="AH338" i="13"/>
  <c r="DT338" i="13"/>
  <c r="G338" i="13"/>
  <c r="DM253" i="13"/>
  <c r="DI227" i="13"/>
  <c r="CJ227" i="13"/>
  <c r="CJ250" i="13"/>
  <c r="DX250" i="13"/>
  <c r="BJ264" i="13"/>
  <c r="AS264" i="13"/>
  <c r="EK264" i="13"/>
  <c r="DP264" i="13"/>
  <c r="AM264" i="13"/>
  <c r="DB264" i="13"/>
  <c r="H264" i="13"/>
  <c r="AN264" i="13"/>
  <c r="BE264" i="13"/>
  <c r="EZ264" i="13"/>
  <c r="BM264" i="13"/>
  <c r="DT264" i="13"/>
  <c r="CF264" i="13"/>
  <c r="CZ264" i="13"/>
  <c r="AD264" i="13"/>
  <c r="FE264" i="13"/>
  <c r="DS264" i="13"/>
  <c r="BO264" i="13"/>
  <c r="CD264" i="13"/>
  <c r="EN264" i="13"/>
  <c r="CY264" i="13"/>
  <c r="AA264" i="13"/>
  <c r="DW264" i="13"/>
  <c r="CL264" i="13"/>
  <c r="AE264" i="13"/>
  <c r="Y264" i="13"/>
  <c r="EU264" i="13"/>
  <c r="EQ264" i="13"/>
  <c r="DR264" i="13"/>
  <c r="AV264" i="13"/>
  <c r="ET264" i="13"/>
  <c r="CB264" i="13"/>
  <c r="G264" i="13"/>
  <c r="EH264" i="13"/>
  <c r="DF264" i="13"/>
  <c r="D264" i="13"/>
  <c r="DX264" i="13"/>
  <c r="DJ264" i="13"/>
  <c r="CQ264" i="13"/>
  <c r="AH264" i="13"/>
  <c r="N264" i="13"/>
  <c r="EL264" i="13"/>
  <c r="AC264" i="13"/>
  <c r="FB264" i="13"/>
  <c r="EB264" i="13"/>
  <c r="X264" i="13"/>
  <c r="DO264" i="13"/>
  <c r="BU264" i="13"/>
  <c r="Q264" i="13"/>
  <c r="DU338" i="13"/>
  <c r="CA338" i="13"/>
  <c r="CX338" i="13"/>
  <c r="FA338" i="13"/>
  <c r="AR338" i="13"/>
  <c r="CE338" i="13"/>
  <c r="M338" i="13"/>
  <c r="CY338" i="13"/>
  <c r="F254" i="13"/>
  <c r="AI254" i="13"/>
  <c r="P338" i="13"/>
  <c r="EV338" i="13"/>
  <c r="FB254" i="13"/>
  <c r="CO227" i="13"/>
  <c r="AE227" i="13"/>
  <c r="DW227" i="13"/>
  <c r="AD227" i="13"/>
  <c r="ED227" i="13"/>
  <c r="AY227" i="13"/>
  <c r="W227" i="13"/>
  <c r="CM254" i="13"/>
  <c r="ES254" i="13"/>
  <c r="ED254" i="13"/>
  <c r="DL254" i="13"/>
  <c r="L254" i="13"/>
  <c r="EZ254" i="13"/>
  <c r="EH254" i="13"/>
  <c r="FF254" i="13"/>
  <c r="V254" i="13"/>
  <c r="DN254" i="13"/>
  <c r="AX253" i="13"/>
  <c r="CT253" i="13"/>
  <c r="CQ253" i="13"/>
  <c r="CZ253" i="13"/>
  <c r="G253" i="13"/>
  <c r="AH253" i="13"/>
  <c r="EV253" i="13"/>
  <c r="BN253" i="13"/>
  <c r="BM253" i="13"/>
  <c r="DF338" i="13"/>
  <c r="FF338" i="13"/>
  <c r="FB338" i="13"/>
  <c r="DB338" i="13"/>
  <c r="DK338" i="13"/>
  <c r="EB338" i="13"/>
  <c r="Y338" i="13"/>
  <c r="EW338" i="13"/>
  <c r="AE338" i="13"/>
  <c r="BG338" i="13"/>
  <c r="EG338" i="13"/>
  <c r="T338" i="13"/>
  <c r="AA338" i="13"/>
  <c r="E250" i="13"/>
  <c r="CW250" i="13"/>
  <c r="BU227" i="13"/>
  <c r="FA230" i="13"/>
  <c r="BY230" i="13"/>
  <c r="BI230" i="13"/>
  <c r="AM230" i="13"/>
  <c r="CT223" i="13"/>
  <c r="AH282" i="13"/>
  <c r="M223" i="13"/>
  <c r="AB349" i="13"/>
  <c r="DF293" i="13"/>
  <c r="BB226" i="13"/>
  <c r="FD271" i="13"/>
  <c r="EJ226" i="13"/>
  <c r="DM226" i="13"/>
  <c r="EK226" i="13"/>
  <c r="DT293" i="13"/>
  <c r="M271" i="13"/>
  <c r="DL226" i="13"/>
  <c r="AZ378" i="13"/>
  <c r="AL225" i="13"/>
  <c r="EQ268" i="13"/>
  <c r="U377" i="13"/>
  <c r="M377" i="13"/>
  <c r="P378" i="13"/>
  <c r="DV377" i="13"/>
  <c r="BY377" i="13"/>
  <c r="AT378" i="13"/>
  <c r="U378" i="13"/>
  <c r="CI257" i="13"/>
  <c r="E257" i="13"/>
  <c r="AH345" i="13"/>
  <c r="DN226" i="13"/>
  <c r="EP268" i="13"/>
  <c r="CE248" i="13"/>
  <c r="CJ293" i="13"/>
  <c r="DF378" i="13"/>
  <c r="CW378" i="13"/>
  <c r="AB361" i="13"/>
  <c r="X293" i="13"/>
  <c r="EG379" i="13"/>
  <c r="DZ268" i="13"/>
  <c r="J226" i="13"/>
  <c r="DR271" i="13"/>
  <c r="AG226" i="13"/>
  <c r="FC228" i="13"/>
  <c r="AJ271" i="13"/>
  <c r="EO226" i="13"/>
  <c r="EW226" i="13"/>
  <c r="CJ226" i="13"/>
  <c r="FH378" i="13"/>
  <c r="BF378" i="13"/>
  <c r="DB378" i="13"/>
  <c r="DH364" i="13"/>
  <c r="FF364" i="13"/>
  <c r="EE364" i="13"/>
  <c r="CX364" i="13"/>
  <c r="DI364" i="13"/>
  <c r="AA364" i="13"/>
  <c r="BE345" i="13"/>
  <c r="EF293" i="13"/>
  <c r="BS293" i="13"/>
  <c r="ED248" i="13"/>
  <c r="CJ378" i="13"/>
  <c r="BL271" i="13"/>
  <c r="EW271" i="13"/>
  <c r="EH243" i="13"/>
  <c r="BD226" i="13"/>
  <c r="AV349" i="13"/>
  <c r="DH226" i="13"/>
  <c r="AO268" i="13"/>
  <c r="BX377" i="13"/>
  <c r="O377" i="13"/>
  <c r="EO377" i="13"/>
  <c r="AR268" i="13"/>
  <c r="CK378" i="13"/>
  <c r="CI377" i="13"/>
  <c r="I378" i="13"/>
  <c r="BY378" i="13"/>
  <c r="EJ345" i="13"/>
  <c r="AB268" i="13"/>
  <c r="DZ293" i="13"/>
  <c r="CA271" i="13"/>
  <c r="DC226" i="13"/>
  <c r="U226" i="13"/>
  <c r="DZ378" i="13"/>
  <c r="AR378" i="13"/>
  <c r="EY377" i="13"/>
  <c r="AO377" i="13"/>
  <c r="BW377" i="13"/>
  <c r="DH377" i="13"/>
  <c r="EW268" i="13"/>
  <c r="DX378" i="13"/>
  <c r="FF377" i="13"/>
  <c r="CX235" i="13"/>
  <c r="EF378" i="13"/>
  <c r="BR378" i="13"/>
  <c r="DL345" i="13"/>
  <c r="H226" i="13"/>
  <c r="AS378" i="13"/>
  <c r="CW293" i="13"/>
  <c r="CE268" i="13"/>
  <c r="CE293" i="13"/>
  <c r="AO228" i="13"/>
  <c r="DT268" i="13"/>
  <c r="EG226" i="13"/>
  <c r="EP226" i="13"/>
  <c r="CI226" i="13"/>
  <c r="FD226" i="13"/>
  <c r="EI226" i="13"/>
  <c r="X378" i="13"/>
  <c r="AF377" i="13"/>
  <c r="AW377" i="13"/>
  <c r="BI377" i="13"/>
  <c r="V378" i="13"/>
  <c r="DR311" i="13"/>
  <c r="I268" i="13"/>
  <c r="EP256" i="13"/>
  <c r="DR256" i="13"/>
  <c r="AR226" i="13"/>
  <c r="AO226" i="13"/>
  <c r="AZ226" i="13"/>
  <c r="BI226" i="13"/>
  <c r="FH226" i="13"/>
  <c r="CX228" i="13"/>
  <c r="ER378" i="13"/>
  <c r="EP235" i="13"/>
  <c r="EM290" i="13"/>
  <c r="F290" i="13"/>
  <c r="AF290" i="13"/>
  <c r="DV290" i="13"/>
  <c r="EE378" i="13"/>
  <c r="DI378" i="13"/>
  <c r="CB378" i="13"/>
  <c r="E378" i="13"/>
  <c r="BL378" i="13"/>
  <c r="EW378" i="13"/>
  <c r="AF378" i="13"/>
  <c r="AO378" i="13"/>
  <c r="DY378" i="13"/>
  <c r="CV378" i="13"/>
  <c r="FD378" i="13"/>
  <c r="BA378" i="13"/>
  <c r="T378" i="13"/>
  <c r="CN378" i="13"/>
  <c r="AG378" i="13"/>
  <c r="BI235" i="13"/>
  <c r="AI235" i="13"/>
  <c r="CE235" i="13"/>
  <c r="AT284" i="13"/>
  <c r="FA284" i="13"/>
  <c r="DT284" i="13"/>
  <c r="FF226" i="13"/>
  <c r="BS268" i="13"/>
  <c r="EJ378" i="13"/>
  <c r="DH378" i="13"/>
  <c r="AC323" i="13"/>
  <c r="E323" i="13"/>
  <c r="AG323" i="13"/>
  <c r="DG251" i="13"/>
  <c r="BQ251" i="13"/>
  <c r="BC251" i="13"/>
  <c r="BN251" i="13"/>
  <c r="EB251" i="13"/>
  <c r="BA251" i="13"/>
  <c r="BO297" i="13"/>
  <c r="Y297" i="13"/>
  <c r="EJ297" i="13"/>
  <c r="EN297" i="13"/>
  <c r="CD297" i="13"/>
  <c r="F297" i="13"/>
  <c r="ET297" i="13"/>
  <c r="CL297" i="13"/>
  <c r="BQ297" i="13"/>
  <c r="BT297" i="13"/>
  <c r="N297" i="13"/>
  <c r="AC297" i="13"/>
  <c r="FG297" i="13"/>
  <c r="EU297" i="13"/>
  <c r="EL297" i="13"/>
  <c r="BH297" i="13"/>
  <c r="AV297" i="13"/>
  <c r="DQ354" i="13"/>
  <c r="AV354" i="13"/>
  <c r="AM354" i="13"/>
  <c r="DN354" i="13"/>
  <c r="ED354" i="13"/>
  <c r="CG354" i="13"/>
  <c r="CH354" i="13"/>
  <c r="EV354" i="13"/>
  <c r="V354" i="13"/>
  <c r="AU354" i="13"/>
  <c r="CF354" i="13"/>
  <c r="EN354" i="13"/>
  <c r="DD362" i="13"/>
  <c r="EP362" i="13"/>
  <c r="CF362" i="13"/>
  <c r="CG362" i="13"/>
  <c r="AP362" i="13"/>
  <c r="CV362" i="13"/>
  <c r="FH362" i="13"/>
  <c r="BT362" i="13"/>
  <c r="DB288" i="13"/>
  <c r="EB288" i="13"/>
  <c r="DO288" i="13"/>
  <c r="S288" i="13"/>
  <c r="FE288" i="13"/>
  <c r="FH288" i="13"/>
  <c r="EH288" i="13"/>
  <c r="AM288" i="13"/>
  <c r="CW288" i="13"/>
  <c r="CD288" i="13"/>
  <c r="BS288" i="13"/>
  <c r="AV288" i="13"/>
  <c r="W288" i="13"/>
  <c r="BO288" i="13"/>
  <c r="AD288" i="13"/>
  <c r="CP288" i="13"/>
  <c r="DF288" i="13"/>
  <c r="BR288" i="13"/>
  <c r="EZ288" i="13"/>
  <c r="FB288" i="13"/>
  <c r="BU288" i="13"/>
  <c r="CS288" i="13"/>
  <c r="AC288" i="13"/>
  <c r="AG288" i="13"/>
  <c r="EU288" i="13"/>
  <c r="Y288" i="13"/>
  <c r="EM288" i="13"/>
  <c r="AI288" i="13"/>
  <c r="L288" i="13"/>
  <c r="E288" i="13"/>
  <c r="BT288" i="13"/>
  <c r="AP288" i="13"/>
  <c r="F288" i="13"/>
  <c r="CY288" i="13"/>
  <c r="X288" i="13"/>
  <c r="EA288" i="13"/>
  <c r="EL288" i="13"/>
  <c r="CQ288" i="13"/>
  <c r="EO288" i="13"/>
  <c r="BG288" i="13"/>
  <c r="BH288" i="13"/>
  <c r="EE288" i="13"/>
  <c r="DD288" i="13"/>
  <c r="DP288" i="13"/>
  <c r="EE272" i="13"/>
  <c r="AF272" i="13"/>
  <c r="EO272" i="13"/>
  <c r="CY272" i="13"/>
  <c r="BD344" i="13"/>
  <c r="EI344" i="13"/>
  <c r="EG344" i="13"/>
  <c r="EY344" i="13"/>
  <c r="DS344" i="13"/>
  <c r="CM344" i="13"/>
  <c r="DK344" i="13"/>
  <c r="FE354" i="13"/>
  <c r="FD354" i="13"/>
  <c r="FG354" i="13"/>
  <c r="Z354" i="13"/>
  <c r="R354" i="13"/>
  <c r="BC354" i="13"/>
  <c r="Y354" i="13"/>
  <c r="DY354" i="13"/>
  <c r="AI354" i="13"/>
  <c r="BT354" i="13"/>
  <c r="BV354" i="13"/>
  <c r="D354" i="13"/>
  <c r="CZ362" i="13"/>
  <c r="BR362" i="13"/>
  <c r="CW362" i="13"/>
  <c r="DK362" i="13"/>
  <c r="FC362" i="13"/>
  <c r="CY362" i="13"/>
  <c r="DX362" i="13"/>
  <c r="H362" i="13"/>
  <c r="EC240" i="13"/>
  <c r="AJ240" i="13"/>
  <c r="BS240" i="13"/>
  <c r="AY240" i="13"/>
  <c r="CH240" i="13"/>
  <c r="EV240" i="13"/>
  <c r="Y240" i="13"/>
  <c r="DG240" i="13"/>
  <c r="FE240" i="13"/>
  <c r="ED240" i="13"/>
  <c r="BH240" i="13"/>
  <c r="EY240" i="13"/>
  <c r="DY240" i="13"/>
  <c r="BD240" i="13"/>
  <c r="EZ240" i="13"/>
  <c r="X240" i="13"/>
  <c r="AG240" i="13"/>
  <c r="CA240" i="13"/>
  <c r="ET240" i="13"/>
  <c r="EJ240" i="13"/>
  <c r="H240" i="13"/>
  <c r="E240" i="13"/>
  <c r="DL240" i="13"/>
  <c r="DQ240" i="13"/>
  <c r="BC240" i="13"/>
  <c r="BA240" i="13"/>
  <c r="BL240" i="13"/>
  <c r="BU240" i="13"/>
  <c r="G240" i="13"/>
  <c r="AE240" i="13"/>
  <c r="BJ240" i="13"/>
  <c r="DX240" i="13"/>
  <c r="ES240" i="13"/>
  <c r="ER240" i="13"/>
  <c r="EX240" i="13"/>
  <c r="AB240" i="13"/>
  <c r="CU240" i="13"/>
  <c r="DA240" i="13"/>
  <c r="AF240" i="13"/>
  <c r="FF240" i="13"/>
  <c r="U240" i="13"/>
  <c r="AC240" i="13"/>
  <c r="CE240" i="13"/>
  <c r="FG240" i="13"/>
  <c r="EN240" i="13"/>
  <c r="EG240" i="13"/>
  <c r="CQ240" i="13"/>
  <c r="CN240" i="13"/>
  <c r="CR240" i="13"/>
  <c r="BI240" i="13"/>
  <c r="P240" i="13"/>
  <c r="CI240" i="13"/>
  <c r="K240" i="13"/>
  <c r="DB240" i="13"/>
  <c r="R240" i="13"/>
  <c r="O240" i="13"/>
  <c r="CC240" i="13"/>
  <c r="EW240" i="13"/>
  <c r="AH240" i="13"/>
  <c r="AA240" i="13"/>
  <c r="CB240" i="13"/>
  <c r="CZ240" i="13"/>
  <c r="DZ240" i="13"/>
  <c r="F240" i="13"/>
  <c r="BW240" i="13"/>
  <c r="FB240" i="13"/>
  <c r="CS240" i="13"/>
  <c r="CL240" i="13"/>
  <c r="AZ240" i="13"/>
  <c r="AW240" i="13"/>
  <c r="EQ240" i="13"/>
  <c r="BQ240" i="13"/>
  <c r="DC240" i="13"/>
  <c r="CW240" i="13"/>
  <c r="AS240" i="13"/>
  <c r="BT240" i="13"/>
  <c r="DP240" i="13"/>
  <c r="DR240" i="13"/>
  <c r="AL240" i="13"/>
  <c r="BZ240" i="13"/>
  <c r="CJ240" i="13"/>
  <c r="EU240" i="13"/>
  <c r="EB240" i="13"/>
  <c r="BE240" i="13"/>
  <c r="AP240" i="13"/>
  <c r="BF240" i="13"/>
  <c r="BG240" i="13"/>
  <c r="BO240" i="13"/>
  <c r="AI240" i="13"/>
  <c r="DT240" i="13"/>
  <c r="Z240" i="13"/>
  <c r="DV240" i="13"/>
  <c r="DO240" i="13"/>
  <c r="BM240" i="13"/>
  <c r="DS240" i="13"/>
  <c r="V240" i="13"/>
  <c r="FA240" i="13"/>
  <c r="DD240" i="13"/>
  <c r="CG240" i="13"/>
  <c r="AK240" i="13"/>
  <c r="DU240" i="13"/>
  <c r="EF240" i="13"/>
  <c r="N240" i="13"/>
  <c r="AQ240" i="13"/>
  <c r="EE240" i="13"/>
  <c r="DF240" i="13"/>
  <c r="T240" i="13"/>
  <c r="DH240" i="13"/>
  <c r="M240" i="13"/>
  <c r="BB240" i="13"/>
  <c r="AD240" i="13"/>
  <c r="Q240" i="13"/>
  <c r="J240" i="13"/>
  <c r="EK240" i="13"/>
  <c r="DW240" i="13"/>
  <c r="CF240" i="13"/>
  <c r="EO240" i="13"/>
  <c r="BN240" i="13"/>
  <c r="AO240" i="13"/>
  <c r="CP240" i="13"/>
  <c r="L240" i="13"/>
  <c r="S240" i="13"/>
  <c r="I240" i="13"/>
  <c r="CX240" i="13"/>
  <c r="FD240" i="13"/>
  <c r="AU240" i="13"/>
  <c r="EL240" i="13"/>
  <c r="CK240" i="13"/>
  <c r="AT240" i="13"/>
  <c r="BQ354" i="13"/>
  <c r="DV354" i="13"/>
  <c r="BR354" i="13"/>
  <c r="FA354" i="13"/>
  <c r="CW354" i="13"/>
  <c r="I354" i="13"/>
  <c r="BM354" i="13"/>
  <c r="EX354" i="13"/>
  <c r="BH354" i="13"/>
  <c r="BJ354" i="13"/>
  <c r="EF354" i="13"/>
  <c r="AY354" i="13"/>
  <c r="N362" i="13"/>
  <c r="DT362" i="13"/>
  <c r="I362" i="13"/>
  <c r="DZ362" i="13"/>
  <c r="EQ362" i="13"/>
  <c r="BQ362" i="13"/>
  <c r="EK354" i="13"/>
  <c r="CI336" i="13"/>
  <c r="DM336" i="13"/>
  <c r="CL336" i="13"/>
  <c r="AF336" i="13"/>
  <c r="AR336" i="13"/>
  <c r="EE336" i="13"/>
  <c r="X336" i="13"/>
  <c r="BS336" i="13"/>
  <c r="DH336" i="13"/>
  <c r="CA336" i="13"/>
  <c r="BX336" i="13"/>
  <c r="EO336" i="13"/>
  <c r="DU336" i="13"/>
  <c r="BO336" i="13"/>
  <c r="DI336" i="13"/>
  <c r="AJ336" i="13"/>
  <c r="FA336" i="13"/>
  <c r="DF336" i="13"/>
  <c r="AO336" i="13"/>
  <c r="M336" i="13"/>
  <c r="EK336" i="13"/>
  <c r="DB336" i="13"/>
  <c r="BV336" i="13"/>
  <c r="AB336" i="13"/>
  <c r="CX336" i="13"/>
  <c r="EP336" i="13"/>
  <c r="AW336" i="13"/>
  <c r="EM354" i="13"/>
  <c r="DK354" i="13"/>
  <c r="EB354" i="13"/>
  <c r="AO354" i="13"/>
  <c r="FH354" i="13"/>
  <c r="EL354" i="13"/>
  <c r="CB354" i="13"/>
  <c r="EY354" i="13"/>
  <c r="AX354" i="13"/>
  <c r="DT354" i="13"/>
  <c r="ET354" i="13"/>
  <c r="CU354" i="13"/>
  <c r="EJ362" i="13"/>
  <c r="DG362" i="13"/>
  <c r="CR362" i="13"/>
  <c r="EC362" i="13"/>
  <c r="T362" i="13"/>
  <c r="CE362" i="13"/>
  <c r="DT305" i="13"/>
  <c r="AF305" i="13"/>
  <c r="DB305" i="13"/>
  <c r="AA305" i="13"/>
  <c r="DR305" i="13"/>
  <c r="AJ305" i="13"/>
  <c r="CE305" i="13"/>
  <c r="CF305" i="13"/>
  <c r="EQ305" i="13"/>
  <c r="EW305" i="13"/>
  <c r="CA305" i="13"/>
  <c r="CX305" i="13"/>
  <c r="I305" i="13"/>
  <c r="DU305" i="13"/>
  <c r="AA354" i="13"/>
  <c r="J354" i="13"/>
  <c r="CX354" i="13"/>
  <c r="DL354" i="13"/>
  <c r="CE354" i="13"/>
  <c r="DP354" i="13"/>
  <c r="EW354" i="13"/>
  <c r="N354" i="13"/>
  <c r="CV354" i="13"/>
  <c r="DG354" i="13"/>
  <c r="FF354" i="13"/>
  <c r="CH362" i="13"/>
  <c r="EL362" i="13"/>
  <c r="FD362" i="13"/>
  <c r="CX362" i="13"/>
  <c r="CD362" i="13"/>
  <c r="EC251" i="13"/>
  <c r="AJ363" i="13"/>
  <c r="DA363" i="13"/>
  <c r="AF363" i="13"/>
  <c r="BO363" i="13"/>
  <c r="X363" i="13"/>
  <c r="CL363" i="13"/>
  <c r="DI363" i="13"/>
  <c r="EK363" i="13"/>
  <c r="EE363" i="13"/>
  <c r="BS363" i="13"/>
  <c r="EW363" i="13"/>
  <c r="EO363" i="13"/>
  <c r="AB363" i="13"/>
  <c r="CP363" i="13"/>
  <c r="DM363" i="13"/>
  <c r="DF363" i="13"/>
  <c r="DY363" i="13"/>
  <c r="H297" i="13"/>
  <c r="D297" i="13"/>
  <c r="EZ362" i="13"/>
  <c r="BO362" i="13"/>
  <c r="DP362" i="13"/>
  <c r="AC362" i="13"/>
  <c r="BM362" i="13"/>
  <c r="DA362" i="13"/>
  <c r="V362" i="13"/>
  <c r="CL362" i="13"/>
  <c r="AJ362" i="13"/>
  <c r="Z362" i="13"/>
  <c r="AZ362" i="13"/>
  <c r="EI362" i="13"/>
  <c r="AQ362" i="13"/>
  <c r="DN362" i="13"/>
  <c r="DO362" i="13"/>
  <c r="AI362" i="13"/>
  <c r="AU362" i="13"/>
  <c r="AX362" i="13"/>
  <c r="EX362" i="13"/>
  <c r="ET362" i="13"/>
  <c r="AN362" i="13"/>
  <c r="U362" i="13"/>
  <c r="W362" i="13"/>
  <c r="BH362" i="13"/>
  <c r="DE362" i="13"/>
  <c r="O362" i="13"/>
  <c r="AH362" i="13"/>
  <c r="AL362" i="13"/>
  <c r="BL362" i="13"/>
  <c r="CA362" i="13"/>
  <c r="AS362" i="13"/>
  <c r="BI362" i="13"/>
  <c r="FA362" i="13"/>
  <c r="DR362" i="13"/>
  <c r="FF362" i="13"/>
  <c r="AW362" i="13"/>
  <c r="Y362" i="13"/>
  <c r="CB362" i="13"/>
  <c r="BJ362" i="13"/>
  <c r="BN362" i="13"/>
  <c r="EH362" i="13"/>
  <c r="P362" i="13"/>
  <c r="FB362" i="13"/>
  <c r="BA362" i="13"/>
  <c r="ES362" i="13"/>
  <c r="CP362" i="13"/>
  <c r="F362" i="13"/>
  <c r="BZ362" i="13"/>
  <c r="BC362" i="13"/>
  <c r="S362" i="13"/>
  <c r="DI362" i="13"/>
  <c r="CK362" i="13"/>
  <c r="BY362" i="13"/>
  <c r="BP362" i="13"/>
  <c r="AR362" i="13"/>
  <c r="EY362" i="13"/>
  <c r="AB362" i="13"/>
  <c r="BK362" i="13"/>
  <c r="CM362" i="13"/>
  <c r="BE362" i="13"/>
  <c r="AG362" i="13"/>
  <c r="AV362" i="13"/>
  <c r="CU362" i="13"/>
  <c r="BF362" i="13"/>
  <c r="EW362" i="13"/>
  <c r="AT362" i="13"/>
  <c r="AK362" i="13"/>
  <c r="BW362" i="13"/>
  <c r="AQ354" i="13"/>
  <c r="CR354" i="13"/>
  <c r="AP354" i="13"/>
  <c r="K354" i="13"/>
  <c r="FB354" i="13"/>
  <c r="ER354" i="13"/>
  <c r="DO354" i="13"/>
  <c r="AN354" i="13"/>
  <c r="BK354" i="13"/>
  <c r="AD354" i="13"/>
  <c r="EC354" i="13"/>
  <c r="AD362" i="13"/>
  <c r="DJ362" i="13"/>
  <c r="AY362" i="13"/>
  <c r="DL362" i="13"/>
  <c r="EB362" i="13"/>
  <c r="CJ362" i="13"/>
  <c r="EH251" i="13"/>
  <c r="CY297" i="13"/>
  <c r="FA302" i="13"/>
  <c r="AR302" i="13"/>
  <c r="CE302" i="13"/>
  <c r="CC354" i="13"/>
  <c r="F354" i="13"/>
  <c r="CN354" i="13"/>
  <c r="AL354" i="13"/>
  <c r="BN354" i="13"/>
  <c r="CS354" i="13"/>
  <c r="CT354" i="13"/>
  <c r="O354" i="13"/>
  <c r="DS354" i="13"/>
  <c r="AC354" i="13"/>
  <c r="CK354" i="13"/>
  <c r="EV362" i="13"/>
  <c r="K362" i="13"/>
  <c r="AM362" i="13"/>
  <c r="DC362" i="13"/>
  <c r="D362" i="13"/>
  <c r="E362" i="13"/>
  <c r="DI354" i="13"/>
  <c r="DH348" i="13"/>
  <c r="AW348" i="13"/>
  <c r="AJ348" i="13"/>
  <c r="AB348" i="13"/>
  <c r="CE348" i="13"/>
  <c r="CQ348" i="13"/>
  <c r="BH348" i="13"/>
  <c r="EL348" i="13"/>
  <c r="BA348" i="13"/>
  <c r="BT348" i="13"/>
  <c r="DY348" i="13"/>
  <c r="Z348" i="13"/>
  <c r="CX348" i="13"/>
  <c r="AH348" i="13"/>
  <c r="DT348" i="13"/>
  <c r="BD348" i="13"/>
  <c r="DB348" i="13"/>
  <c r="CZ348" i="13"/>
  <c r="DN348" i="13"/>
  <c r="FG348" i="13"/>
  <c r="BQ348" i="13"/>
  <c r="FH348" i="13"/>
  <c r="FC348" i="13"/>
  <c r="BJ348" i="13"/>
  <c r="BB348" i="13"/>
  <c r="ET348" i="13"/>
  <c r="EN348" i="13"/>
  <c r="EB348" i="13"/>
  <c r="CY348" i="13"/>
  <c r="ES348" i="13"/>
  <c r="AR348" i="13"/>
  <c r="CW348" i="13"/>
  <c r="R348" i="13"/>
  <c r="DW348" i="13"/>
  <c r="AU348" i="13"/>
  <c r="EM348" i="13"/>
  <c r="AY348" i="13"/>
  <c r="CG348" i="13"/>
  <c r="BG348" i="13"/>
  <c r="EC348" i="13"/>
  <c r="EK348" i="13"/>
  <c r="L348" i="13"/>
  <c r="AM348" i="13"/>
  <c r="BU348" i="13"/>
  <c r="FB348" i="13"/>
  <c r="AK348" i="13"/>
  <c r="AS348" i="13"/>
  <c r="DX348" i="13"/>
  <c r="G348" i="13"/>
  <c r="EF348" i="13"/>
  <c r="BP348" i="13"/>
  <c r="CS348" i="13"/>
  <c r="AO348" i="13"/>
  <c r="BI348" i="13"/>
  <c r="AI348" i="13"/>
  <c r="W348" i="13"/>
  <c r="CM348" i="13"/>
  <c r="CF348" i="13"/>
  <c r="J348" i="13"/>
  <c r="CH348" i="13"/>
  <c r="EG348" i="13"/>
  <c r="E348" i="13"/>
  <c r="EZ348" i="13"/>
  <c r="Y348" i="13"/>
  <c r="FA348" i="13"/>
  <c r="CA348" i="13"/>
  <c r="N348" i="13"/>
  <c r="AF348" i="13"/>
  <c r="DM348" i="13"/>
  <c r="DQ348" i="13"/>
  <c r="CO348" i="13"/>
  <c r="AD348" i="13"/>
  <c r="CD348" i="13"/>
  <c r="T348" i="13"/>
  <c r="EY348" i="13"/>
  <c r="BW348" i="13"/>
  <c r="DA348" i="13"/>
  <c r="DC348" i="13"/>
  <c r="DV348" i="13"/>
  <c r="AT348" i="13"/>
  <c r="EP348" i="13"/>
  <c r="DF348" i="13"/>
  <c r="DU348" i="13"/>
  <c r="CK348" i="13"/>
  <c r="H348" i="13"/>
  <c r="DE348" i="13"/>
  <c r="EI348" i="13"/>
  <c r="BM348" i="13"/>
  <c r="EJ348" i="13"/>
  <c r="BR348" i="13"/>
  <c r="ER348" i="13"/>
  <c r="CB348" i="13"/>
  <c r="I348" i="13"/>
  <c r="EH348" i="13"/>
  <c r="CL348" i="13"/>
  <c r="DG348" i="13"/>
  <c r="F348" i="13"/>
  <c r="AZ348" i="13"/>
  <c r="BC348" i="13"/>
  <c r="O348" i="13"/>
  <c r="FE348" i="13"/>
  <c r="S348" i="13"/>
  <c r="AL348" i="13"/>
  <c r="BE348" i="13"/>
  <c r="BN348" i="13"/>
  <c r="BS348" i="13"/>
  <c r="BX348" i="13"/>
  <c r="X348" i="13"/>
  <c r="EO348" i="13"/>
  <c r="AA348" i="13"/>
  <c r="D348" i="13"/>
  <c r="CR348" i="13"/>
  <c r="V348" i="13"/>
  <c r="CT348" i="13"/>
  <c r="CU348" i="13"/>
  <c r="Q348" i="13"/>
  <c r="DO348" i="13"/>
  <c r="FF348" i="13"/>
  <c r="AQ348" i="13"/>
  <c r="M348" i="13"/>
  <c r="EW348" i="13"/>
  <c r="AP348" i="13"/>
  <c r="BF348" i="13"/>
  <c r="CC348" i="13"/>
  <c r="DZ348" i="13"/>
  <c r="AG348" i="13"/>
  <c r="AV348" i="13"/>
  <c r="DS348" i="13"/>
  <c r="AX348" i="13"/>
  <c r="CN348" i="13"/>
  <c r="U348" i="13"/>
  <c r="P348" i="13"/>
  <c r="ES291" i="13"/>
  <c r="EG291" i="13"/>
  <c r="BZ291" i="13"/>
  <c r="FA291" i="13"/>
  <c r="AF291" i="13"/>
  <c r="EE291" i="13"/>
  <c r="FE291" i="13"/>
  <c r="BM291" i="13"/>
  <c r="CP291" i="13"/>
  <c r="DU291" i="13"/>
  <c r="AZ291" i="13"/>
  <c r="EF291" i="13"/>
  <c r="DF291" i="13"/>
  <c r="DH291" i="13"/>
  <c r="EK291" i="13"/>
  <c r="DZ291" i="13"/>
  <c r="AN291" i="13"/>
  <c r="EO291" i="13"/>
  <c r="BO291" i="13"/>
  <c r="EL291" i="13"/>
  <c r="BX291" i="13"/>
  <c r="AD291" i="13"/>
  <c r="CK291" i="13"/>
  <c r="CI291" i="13"/>
  <c r="EB291" i="13"/>
  <c r="M291" i="13"/>
  <c r="BS291" i="13"/>
  <c r="EH291" i="13"/>
  <c r="CL291" i="13"/>
  <c r="J291" i="13"/>
  <c r="CD291" i="13"/>
  <c r="DM291" i="13"/>
  <c r="DI291" i="13"/>
  <c r="AP291" i="13"/>
  <c r="V291" i="13"/>
  <c r="EX291" i="13"/>
  <c r="AG291" i="13"/>
  <c r="CX291" i="13"/>
  <c r="FF291" i="13"/>
  <c r="AO291" i="13"/>
  <c r="AH291" i="13"/>
  <c r="CE291" i="13"/>
  <c r="DN291" i="13"/>
  <c r="AJ291" i="13"/>
  <c r="I291" i="13"/>
  <c r="D291" i="13"/>
  <c r="EW291" i="13"/>
  <c r="DB291" i="13"/>
  <c r="BY291" i="13"/>
  <c r="CJ291" i="13"/>
  <c r="AW291" i="13"/>
  <c r="AB291" i="13"/>
  <c r="CA291" i="13"/>
  <c r="F291" i="13"/>
  <c r="X291" i="13"/>
  <c r="CV291" i="13"/>
  <c r="AR291" i="13"/>
  <c r="CE339" i="13"/>
  <c r="DO339" i="13"/>
  <c r="CC339" i="13"/>
  <c r="EJ339" i="13"/>
  <c r="AL339" i="13"/>
  <c r="EN339" i="13"/>
  <c r="EK339" i="13"/>
  <c r="AF339" i="13"/>
  <c r="BS339" i="13"/>
  <c r="EA339" i="13"/>
  <c r="DB339" i="13"/>
  <c r="FG339" i="13"/>
  <c r="AT339" i="13"/>
  <c r="AK339" i="13"/>
  <c r="DC339" i="13"/>
  <c r="X339" i="13"/>
  <c r="AG339" i="13"/>
  <c r="AI339" i="13"/>
  <c r="DH339" i="13"/>
  <c r="J339" i="13"/>
  <c r="DN339" i="13"/>
  <c r="W339" i="13"/>
  <c r="DQ339" i="13"/>
  <c r="AJ339" i="13"/>
  <c r="BE339" i="13"/>
  <c r="EE339" i="13"/>
  <c r="K339" i="13"/>
  <c r="AX339" i="13"/>
  <c r="BP339" i="13"/>
  <c r="DG339" i="13"/>
  <c r="BO339" i="13"/>
  <c r="EX339" i="13"/>
  <c r="ED339" i="13"/>
  <c r="CO339" i="13"/>
  <c r="M339" i="13"/>
  <c r="BT339" i="13"/>
  <c r="AS339" i="13"/>
  <c r="DZ339" i="13"/>
  <c r="BQ339" i="13"/>
  <c r="E339" i="13"/>
  <c r="T339" i="13"/>
  <c r="AC339" i="13"/>
  <c r="DF339" i="13"/>
  <c r="Z339" i="13"/>
  <c r="EV339" i="13"/>
  <c r="EB339" i="13"/>
  <c r="EY339" i="13"/>
  <c r="EC339" i="13"/>
  <c r="BJ339" i="13"/>
  <c r="FH339" i="13"/>
  <c r="EW339" i="13"/>
  <c r="CP339" i="13"/>
  <c r="CD339" i="13"/>
  <c r="V339" i="13"/>
  <c r="BR339" i="13"/>
  <c r="CT339" i="13"/>
  <c r="EZ339" i="13"/>
  <c r="DL339" i="13"/>
  <c r="CL339" i="13"/>
  <c r="EQ339" i="13"/>
  <c r="AU339" i="13"/>
  <c r="U339" i="13"/>
  <c r="CH339" i="13"/>
  <c r="AH339" i="13"/>
  <c r="L354" i="13"/>
  <c r="AK354" i="13"/>
  <c r="CD354" i="13"/>
  <c r="EQ354" i="13"/>
  <c r="ES354" i="13"/>
  <c r="DJ354" i="13"/>
  <c r="BI354" i="13"/>
  <c r="BW354" i="13"/>
  <c r="Q354" i="13"/>
  <c r="AE354" i="13"/>
  <c r="BB362" i="13"/>
  <c r="CT362" i="13"/>
  <c r="AO362" i="13"/>
  <c r="EG362" i="13"/>
  <c r="ED362" i="13"/>
  <c r="CI362" i="13"/>
  <c r="EU362" i="13"/>
  <c r="DT241" i="13"/>
  <c r="BS241" i="13"/>
  <c r="DK241" i="13"/>
  <c r="DI241" i="13"/>
  <c r="FA241" i="13"/>
  <c r="AF241" i="13"/>
  <c r="EQ241" i="13"/>
  <c r="I241" i="13"/>
  <c r="DU241" i="13"/>
  <c r="EK241" i="13"/>
  <c r="CP241" i="13"/>
  <c r="AB241" i="13"/>
  <c r="DM241" i="13"/>
  <c r="CY241" i="13"/>
  <c r="AO241" i="13"/>
  <c r="BX241" i="13"/>
  <c r="AE241" i="13"/>
  <c r="X241" i="13"/>
  <c r="BC241" i="13"/>
  <c r="AQ241" i="13"/>
  <c r="BI241" i="13"/>
  <c r="EE241" i="13"/>
  <c r="DH241" i="13"/>
  <c r="DR241" i="13"/>
  <c r="DB241" i="13"/>
  <c r="BO241" i="13"/>
  <c r="CI241" i="13"/>
  <c r="AJ241" i="13"/>
  <c r="CL241" i="13"/>
  <c r="DB354" i="13"/>
  <c r="AR354" i="13"/>
  <c r="DF354" i="13"/>
  <c r="DR354" i="13"/>
  <c r="CJ354" i="13"/>
  <c r="CP354" i="13"/>
  <c r="EO354" i="13"/>
  <c r="AW354" i="13"/>
  <c r="EP354" i="13"/>
  <c r="BS354" i="13"/>
  <c r="EE354" i="13"/>
  <c r="CA354" i="13"/>
  <c r="AB354" i="13"/>
  <c r="BX354" i="13"/>
  <c r="CY354" i="13"/>
  <c r="BO354" i="13"/>
  <c r="BL354" i="13"/>
  <c r="EI354" i="13"/>
  <c r="EZ354" i="13"/>
  <c r="FC354" i="13"/>
  <c r="BE354" i="13"/>
  <c r="BA354" i="13"/>
  <c r="BU354" i="13"/>
  <c r="E354" i="13"/>
  <c r="S354" i="13"/>
  <c r="BP354" i="13"/>
  <c r="DX354" i="13"/>
  <c r="FG362" i="13"/>
  <c r="DS362" i="13"/>
  <c r="CQ362" i="13"/>
  <c r="DY362" i="13"/>
  <c r="G362" i="13"/>
  <c r="Q362" i="13"/>
  <c r="DM362" i="13"/>
  <c r="S370" i="13"/>
  <c r="AJ370" i="13"/>
  <c r="EP370" i="13"/>
  <c r="Q370" i="13"/>
  <c r="AL370" i="13"/>
  <c r="DZ370" i="13"/>
  <c r="DA370" i="13"/>
  <c r="CM370" i="13"/>
  <c r="FC370" i="13"/>
  <c r="L370" i="13"/>
  <c r="DW370" i="13"/>
  <c r="DK370" i="13"/>
  <c r="AD370" i="13"/>
  <c r="FF370" i="13"/>
  <c r="P370" i="13"/>
  <c r="BN370" i="13"/>
  <c r="EQ370" i="13"/>
  <c r="EW370" i="13"/>
  <c r="BG370" i="13"/>
  <c r="AW370" i="13"/>
  <c r="CX370" i="13"/>
  <c r="ED370" i="13"/>
  <c r="BF370" i="13"/>
  <c r="AR370" i="13"/>
  <c r="H370" i="13"/>
  <c r="AP370" i="13"/>
  <c r="AK370" i="13"/>
  <c r="FB370" i="13"/>
  <c r="DH244" i="13"/>
  <c r="BS244" i="13"/>
  <c r="AO244" i="13"/>
  <c r="F244" i="13"/>
  <c r="CM244" i="13"/>
  <c r="AB244" i="13"/>
  <c r="Y244" i="13"/>
  <c r="BO244" i="13"/>
  <c r="BN244" i="13"/>
  <c r="DK244" i="13"/>
  <c r="BB244" i="13"/>
  <c r="G244" i="13"/>
  <c r="EP244" i="13"/>
  <c r="EF244" i="13"/>
  <c r="CL244" i="13"/>
  <c r="CY244" i="13"/>
  <c r="AG244" i="13"/>
  <c r="DI244" i="13"/>
  <c r="FF244" i="13"/>
  <c r="AM244" i="13"/>
  <c r="ED244" i="13"/>
  <c r="ES244" i="13"/>
  <c r="AD244" i="13"/>
  <c r="EU244" i="13"/>
  <c r="DM244" i="13"/>
  <c r="DE244" i="13"/>
  <c r="BZ354" i="13"/>
  <c r="BF354" i="13"/>
  <c r="M354" i="13"/>
  <c r="BY354" i="13"/>
  <c r="CQ354" i="13"/>
  <c r="H354" i="13"/>
  <c r="CI354" i="13"/>
  <c r="G354" i="13"/>
  <c r="BD354" i="13"/>
  <c r="AS354" i="13"/>
  <c r="DA354" i="13"/>
  <c r="CS362" i="13"/>
  <c r="AA362" i="13"/>
  <c r="DU362" i="13"/>
  <c r="M362" i="13"/>
  <c r="CC362" i="13"/>
  <c r="CN362" i="13"/>
  <c r="EA362" i="13"/>
  <c r="CG260" i="13"/>
  <c r="BM260" i="13"/>
  <c r="CZ260" i="13"/>
  <c r="ES260" i="13"/>
  <c r="CC260" i="13"/>
  <c r="DQ260" i="13"/>
  <c r="DK260" i="13"/>
  <c r="CK260" i="13"/>
  <c r="BJ260" i="13"/>
  <c r="DZ260" i="13"/>
  <c r="CE260" i="13"/>
  <c r="ED260" i="13"/>
  <c r="AP260" i="13"/>
  <c r="AU260" i="13"/>
  <c r="AD260" i="13"/>
  <c r="AK260" i="13"/>
  <c r="EF260" i="13"/>
  <c r="AG260" i="13"/>
  <c r="ET260" i="13"/>
  <c r="BP260" i="13"/>
  <c r="AA260" i="13"/>
  <c r="BC260" i="13"/>
  <c r="EZ260" i="13"/>
  <c r="AQ260" i="13"/>
  <c r="CT260" i="13"/>
  <c r="EG260" i="13"/>
  <c r="L260" i="13"/>
  <c r="EU260" i="13"/>
  <c r="EV260" i="13"/>
  <c r="CF260" i="13"/>
  <c r="CN260" i="13"/>
  <c r="AX260" i="13"/>
  <c r="CR260" i="13"/>
  <c r="AC260" i="13"/>
  <c r="R260" i="13"/>
  <c r="BU260" i="13"/>
  <c r="H260" i="13"/>
  <c r="O260" i="13"/>
  <c r="EE260" i="13"/>
  <c r="DE260" i="13"/>
  <c r="U260" i="13"/>
  <c r="FC260" i="13"/>
  <c r="AL260" i="13"/>
  <c r="DL260" i="13"/>
  <c r="AE260" i="13"/>
  <c r="CV260" i="13"/>
  <c r="DY260" i="13"/>
  <c r="FH260" i="13"/>
  <c r="EY260" i="13"/>
  <c r="BK260" i="13"/>
  <c r="EB260" i="13"/>
  <c r="BL260" i="13"/>
  <c r="BW260" i="13"/>
  <c r="CO260" i="13"/>
  <c r="DS260" i="13"/>
  <c r="E260" i="13"/>
  <c r="EN260" i="13"/>
  <c r="AM260" i="13"/>
  <c r="AI260" i="13"/>
  <c r="Z260" i="13"/>
  <c r="CW260" i="13"/>
  <c r="BV260" i="13"/>
  <c r="BI260" i="13"/>
  <c r="BN260" i="13"/>
  <c r="EH260" i="13"/>
  <c r="DU260" i="13"/>
  <c r="F260" i="13"/>
  <c r="DP260" i="13"/>
  <c r="DG260" i="13"/>
  <c r="BZ260" i="13"/>
  <c r="Y260" i="13"/>
  <c r="FB260" i="13"/>
  <c r="G260" i="13"/>
  <c r="EI260" i="13"/>
  <c r="FG260" i="13"/>
  <c r="EC260" i="13"/>
  <c r="AN260" i="13"/>
  <c r="DW260" i="13"/>
  <c r="CH260" i="13"/>
  <c r="D260" i="13"/>
  <c r="DJ260" i="13"/>
  <c r="BE260" i="13"/>
  <c r="T260" i="13"/>
  <c r="AT260" i="13"/>
  <c r="N260" i="13"/>
  <c r="BY260" i="13"/>
  <c r="DX260" i="13"/>
  <c r="Q260" i="13"/>
  <c r="BA260" i="13"/>
  <c r="S260" i="13"/>
  <c r="BT260" i="13"/>
  <c r="FE260" i="13"/>
  <c r="ES226" i="13"/>
  <c r="CF237" i="13"/>
  <c r="DT226" i="13"/>
  <c r="DH268" i="13"/>
  <c r="M268" i="13"/>
  <c r="CX268" i="13"/>
  <c r="BO311" i="13"/>
  <c r="EW237" i="13"/>
  <c r="EE268" i="13"/>
  <c r="DC268" i="13"/>
  <c r="BM377" i="13"/>
  <c r="CS377" i="13"/>
  <c r="CA377" i="13"/>
  <c r="CU377" i="13"/>
  <c r="BA377" i="13"/>
  <c r="Z377" i="13"/>
  <c r="DN377" i="13"/>
  <c r="CV377" i="13"/>
  <c r="W377" i="13"/>
  <c r="EV377" i="13"/>
  <c r="AF226" i="13"/>
  <c r="EO268" i="13"/>
  <c r="FC226" i="13"/>
  <c r="DW226" i="13"/>
  <c r="BG268" i="13"/>
  <c r="AO379" i="13"/>
  <c r="BS379" i="13"/>
  <c r="CR268" i="13"/>
  <c r="AW268" i="13"/>
  <c r="AF268" i="13"/>
  <c r="DI268" i="13"/>
  <c r="FA268" i="13"/>
  <c r="P271" i="13"/>
  <c r="CV271" i="13"/>
  <c r="I271" i="13"/>
  <c r="DZ271" i="13"/>
  <c r="AN271" i="13"/>
  <c r="DM274" i="13"/>
  <c r="M274" i="13"/>
  <c r="DC274" i="13"/>
  <c r="EA274" i="13"/>
  <c r="I274" i="13"/>
  <c r="BX239" i="13"/>
  <c r="EI239" i="13"/>
  <c r="AK239" i="13"/>
  <c r="EQ239" i="13"/>
  <c r="AR239" i="13"/>
  <c r="EW239" i="13"/>
  <c r="CM239" i="13"/>
  <c r="M239" i="13"/>
  <c r="FF239" i="13"/>
  <c r="BS239" i="13"/>
  <c r="S239" i="13"/>
  <c r="I239" i="13"/>
  <c r="CX239" i="13"/>
  <c r="FG239" i="13"/>
  <c r="CA239" i="13"/>
  <c r="CU230" i="13"/>
  <c r="EN279" i="13"/>
  <c r="CG230" i="13"/>
  <c r="AI230" i="13"/>
  <c r="EW289" i="13"/>
  <c r="AG289" i="13"/>
  <c r="R289" i="13"/>
  <c r="F289" i="13"/>
  <c r="AB289" i="13"/>
  <c r="EC230" i="13"/>
  <c r="L230" i="13"/>
  <c r="AA254" i="13"/>
  <c r="ET230" i="13"/>
  <c r="CZ230" i="13"/>
  <c r="CV230" i="13"/>
  <c r="FH230" i="13"/>
  <c r="ES230" i="13"/>
  <c r="ED230" i="13"/>
  <c r="DN230" i="13"/>
  <c r="J230" i="13"/>
  <c r="AJ230" i="13"/>
  <c r="EW230" i="13"/>
  <c r="CT230" i="13"/>
  <c r="DF230" i="13"/>
  <c r="AC230" i="13"/>
  <c r="DL230" i="13"/>
  <c r="EG230" i="13"/>
  <c r="DV230" i="13"/>
  <c r="AV230" i="13"/>
  <c r="S230" i="13"/>
  <c r="EV230" i="13"/>
  <c r="DR230" i="13"/>
  <c r="E230" i="13"/>
  <c r="V230" i="13"/>
  <c r="BC230" i="13"/>
  <c r="Y230" i="13"/>
  <c r="AE230" i="13"/>
  <c r="AP230" i="13"/>
  <c r="AW230" i="13"/>
  <c r="AU230" i="13"/>
  <c r="DZ230" i="13"/>
  <c r="AK230" i="13"/>
  <c r="BE230" i="13"/>
  <c r="X230" i="13"/>
  <c r="K230" i="13"/>
  <c r="F230" i="13"/>
  <c r="AG230" i="13"/>
  <c r="BF230" i="13"/>
  <c r="CM230" i="13"/>
  <c r="BH230" i="13"/>
  <c r="EM230" i="13"/>
  <c r="AT230" i="13"/>
  <c r="DK230" i="13"/>
  <c r="DC230" i="13"/>
  <c r="EX230" i="13"/>
  <c r="EO230" i="13"/>
  <c r="EQ230" i="13"/>
  <c r="G230" i="13"/>
  <c r="H230" i="13"/>
  <c r="DW230" i="13"/>
  <c r="AF230" i="13"/>
  <c r="DT230" i="13"/>
  <c r="DX230" i="13"/>
  <c r="CK230" i="13"/>
  <c r="CF230" i="13"/>
  <c r="CO230" i="13"/>
  <c r="BG230" i="13"/>
  <c r="T230" i="13"/>
  <c r="CA230" i="13"/>
  <c r="CW230" i="13"/>
  <c r="DA230" i="13"/>
  <c r="EB230" i="13"/>
  <c r="AZ230" i="13"/>
  <c r="DU230" i="13"/>
  <c r="CN230" i="13"/>
  <c r="FG230" i="13"/>
  <c r="CL230" i="13"/>
  <c r="DM230" i="13"/>
  <c r="EA230" i="13"/>
  <c r="DY230" i="13"/>
  <c r="CE230" i="13"/>
  <c r="FD230" i="13"/>
  <c r="FB230" i="13"/>
  <c r="W230" i="13"/>
  <c r="DB230" i="13"/>
  <c r="AO230" i="13"/>
  <c r="BA230" i="13"/>
  <c r="EF230" i="13"/>
  <c r="EE230" i="13"/>
  <c r="AH230" i="13"/>
  <c r="P230" i="13"/>
  <c r="EP230" i="13"/>
  <c r="BL230" i="13"/>
  <c r="AQ230" i="13"/>
  <c r="BU230" i="13"/>
  <c r="EZ230" i="13"/>
  <c r="BP230" i="13"/>
  <c r="Q230" i="13"/>
  <c r="EL230" i="13"/>
  <c r="CC230" i="13"/>
  <c r="DI230" i="13"/>
  <c r="CS230" i="13"/>
  <c r="O230" i="13"/>
  <c r="AS230" i="13"/>
  <c r="BQ230" i="13"/>
  <c r="FC230" i="13"/>
  <c r="CB230" i="13"/>
  <c r="BJ230" i="13"/>
  <c r="DG230" i="13"/>
  <c r="FF230" i="13"/>
  <c r="M230" i="13"/>
  <c r="BD230" i="13"/>
  <c r="EK230" i="13"/>
  <c r="BO230" i="13"/>
  <c r="AN230" i="13"/>
  <c r="R230" i="13"/>
  <c r="CQ230" i="13"/>
  <c r="BZ230" i="13"/>
  <c r="N230" i="13"/>
  <c r="BN230" i="13"/>
  <c r="EN230" i="13"/>
  <c r="CY230" i="13"/>
  <c r="AB230" i="13"/>
  <c r="CI230" i="13"/>
  <c r="BM230" i="13"/>
  <c r="CP230" i="13"/>
  <c r="DH230" i="13"/>
  <c r="EH230" i="13"/>
  <c r="EI230" i="13"/>
  <c r="BT230" i="13"/>
  <c r="DJ230" i="13"/>
  <c r="AY230" i="13"/>
  <c r="ER230" i="13"/>
  <c r="AD230" i="13"/>
  <c r="DQ230" i="13"/>
  <c r="BW230" i="13"/>
  <c r="EJ230" i="13"/>
  <c r="CJ230" i="13"/>
  <c r="AR230" i="13"/>
  <c r="ER236" i="13"/>
  <c r="F236" i="13"/>
  <c r="BU236" i="13"/>
  <c r="BP236" i="13"/>
  <c r="AN236" i="13"/>
  <c r="DG236" i="13"/>
  <c r="DN236" i="13"/>
  <c r="H236" i="13"/>
  <c r="AL236" i="13"/>
  <c r="BR236" i="13"/>
  <c r="EL236" i="13"/>
  <c r="EY236" i="13"/>
  <c r="DQ236" i="13"/>
  <c r="V236" i="13"/>
  <c r="BY236" i="13"/>
  <c r="DX236" i="13"/>
  <c r="CO236" i="13"/>
  <c r="L236" i="13"/>
  <c r="AU236" i="13"/>
  <c r="AV236" i="13"/>
  <c r="AX236" i="13"/>
  <c r="EM236" i="13"/>
  <c r="DJ236" i="13"/>
  <c r="EN236" i="13"/>
  <c r="BN236" i="13"/>
  <c r="DP236" i="13"/>
  <c r="AT236" i="13"/>
  <c r="T236" i="13"/>
  <c r="ET236" i="13"/>
  <c r="CF236" i="13"/>
  <c r="FB236" i="13"/>
  <c r="N236" i="13"/>
  <c r="Y236" i="13"/>
  <c r="BL236" i="13"/>
  <c r="EJ236" i="13"/>
  <c r="DD236" i="13"/>
  <c r="EA236" i="13"/>
  <c r="CR236" i="13"/>
  <c r="CH236" i="13"/>
  <c r="AC236" i="13"/>
  <c r="DE236" i="13"/>
  <c r="CZ236" i="13"/>
  <c r="EV236" i="13"/>
  <c r="BM236" i="13"/>
  <c r="DC236" i="13"/>
  <c r="BF236" i="13"/>
  <c r="FH236" i="13"/>
  <c r="DS236" i="13"/>
  <c r="DO236" i="13"/>
  <c r="U236" i="13"/>
  <c r="BH236" i="13"/>
  <c r="Q236" i="13"/>
  <c r="DZ236" i="13"/>
  <c r="CT236" i="13"/>
  <c r="BW236" i="13"/>
  <c r="DV236" i="13"/>
  <c r="BV236" i="13"/>
  <c r="AY236" i="13"/>
  <c r="FC236" i="13"/>
  <c r="AD236" i="13"/>
  <c r="CQ236" i="13"/>
  <c r="CU236" i="13"/>
  <c r="EG236" i="13"/>
  <c r="DY236" i="13"/>
  <c r="DL236" i="13"/>
  <c r="BT236" i="13"/>
  <c r="O236" i="13"/>
  <c r="CY236" i="13"/>
  <c r="DR254" i="13"/>
  <c r="DE230" i="13"/>
  <c r="EY230" i="13"/>
  <c r="BX230" i="13"/>
  <c r="CX230" i="13"/>
  <c r="EV314" i="13"/>
  <c r="EQ314" i="13"/>
  <c r="EK314" i="13"/>
  <c r="EA314" i="13"/>
  <c r="BP314" i="13"/>
  <c r="CE314" i="13"/>
  <c r="DH314" i="13"/>
  <c r="CB314" i="13"/>
  <c r="DM314" i="13"/>
  <c r="AR314" i="13"/>
  <c r="AB314" i="13"/>
  <c r="DB314" i="13"/>
  <c r="AJ314" i="13"/>
  <c r="DD314" i="13"/>
  <c r="I314" i="13"/>
  <c r="CP314" i="13"/>
  <c r="CY314" i="13"/>
  <c r="H314" i="13"/>
  <c r="DF314" i="13"/>
  <c r="BQ314" i="13"/>
  <c r="EL314" i="13"/>
  <c r="EP314" i="13"/>
  <c r="AW314" i="13"/>
  <c r="DR314" i="13"/>
  <c r="BD314" i="13"/>
  <c r="CX314" i="13"/>
  <c r="BH314" i="13"/>
  <c r="CL314" i="13"/>
  <c r="FH314" i="13"/>
  <c r="BO314" i="13"/>
  <c r="EE314" i="13"/>
  <c r="DT314" i="13"/>
  <c r="DU314" i="13"/>
  <c r="CO314" i="13"/>
  <c r="DY314" i="13"/>
  <c r="AO314" i="13"/>
  <c r="DL314" i="13"/>
  <c r="CC314" i="13"/>
  <c r="EO314" i="13"/>
  <c r="DI314" i="13"/>
  <c r="CZ314" i="13"/>
  <c r="X314" i="13"/>
  <c r="DT254" i="13"/>
  <c r="I230" i="13"/>
  <c r="Z230" i="13"/>
  <c r="CD279" i="13"/>
  <c r="DW353" i="13"/>
  <c r="BH353" i="13"/>
  <c r="EI353" i="13"/>
  <c r="AG353" i="13"/>
  <c r="CH230" i="13"/>
  <c r="D230" i="13"/>
  <c r="FE230" i="13"/>
  <c r="BK254" i="13"/>
  <c r="DZ254" i="13"/>
  <c r="EO254" i="13"/>
  <c r="AR254" i="13"/>
  <c r="CL254" i="13"/>
  <c r="EW254" i="13"/>
  <c r="CP254" i="13"/>
  <c r="CD254" i="13"/>
  <c r="FA254" i="13"/>
  <c r="EK254" i="13"/>
  <c r="EQ254" i="13"/>
  <c r="AW254" i="13"/>
  <c r="CA254" i="13"/>
  <c r="CX254" i="13"/>
  <c r="AJ254" i="13"/>
  <c r="EE254" i="13"/>
  <c r="DM254" i="13"/>
  <c r="I254" i="13"/>
  <c r="X254" i="13"/>
  <c r="DB254" i="13"/>
  <c r="BS254" i="13"/>
  <c r="CE254" i="13"/>
  <c r="DF254" i="13"/>
  <c r="CI254" i="13"/>
  <c r="M254" i="13"/>
  <c r="DU254" i="13"/>
  <c r="BO254" i="13"/>
  <c r="ET298" i="13"/>
  <c r="FF298" i="13"/>
  <c r="AG298" i="13"/>
  <c r="T298" i="13"/>
  <c r="DY298" i="13"/>
  <c r="CA298" i="13"/>
  <c r="EW298" i="13"/>
  <c r="CX298" i="13"/>
  <c r="BZ298" i="13"/>
  <c r="DV298" i="13"/>
  <c r="BP298" i="13"/>
  <c r="EK298" i="13"/>
  <c r="AR298" i="13"/>
  <c r="DT298" i="13"/>
  <c r="R298" i="13"/>
  <c r="DU298" i="13"/>
  <c r="AB298" i="13"/>
  <c r="DF298" i="13"/>
  <c r="BO298" i="13"/>
  <c r="EO298" i="13"/>
  <c r="AF298" i="13"/>
  <c r="DJ298" i="13"/>
  <c r="DI298" i="13"/>
  <c r="FH298" i="13"/>
  <c r="X298" i="13"/>
  <c r="DB298" i="13"/>
  <c r="CD298" i="13"/>
  <c r="CZ298" i="13"/>
  <c r="F298" i="13"/>
  <c r="I298" i="13"/>
  <c r="DH298" i="13"/>
  <c r="CN298" i="13"/>
  <c r="AJ298" i="13"/>
  <c r="AW298" i="13"/>
  <c r="EE298" i="13"/>
  <c r="CY298" i="13"/>
  <c r="EP298" i="13"/>
  <c r="BS330" i="13"/>
  <c r="EQ330" i="13"/>
  <c r="DH330" i="13"/>
  <c r="AW330" i="13"/>
  <c r="EO330" i="13"/>
  <c r="BO330" i="13"/>
  <c r="CL330" i="13"/>
  <c r="AF330" i="13"/>
  <c r="X330" i="13"/>
  <c r="CJ330" i="13"/>
  <c r="EK330" i="13"/>
  <c r="AR330" i="13"/>
  <c r="EE330" i="13"/>
  <c r="CP330" i="13"/>
  <c r="AO330" i="13"/>
  <c r="AB330" i="13"/>
  <c r="DR330" i="13"/>
  <c r="DF330" i="13"/>
  <c r="DI330" i="13"/>
  <c r="AJ330" i="13"/>
  <c r="BX330" i="13"/>
  <c r="AA230" i="13"/>
  <c r="BS230" i="13"/>
  <c r="DF316" i="13"/>
  <c r="DT316" i="13"/>
  <c r="AG316" i="13"/>
  <c r="BQ316" i="13"/>
  <c r="AR316" i="13"/>
  <c r="CN316" i="13"/>
  <c r="AD368" i="13"/>
  <c r="AF368" i="13"/>
  <c r="F368" i="13"/>
  <c r="BZ368" i="13"/>
  <c r="BS368" i="13"/>
  <c r="BX368" i="13"/>
  <c r="EE368" i="13"/>
  <c r="EK368" i="13"/>
  <c r="DH368" i="13"/>
  <c r="DJ368" i="13"/>
  <c r="DV368" i="13"/>
  <c r="AB368" i="13"/>
  <c r="CX368" i="13"/>
  <c r="DF368" i="13"/>
  <c r="CI368" i="13"/>
  <c r="BK368" i="13"/>
  <c r="AP368" i="13"/>
  <c r="X368" i="13"/>
  <c r="AM368" i="13"/>
  <c r="BO368" i="13"/>
  <c r="AA368" i="13"/>
  <c r="AY368" i="13"/>
  <c r="CP319" i="13"/>
  <c r="AV319" i="13"/>
  <c r="H319" i="13"/>
  <c r="CY319" i="13"/>
  <c r="AD319" i="13"/>
  <c r="FG319" i="13"/>
  <c r="Y319" i="13"/>
  <c r="D319" i="13"/>
  <c r="F319" i="13"/>
  <c r="CL319" i="13"/>
  <c r="EN319" i="13"/>
  <c r="N319" i="13"/>
  <c r="EU319" i="13"/>
  <c r="EL319" i="13"/>
  <c r="DH342" i="13"/>
  <c r="AR342" i="13"/>
  <c r="CE342" i="13"/>
  <c r="AO307" i="13"/>
  <c r="DB307" i="13"/>
  <c r="DU307" i="13"/>
  <c r="CY307" i="13"/>
  <c r="DH307" i="13"/>
  <c r="CI307" i="13"/>
  <c r="DF307" i="13"/>
  <c r="EP307" i="13"/>
  <c r="CL307" i="13"/>
  <c r="AF307" i="13"/>
  <c r="DT307" i="13"/>
  <c r="FA307" i="13"/>
  <c r="EE307" i="13"/>
  <c r="BK230" i="13"/>
  <c r="AL230" i="13"/>
  <c r="BV230" i="13"/>
  <c r="DP230" i="13"/>
  <c r="AA370" i="13"/>
  <c r="CJ370" i="13"/>
  <c r="CS370" i="13"/>
  <c r="G370" i="13"/>
  <c r="BV370" i="13"/>
  <c r="ER370" i="13"/>
  <c r="DV370" i="13"/>
  <c r="CY370" i="13"/>
  <c r="EB370" i="13"/>
  <c r="Z370" i="13"/>
  <c r="D370" i="13"/>
  <c r="BB370" i="13"/>
  <c r="FD370" i="13"/>
  <c r="CH370" i="13"/>
  <c r="BH370" i="13"/>
  <c r="EH370" i="13"/>
  <c r="EX370" i="13"/>
  <c r="BW370" i="13"/>
  <c r="CB370" i="13"/>
  <c r="BE370" i="13"/>
  <c r="DE370" i="13"/>
  <c r="EV370" i="13"/>
  <c r="BI370" i="13"/>
  <c r="N370" i="13"/>
  <c r="DG370" i="13"/>
  <c r="CW370" i="13"/>
  <c r="FA370" i="13"/>
  <c r="AN370" i="13"/>
  <c r="DU370" i="13"/>
  <c r="EL370" i="13"/>
  <c r="BK370" i="13"/>
  <c r="CZ370" i="13"/>
  <c r="DB370" i="13"/>
  <c r="BT370" i="13"/>
  <c r="DT370" i="13"/>
  <c r="Y370" i="13"/>
  <c r="DY370" i="13"/>
  <c r="EN370" i="13"/>
  <c r="BC370" i="13"/>
  <c r="DD370" i="13"/>
  <c r="F370" i="13"/>
  <c r="M370" i="13"/>
  <c r="EU370" i="13"/>
  <c r="BY370" i="13"/>
  <c r="DJ370" i="13"/>
  <c r="AI370" i="13"/>
  <c r="DQ370" i="13"/>
  <c r="DX370" i="13"/>
  <c r="CT370" i="13"/>
  <c r="EZ370" i="13"/>
  <c r="ET370" i="13"/>
  <c r="CU370" i="13"/>
  <c r="CI370" i="13"/>
  <c r="T370" i="13"/>
  <c r="DP370" i="13"/>
  <c r="AC370" i="13"/>
  <c r="CD370" i="13"/>
  <c r="BU370" i="13"/>
  <c r="AM370" i="13"/>
  <c r="DS370" i="13"/>
  <c r="EI370" i="13"/>
  <c r="V370" i="13"/>
  <c r="CA370" i="13"/>
  <c r="AQ370" i="13"/>
  <c r="BQ370" i="13"/>
  <c r="CG370" i="13"/>
  <c r="AE370" i="13"/>
  <c r="CF370" i="13"/>
  <c r="FG370" i="13"/>
  <c r="BJ370" i="13"/>
  <c r="AX370" i="13"/>
  <c r="ES370" i="13"/>
  <c r="BZ370" i="13"/>
  <c r="EF370" i="13"/>
  <c r="BE380" i="13"/>
  <c r="EM380" i="13"/>
  <c r="CC380" i="13"/>
  <c r="BO380" i="13"/>
  <c r="DH380" i="13"/>
  <c r="AT380" i="13"/>
  <c r="D380" i="13"/>
  <c r="H380" i="13"/>
  <c r="V380" i="13"/>
  <c r="CQ380" i="13"/>
  <c r="DI380" i="13"/>
  <c r="CL380" i="13"/>
  <c r="EF380" i="13"/>
  <c r="BQ380" i="13"/>
  <c r="U380" i="13"/>
  <c r="BD380" i="13"/>
  <c r="BR380" i="13"/>
  <c r="DL380" i="13"/>
  <c r="AS380" i="13"/>
  <c r="CD380" i="13"/>
  <c r="CO380" i="13"/>
  <c r="CZ380" i="13"/>
  <c r="EJ380" i="13"/>
  <c r="EX380" i="13"/>
  <c r="CP380" i="13"/>
  <c r="EF279" i="13"/>
  <c r="AH279" i="13"/>
  <c r="BN279" i="13"/>
  <c r="EI279" i="13"/>
  <c r="CO279" i="13"/>
  <c r="DB279" i="13"/>
  <c r="CK279" i="13"/>
  <c r="BH279" i="13"/>
  <c r="S279" i="13"/>
  <c r="EQ279" i="13"/>
  <c r="DP279" i="13"/>
  <c r="AP279" i="13"/>
  <c r="AV279" i="13"/>
  <c r="BQ279" i="13"/>
  <c r="BO279" i="13"/>
  <c r="L279" i="13"/>
  <c r="AS279" i="13"/>
  <c r="DD279" i="13"/>
  <c r="DW279" i="13"/>
  <c r="EU279" i="13"/>
  <c r="CY279" i="13"/>
  <c r="AT279" i="13"/>
  <c r="BR279" i="13"/>
  <c r="CP279" i="13"/>
  <c r="P279" i="13"/>
  <c r="EL279" i="13"/>
  <c r="AD279" i="13"/>
  <c r="ET279" i="13"/>
  <c r="FG279" i="13"/>
  <c r="CL279" i="13"/>
  <c r="AC279" i="13"/>
  <c r="BF279" i="13"/>
  <c r="DB321" i="13"/>
  <c r="AP321" i="13"/>
  <c r="BD321" i="13"/>
  <c r="Q321" i="13"/>
  <c r="CA321" i="13"/>
  <c r="CN321" i="13"/>
  <c r="CS321" i="13"/>
  <c r="X321" i="13"/>
  <c r="BC321" i="13"/>
  <c r="ET321" i="13"/>
  <c r="EO321" i="13"/>
  <c r="CY321" i="13"/>
  <c r="DT321" i="13"/>
  <c r="FE321" i="13"/>
  <c r="S321" i="13"/>
  <c r="K321" i="13"/>
  <c r="U321" i="13"/>
  <c r="AX321" i="13"/>
  <c r="AA321" i="13"/>
  <c r="CW321" i="13"/>
  <c r="AG321" i="13"/>
  <c r="D321" i="13"/>
  <c r="DR321" i="13"/>
  <c r="EP321" i="13"/>
  <c r="F321" i="13"/>
  <c r="AU321" i="13"/>
  <c r="G321" i="13"/>
  <c r="CD321" i="13"/>
  <c r="M321" i="13"/>
  <c r="AS321" i="13"/>
  <c r="R321" i="13"/>
  <c r="DJ321" i="13"/>
  <c r="FC321" i="13"/>
  <c r="DV321" i="13"/>
  <c r="AZ321" i="13"/>
  <c r="CU321" i="13"/>
  <c r="EW321" i="13"/>
  <c r="ER321" i="13"/>
  <c r="CL252" i="13"/>
  <c r="CP252" i="13"/>
  <c r="AB252" i="13"/>
  <c r="DI252" i="13"/>
  <c r="EP252" i="13"/>
  <c r="FA252" i="13"/>
  <c r="I252" i="13"/>
  <c r="AA252" i="13"/>
  <c r="CE252" i="13"/>
  <c r="DH252" i="13"/>
  <c r="CA252" i="13"/>
  <c r="CD252" i="13"/>
  <c r="EW252" i="13"/>
  <c r="DU252" i="13"/>
  <c r="K252" i="13"/>
  <c r="AW252" i="13"/>
  <c r="CX252" i="13"/>
  <c r="DF252" i="13"/>
  <c r="DT252" i="13"/>
  <c r="AF252" i="13"/>
  <c r="DB252" i="13"/>
  <c r="BX252" i="13"/>
  <c r="M252" i="13"/>
  <c r="EK252" i="13"/>
  <c r="DR252" i="13"/>
  <c r="DT253" i="13"/>
  <c r="EG253" i="13"/>
  <c r="AR253" i="13"/>
  <c r="M253" i="13"/>
  <c r="AB253" i="13"/>
  <c r="AG253" i="13"/>
  <c r="DB253" i="13"/>
  <c r="CW253" i="13"/>
  <c r="BA253" i="13"/>
  <c r="BS253" i="13"/>
  <c r="AC253" i="13"/>
  <c r="BH253" i="13"/>
  <c r="DH253" i="13"/>
  <c r="AF253" i="13"/>
  <c r="CA253" i="13"/>
  <c r="BO253" i="13"/>
  <c r="CI253" i="13"/>
  <c r="BQ253" i="13"/>
  <c r="E253" i="13"/>
  <c r="AZ253" i="13"/>
  <c r="CP253" i="13"/>
  <c r="EK253" i="13"/>
  <c r="DF253" i="13"/>
  <c r="DO230" i="13"/>
  <c r="DD230" i="13"/>
  <c r="CD230" i="13"/>
  <c r="EU230" i="13"/>
  <c r="J260" i="13"/>
  <c r="BG260" i="13"/>
  <c r="BO260" i="13"/>
  <c r="AH260" i="13"/>
  <c r="CQ260" i="13"/>
  <c r="BS260" i="13"/>
  <c r="AW260" i="13"/>
  <c r="K260" i="13"/>
  <c r="CI260" i="13"/>
  <c r="BF260" i="13"/>
  <c r="CA260" i="13"/>
  <c r="AY260" i="13"/>
  <c r="DN260" i="13"/>
  <c r="V260" i="13"/>
  <c r="AB260" i="13"/>
  <c r="CP260" i="13"/>
  <c r="W260" i="13"/>
  <c r="CX260" i="13"/>
  <c r="DM260" i="13"/>
  <c r="AJ260" i="13"/>
  <c r="EL260" i="13"/>
  <c r="EK260" i="13"/>
  <c r="EW260" i="13"/>
  <c r="BX260" i="13"/>
  <c r="DO260" i="13"/>
  <c r="DF260" i="13"/>
  <c r="AS260" i="13"/>
  <c r="CL260" i="13"/>
  <c r="I260" i="13"/>
  <c r="EP260" i="13"/>
  <c r="DD260" i="13"/>
  <c r="X260" i="13"/>
  <c r="EQ260" i="13"/>
  <c r="CY260" i="13"/>
  <c r="BR260" i="13"/>
  <c r="AF260" i="13"/>
  <c r="M260" i="13"/>
  <c r="DT260" i="13"/>
  <c r="DB260" i="13"/>
  <c r="DI260" i="13"/>
  <c r="DC260" i="13"/>
  <c r="EO260" i="13"/>
  <c r="CD260" i="13"/>
  <c r="BH260" i="13"/>
  <c r="EM260" i="13"/>
  <c r="DH260" i="13"/>
  <c r="DR260" i="13"/>
  <c r="CJ260" i="13"/>
  <c r="AO260" i="13"/>
  <c r="FA260" i="13"/>
  <c r="EA260" i="13"/>
  <c r="CR230" i="13"/>
  <c r="AX230" i="13"/>
  <c r="BB230" i="13"/>
  <c r="AF282" i="13"/>
  <c r="CE262" i="13"/>
  <c r="AR223" i="13"/>
  <c r="AC226" i="13"/>
  <c r="CA226" i="13"/>
  <c r="BZ226" i="13"/>
  <c r="M340" i="13"/>
  <c r="EW340" i="13"/>
  <c r="EK340" i="13"/>
  <c r="CA340" i="13"/>
  <c r="I340" i="13"/>
  <c r="EJ343" i="13"/>
  <c r="DL343" i="13"/>
  <c r="EV343" i="13"/>
  <c r="U343" i="13"/>
  <c r="EO343" i="13"/>
  <c r="CC343" i="13"/>
  <c r="DY343" i="13"/>
  <c r="AF343" i="13"/>
  <c r="K343" i="13"/>
  <c r="AH343" i="13"/>
  <c r="DC343" i="13"/>
  <c r="CN343" i="13"/>
  <c r="CP322" i="13"/>
  <c r="AJ226" i="13"/>
  <c r="I270" i="13"/>
  <c r="CA270" i="13"/>
  <c r="FA264" i="13"/>
  <c r="EA240" i="13"/>
  <c r="EI240" i="13"/>
  <c r="EM240" i="13"/>
  <c r="FH240" i="13"/>
  <c r="BV240" i="13"/>
  <c r="BX240" i="13"/>
  <c r="FC240" i="13"/>
  <c r="CV240" i="13"/>
  <c r="CK226" i="13"/>
  <c r="EW355" i="13"/>
  <c r="CA355" i="13"/>
  <c r="DW237" i="13"/>
  <c r="ER226" i="13"/>
  <c r="I226" i="13"/>
  <c r="AW237" i="13"/>
  <c r="AF365" i="13"/>
  <c r="EW365" i="13"/>
  <c r="DV322" i="13"/>
  <c r="DF262" i="13"/>
  <c r="CO297" i="13"/>
  <c r="J374" i="13"/>
  <c r="T374" i="13"/>
  <c r="DQ226" i="13"/>
  <c r="DZ226" i="13"/>
  <c r="CX226" i="13"/>
  <c r="M226" i="13"/>
  <c r="DV226" i="13"/>
  <c r="CM226" i="13"/>
  <c r="U264" i="13"/>
  <c r="DB262" i="13"/>
  <c r="CN302" i="13"/>
  <c r="CZ302" i="13"/>
  <c r="DM293" i="13"/>
  <c r="DV293" i="13"/>
  <c r="CV293" i="13"/>
  <c r="BX293" i="13"/>
  <c r="AF293" i="13"/>
  <c r="AZ293" i="13"/>
  <c r="D293" i="13"/>
  <c r="FF293" i="13"/>
  <c r="EP293" i="13"/>
  <c r="BA293" i="13"/>
  <c r="DH293" i="13"/>
  <c r="CX293" i="13"/>
  <c r="P293" i="13"/>
  <c r="EK293" i="13"/>
  <c r="EQ293" i="13"/>
  <c r="CA293" i="13"/>
  <c r="DR293" i="13"/>
  <c r="FD293" i="13"/>
  <c r="CI293" i="13"/>
  <c r="E293" i="13"/>
  <c r="EG293" i="13"/>
  <c r="AR293" i="13"/>
  <c r="BL293" i="13"/>
  <c r="R293" i="13"/>
  <c r="AO293" i="13"/>
  <c r="M293" i="13"/>
  <c r="EO293" i="13"/>
  <c r="BZ293" i="13"/>
  <c r="CS311" i="13"/>
  <c r="AW311" i="13"/>
  <c r="EW311" i="13"/>
  <c r="EP311" i="13"/>
  <c r="CA311" i="13"/>
  <c r="FA311" i="13"/>
  <c r="EE311" i="13"/>
  <c r="EQ311" i="13"/>
  <c r="CX311" i="13"/>
  <c r="EK311" i="13"/>
  <c r="AR311" i="13"/>
  <c r="DH311" i="13"/>
  <c r="M311" i="13"/>
  <c r="AF311" i="13"/>
  <c r="I311" i="13"/>
  <c r="DI311" i="13"/>
  <c r="BL361" i="13"/>
  <c r="AJ361" i="13"/>
  <c r="EW241" i="13"/>
  <c r="EO241" i="13"/>
  <c r="AR241" i="13"/>
  <c r="M241" i="13"/>
  <c r="AR339" i="13"/>
  <c r="DI339" i="13"/>
  <c r="I339" i="13"/>
  <c r="DY339" i="13"/>
  <c r="CZ339" i="13"/>
  <c r="BD339" i="13"/>
  <c r="I363" i="13"/>
  <c r="AG363" i="13"/>
  <c r="BH363" i="13"/>
  <c r="DH264" i="13"/>
  <c r="EA264" i="13"/>
  <c r="AK264" i="13"/>
  <c r="DG264" i="13"/>
  <c r="ED264" i="13"/>
  <c r="EJ264" i="13"/>
  <c r="AG264" i="13"/>
  <c r="CA264" i="13"/>
  <c r="DK264" i="13"/>
  <c r="BN264" i="13"/>
  <c r="BF264" i="13"/>
  <c r="BV264" i="13"/>
  <c r="CV264" i="13"/>
  <c r="BX264" i="13"/>
  <c r="I264" i="13"/>
  <c r="DD264" i="13"/>
  <c r="BD264" i="13"/>
  <c r="CN264" i="13"/>
  <c r="R264" i="13"/>
  <c r="CG264" i="13"/>
  <c r="CP264" i="13"/>
  <c r="L264" i="13"/>
  <c r="BT264" i="13"/>
  <c r="BA264" i="13"/>
  <c r="ER264" i="13"/>
  <c r="DQ264" i="13"/>
  <c r="O264" i="13"/>
  <c r="DA264" i="13"/>
  <c r="FH264" i="13"/>
  <c r="DC264" i="13"/>
  <c r="AW264" i="13"/>
  <c r="DE264" i="13"/>
  <c r="BZ264" i="13"/>
  <c r="CK264" i="13"/>
  <c r="DI264" i="13"/>
  <c r="P264" i="13"/>
  <c r="S264" i="13"/>
  <c r="FG264" i="13"/>
  <c r="V264" i="13"/>
  <c r="CH264" i="13"/>
  <c r="EP264" i="13"/>
  <c r="EI264" i="13"/>
  <c r="EV264" i="13"/>
  <c r="BC264" i="13"/>
  <c r="E264" i="13"/>
  <c r="T264" i="13"/>
  <c r="DM264" i="13"/>
  <c r="EX264" i="13"/>
  <c r="W264" i="13"/>
  <c r="BW264" i="13"/>
  <c r="EE264" i="13"/>
  <c r="DL264" i="13"/>
  <c r="CR264" i="13"/>
  <c r="AF264" i="13"/>
  <c r="CM264" i="13"/>
  <c r="AY264" i="13"/>
  <c r="K264" i="13"/>
  <c r="AU264" i="13"/>
  <c r="BI264" i="13"/>
  <c r="AL264" i="13"/>
  <c r="DY264" i="13"/>
  <c r="CS264" i="13"/>
  <c r="EC264" i="13"/>
  <c r="BP264" i="13"/>
  <c r="AX264" i="13"/>
  <c r="EM264" i="13"/>
  <c r="DN264" i="13"/>
  <c r="BS264" i="13"/>
  <c r="CT264" i="13"/>
  <c r="CI264" i="13"/>
  <c r="FC264" i="13"/>
  <c r="FD264" i="13"/>
  <c r="AR264" i="13"/>
  <c r="CC264" i="13"/>
  <c r="AT264" i="13"/>
  <c r="FF264" i="13"/>
  <c r="J264" i="13"/>
  <c r="BG264" i="13"/>
  <c r="EW264" i="13"/>
  <c r="BL264" i="13"/>
  <c r="BY264" i="13"/>
  <c r="DV264" i="13"/>
  <c r="EO264" i="13"/>
  <c r="Z264" i="13"/>
  <c r="AI264" i="13"/>
  <c r="AZ264" i="13"/>
  <c r="BB264" i="13"/>
  <c r="BR264" i="13"/>
  <c r="M264" i="13"/>
  <c r="CU264" i="13"/>
  <c r="AO264" i="13"/>
  <c r="CX264" i="13"/>
  <c r="AQ264" i="13"/>
  <c r="EG264" i="13"/>
  <c r="BK264" i="13"/>
  <c r="EY264" i="13"/>
  <c r="CO343" i="13"/>
  <c r="BN286" i="13"/>
  <c r="CH286" i="13"/>
  <c r="CO286" i="13"/>
  <c r="CZ286" i="13"/>
  <c r="BE286" i="13"/>
  <c r="DY286" i="13"/>
  <c r="Z286" i="13"/>
  <c r="DG286" i="13"/>
  <c r="BJ286" i="13"/>
  <c r="K286" i="13"/>
  <c r="W286" i="13"/>
  <c r="DN286" i="13"/>
  <c r="CM359" i="13"/>
  <c r="F283" i="13"/>
  <c r="EK283" i="13"/>
  <c r="DU283" i="13"/>
  <c r="I283" i="13"/>
  <c r="CW283" i="13"/>
  <c r="E283" i="13"/>
  <c r="CN359" i="13"/>
  <c r="EM359" i="13"/>
  <c r="BG359" i="13"/>
  <c r="FH359" i="13"/>
  <c r="Q359" i="13"/>
  <c r="AH359" i="13"/>
  <c r="BL359" i="13"/>
  <c r="EH359" i="13"/>
  <c r="CH359" i="13"/>
  <c r="K359" i="13"/>
  <c r="BE359" i="13"/>
  <c r="CL283" i="13"/>
  <c r="DG283" i="13"/>
  <c r="AL283" i="13"/>
  <c r="CS283" i="13"/>
  <c r="EJ283" i="13"/>
  <c r="CB283" i="13"/>
  <c r="CM283" i="13"/>
  <c r="CF283" i="13"/>
  <c r="EH283" i="13"/>
  <c r="DA283" i="13"/>
  <c r="BH283" i="13"/>
  <c r="BB229" i="13"/>
  <c r="G229" i="13"/>
  <c r="AN229" i="13"/>
  <c r="FH285" i="13"/>
  <c r="EL285" i="13"/>
  <c r="EZ233" i="13"/>
  <c r="D359" i="13"/>
  <c r="CI283" i="13"/>
  <c r="BF229" i="13"/>
  <c r="BO229" i="13"/>
  <c r="DG229" i="13"/>
  <c r="BR229" i="13"/>
  <c r="EY229" i="13"/>
  <c r="Z229" i="13"/>
  <c r="EC229" i="13"/>
  <c r="EP229" i="13"/>
  <c r="J229" i="13"/>
  <c r="AP229" i="13"/>
  <c r="EU229" i="13"/>
  <c r="CB229" i="13"/>
  <c r="AU229" i="13"/>
  <c r="P229" i="13"/>
  <c r="BX229" i="13"/>
  <c r="EO229" i="13"/>
  <c r="DN229" i="13"/>
  <c r="FB229" i="13"/>
  <c r="CR229" i="13"/>
  <c r="FA229" i="13"/>
  <c r="EA229" i="13"/>
  <c r="CM229" i="13"/>
  <c r="T229" i="13"/>
  <c r="K229" i="13"/>
  <c r="DP229" i="13"/>
  <c r="AD229" i="13"/>
  <c r="EB229" i="13"/>
  <c r="EK229" i="13"/>
  <c r="DC229" i="13"/>
  <c r="BG229" i="13"/>
  <c r="EL229" i="13"/>
  <c r="BH229" i="13"/>
  <c r="DB229" i="13"/>
  <c r="FH229" i="13"/>
  <c r="BJ229" i="13"/>
  <c r="DS229" i="13"/>
  <c r="DE229" i="13"/>
  <c r="CT229" i="13"/>
  <c r="AW229" i="13"/>
  <c r="AM229" i="13"/>
  <c r="DI229" i="13"/>
  <c r="CA229" i="13"/>
  <c r="BP229" i="13"/>
  <c r="CF229" i="13"/>
  <c r="EM229" i="13"/>
  <c r="AL229" i="13"/>
  <c r="DM229" i="13"/>
  <c r="W229" i="13"/>
  <c r="AF229" i="13"/>
  <c r="I229" i="13"/>
  <c r="Y229" i="13"/>
  <c r="EX229" i="13"/>
  <c r="DY229" i="13"/>
  <c r="CX229" i="13"/>
  <c r="BM229" i="13"/>
  <c r="CW229" i="13"/>
  <c r="CN229" i="13"/>
  <c r="DL229" i="13"/>
  <c r="DK229" i="13"/>
  <c r="ED229" i="13"/>
  <c r="X229" i="13"/>
  <c r="AJ229" i="13"/>
  <c r="DT229" i="13"/>
  <c r="L229" i="13"/>
  <c r="EE229" i="13"/>
  <c r="BN229" i="13"/>
  <c r="DJ229" i="13"/>
  <c r="AI229" i="13"/>
  <c r="U229" i="13"/>
  <c r="AO229" i="13"/>
  <c r="DF229" i="13"/>
  <c r="AV229" i="13"/>
  <c r="M229" i="13"/>
  <c r="EQ229" i="13"/>
  <c r="FD229" i="13"/>
  <c r="CY229" i="13"/>
  <c r="CU229" i="13"/>
  <c r="BY229" i="13"/>
  <c r="ES229" i="13"/>
  <c r="DV229" i="13"/>
  <c r="DU229" i="13"/>
  <c r="EF229" i="13"/>
  <c r="EW229" i="13"/>
  <c r="H229" i="13"/>
  <c r="BD229" i="13"/>
  <c r="CG229" i="13"/>
  <c r="DQ229" i="13"/>
  <c r="AB229" i="13"/>
  <c r="DO229" i="13"/>
  <c r="AT229" i="13"/>
  <c r="AG229" i="13"/>
  <c r="AR229" i="13"/>
  <c r="CJ229" i="13"/>
  <c r="BU229" i="13"/>
  <c r="DA229" i="13"/>
  <c r="BV229" i="13"/>
  <c r="FC229" i="13"/>
  <c r="CL229" i="13"/>
  <c r="BA229" i="13"/>
  <c r="BS229" i="13"/>
  <c r="DR229" i="13"/>
  <c r="E229" i="13"/>
  <c r="BI229" i="13"/>
  <c r="DH229" i="13"/>
  <c r="AK229" i="13"/>
  <c r="AA229" i="13"/>
  <c r="Q229" i="13"/>
  <c r="BZ229" i="13"/>
  <c r="EH229" i="13"/>
  <c r="CZ229" i="13"/>
  <c r="AS229" i="13"/>
  <c r="BQ286" i="13"/>
  <c r="BP286" i="13"/>
  <c r="FH286" i="13"/>
  <c r="ET286" i="13"/>
  <c r="EV286" i="13"/>
  <c r="ED286" i="13"/>
  <c r="CG286" i="13"/>
  <c r="EX286" i="13"/>
  <c r="EA286" i="13"/>
  <c r="BC359" i="13"/>
  <c r="DY359" i="13"/>
  <c r="AB359" i="13"/>
  <c r="BF359" i="13"/>
  <c r="FC359" i="13"/>
  <c r="CU359" i="13"/>
  <c r="BV359" i="13"/>
  <c r="DV359" i="13"/>
  <c r="FE359" i="13"/>
  <c r="AN359" i="13"/>
  <c r="ED359" i="13"/>
  <c r="J359" i="13"/>
  <c r="EU359" i="13"/>
  <c r="G359" i="13"/>
  <c r="BX283" i="13"/>
  <c r="AK283" i="13"/>
  <c r="AM283" i="13"/>
  <c r="CQ283" i="13"/>
  <c r="ED283" i="13"/>
  <c r="AE283" i="13"/>
  <c r="ER283" i="13"/>
  <c r="DD283" i="13"/>
  <c r="EX283" i="13"/>
  <c r="BE283" i="13"/>
  <c r="DW229" i="13"/>
  <c r="ET229" i="13"/>
  <c r="DH286" i="13"/>
  <c r="EA285" i="13"/>
  <c r="AM285" i="13"/>
  <c r="BW229" i="13"/>
  <c r="CL285" i="13"/>
  <c r="Y359" i="13"/>
  <c r="BY283" i="13"/>
  <c r="H286" i="13"/>
  <c r="BC286" i="13"/>
  <c r="AC286" i="13"/>
  <c r="EC286" i="13"/>
  <c r="G286" i="13"/>
  <c r="ER286" i="13"/>
  <c r="EF286" i="13"/>
  <c r="CF286" i="13"/>
  <c r="AH286" i="13"/>
  <c r="DF359" i="13"/>
  <c r="DK359" i="13"/>
  <c r="DM359" i="13"/>
  <c r="BD359" i="13"/>
  <c r="EA359" i="13"/>
  <c r="EP359" i="13"/>
  <c r="BU359" i="13"/>
  <c r="AO359" i="13"/>
  <c r="CJ359" i="13"/>
  <c r="N359" i="13"/>
  <c r="DE359" i="13"/>
  <c r="EV359" i="13"/>
  <c r="DP359" i="13"/>
  <c r="FG359" i="13"/>
  <c r="BS283" i="13"/>
  <c r="BW283" i="13"/>
  <c r="K283" i="13"/>
  <c r="BG283" i="13"/>
  <c r="EA283" i="13"/>
  <c r="T283" i="13"/>
  <c r="AQ283" i="13"/>
  <c r="AV283" i="13"/>
  <c r="DN283" i="13"/>
  <c r="U283" i="13"/>
  <c r="FF283" i="13"/>
  <c r="BQ229" i="13"/>
  <c r="EG229" i="13"/>
  <c r="BK285" i="13"/>
  <c r="BG285" i="13"/>
  <c r="CQ229" i="13"/>
  <c r="N229" i="13"/>
  <c r="EM285" i="13"/>
  <c r="BZ283" i="13"/>
  <c r="EO359" i="13"/>
  <c r="DU359" i="13"/>
  <c r="BW359" i="13"/>
  <c r="L359" i="13"/>
  <c r="CG283" i="13"/>
  <c r="DX283" i="13"/>
  <c r="CO283" i="13"/>
  <c r="CL286" i="13"/>
  <c r="DF286" i="13"/>
  <c r="BX286" i="13"/>
  <c r="BO286" i="13"/>
  <c r="F286" i="13"/>
  <c r="EE286" i="13"/>
  <c r="AO286" i="13"/>
  <c r="AB286" i="13"/>
  <c r="DT286" i="13"/>
  <c r="BS286" i="13"/>
  <c r="AZ286" i="13"/>
  <c r="DI286" i="13"/>
  <c r="BH286" i="13"/>
  <c r="AN286" i="13"/>
  <c r="CJ286" i="13"/>
  <c r="EK286" i="13"/>
  <c r="CP286" i="13"/>
  <c r="CD286" i="13"/>
  <c r="AW286" i="13"/>
  <c r="EO286" i="13"/>
  <c r="U286" i="13"/>
  <c r="EH286" i="13"/>
  <c r="AG286" i="13"/>
  <c r="T286" i="13"/>
  <c r="BB286" i="13"/>
  <c r="BW286" i="13"/>
  <c r="AY286" i="13"/>
  <c r="AU286" i="13"/>
  <c r="J286" i="13"/>
  <c r="DY283" i="13"/>
  <c r="DB283" i="13"/>
  <c r="D283" i="13"/>
  <c r="X359" i="13"/>
  <c r="EF359" i="13"/>
  <c r="BZ359" i="13"/>
  <c r="EC359" i="13"/>
  <c r="DZ359" i="13"/>
  <c r="FD359" i="13"/>
  <c r="O359" i="13"/>
  <c r="M359" i="13"/>
  <c r="CQ359" i="13"/>
  <c r="FF359" i="13"/>
  <c r="EZ359" i="13"/>
  <c r="S359" i="13"/>
  <c r="DH283" i="13"/>
  <c r="FB283" i="13"/>
  <c r="DR283" i="13"/>
  <c r="AU283" i="13"/>
  <c r="DL283" i="13"/>
  <c r="S283" i="13"/>
  <c r="EZ283" i="13"/>
  <c r="BT283" i="13"/>
  <c r="AD283" i="13"/>
  <c r="AS283" i="13"/>
  <c r="EE359" i="13"/>
  <c r="ER229" i="13"/>
  <c r="EV229" i="13"/>
  <c r="BK229" i="13"/>
  <c r="DT285" i="13"/>
  <c r="EF285" i="13"/>
  <c r="EZ229" i="13"/>
  <c r="CS229" i="13"/>
  <c r="ER359" i="13"/>
  <c r="AM359" i="13"/>
  <c r="AU359" i="13"/>
  <c r="AQ359" i="13"/>
  <c r="CU283" i="13"/>
  <c r="DO283" i="13"/>
  <c r="J283" i="13"/>
  <c r="H285" i="13"/>
  <c r="CA285" i="13"/>
  <c r="CJ285" i="13"/>
  <c r="D285" i="13"/>
  <c r="W285" i="13"/>
  <c r="R285" i="13"/>
  <c r="CP285" i="13"/>
  <c r="BU285" i="13"/>
  <c r="BE285" i="13"/>
  <c r="I285" i="13"/>
  <c r="AB285" i="13"/>
  <c r="EK285" i="13"/>
  <c r="BZ285" i="13"/>
  <c r="DE285" i="13"/>
  <c r="BW285" i="13"/>
  <c r="ER285" i="13"/>
  <c r="AW285" i="13"/>
  <c r="BD285" i="13"/>
  <c r="ED285" i="13"/>
  <c r="DG285" i="13"/>
  <c r="BA285" i="13"/>
  <c r="AY285" i="13"/>
  <c r="DX285" i="13"/>
  <c r="DV285" i="13"/>
  <c r="EU285" i="13"/>
  <c r="CC285" i="13"/>
  <c r="FF285" i="13"/>
  <c r="CD285" i="13"/>
  <c r="AS285" i="13"/>
  <c r="AI285" i="13"/>
  <c r="X285" i="13"/>
  <c r="CT285" i="13"/>
  <c r="T285" i="13"/>
  <c r="CR285" i="13"/>
  <c r="AL285" i="13"/>
  <c r="BC285" i="13"/>
  <c r="ET285" i="13"/>
  <c r="DF285" i="13"/>
  <c r="BJ285" i="13"/>
  <c r="FA285" i="13"/>
  <c r="DR285" i="13"/>
  <c r="EJ285" i="13"/>
  <c r="BP285" i="13"/>
  <c r="EX285" i="13"/>
  <c r="DA285" i="13"/>
  <c r="AV285" i="13"/>
  <c r="N285" i="13"/>
  <c r="DN285" i="13"/>
  <c r="BO285" i="13"/>
  <c r="AR285" i="13"/>
  <c r="F285" i="13"/>
  <c r="EW285" i="13"/>
  <c r="CI285" i="13"/>
  <c r="BV285" i="13"/>
  <c r="J285" i="13"/>
  <c r="DW285" i="13"/>
  <c r="CZ285" i="13"/>
  <c r="BR285" i="13"/>
  <c r="CU285" i="13"/>
  <c r="CG285" i="13"/>
  <c r="CY285" i="13"/>
  <c r="CH285" i="13"/>
  <c r="CV285" i="13"/>
  <c r="BY285" i="13"/>
  <c r="CM285" i="13"/>
  <c r="EN285" i="13"/>
  <c r="E285" i="13"/>
  <c r="EY285" i="13"/>
  <c r="BM285" i="13"/>
  <c r="EH285" i="13"/>
  <c r="EI285" i="13"/>
  <c r="BS285" i="13"/>
  <c r="AU285" i="13"/>
  <c r="CE285" i="13"/>
  <c r="AP285" i="13"/>
  <c r="DH285" i="13"/>
  <c r="FG285" i="13"/>
  <c r="BX285" i="13"/>
  <c r="DY285" i="13"/>
  <c r="FD285" i="13"/>
  <c r="DP285" i="13"/>
  <c r="DI285" i="13"/>
  <c r="DZ285" i="13"/>
  <c r="DL285" i="13"/>
  <c r="DJ285" i="13"/>
  <c r="AQ285" i="13"/>
  <c r="K285" i="13"/>
  <c r="CB285" i="13"/>
  <c r="AF285" i="13"/>
  <c r="AX285" i="13"/>
  <c r="AZ285" i="13"/>
  <c r="DS285" i="13"/>
  <c r="CX285" i="13"/>
  <c r="V285" i="13"/>
  <c r="EC285" i="13"/>
  <c r="BH285" i="13"/>
  <c r="FC285" i="13"/>
  <c r="AE285" i="13"/>
  <c r="FE285" i="13"/>
  <c r="CW285" i="13"/>
  <c r="EG285" i="13"/>
  <c r="DO285" i="13"/>
  <c r="AJ285" i="13"/>
  <c r="L285" i="13"/>
  <c r="BQ285" i="13"/>
  <c r="BL285" i="13"/>
  <c r="EZ285" i="13"/>
  <c r="DQ285" i="13"/>
  <c r="BF285" i="13"/>
  <c r="ES285" i="13"/>
  <c r="S285" i="13"/>
  <c r="AN285" i="13"/>
  <c r="EQ285" i="13"/>
  <c r="Z285" i="13"/>
  <c r="CS285" i="13"/>
  <c r="AD285" i="13"/>
  <c r="P285" i="13"/>
  <c r="EE285" i="13"/>
  <c r="AG285" i="13"/>
  <c r="Q285" i="13"/>
  <c r="U285" i="13"/>
  <c r="CF285" i="13"/>
  <c r="AH285" i="13"/>
  <c r="AO285" i="13"/>
  <c r="FB285" i="13"/>
  <c r="O285" i="13"/>
  <c r="Y285" i="13"/>
  <c r="EP285" i="13"/>
  <c r="EV285" i="13"/>
  <c r="DC285" i="13"/>
  <c r="EU286" i="13"/>
  <c r="ES286" i="13"/>
  <c r="EJ286" i="13"/>
  <c r="AQ286" i="13"/>
  <c r="FE286" i="13"/>
  <c r="CT286" i="13"/>
  <c r="N286" i="13"/>
  <c r="DP286" i="13"/>
  <c r="V286" i="13"/>
  <c r="X283" i="13"/>
  <c r="M283" i="13"/>
  <c r="CA359" i="13"/>
  <c r="CD283" i="13"/>
  <c r="AZ283" i="13"/>
  <c r="BO359" i="13"/>
  <c r="T359" i="13"/>
  <c r="EQ359" i="13"/>
  <c r="AI359" i="13"/>
  <c r="DL359" i="13"/>
  <c r="BK359" i="13"/>
  <c r="AL359" i="13"/>
  <c r="EY359" i="13"/>
  <c r="AT359" i="13"/>
  <c r="F359" i="13"/>
  <c r="CF359" i="13"/>
  <c r="BQ359" i="13"/>
  <c r="EP283" i="13"/>
  <c r="BK283" i="13"/>
  <c r="DQ283" i="13"/>
  <c r="AY283" i="13"/>
  <c r="FG283" i="13"/>
  <c r="AI283" i="13"/>
  <c r="EN283" i="13"/>
  <c r="BR283" i="13"/>
  <c r="BA283" i="13"/>
  <c r="BM283" i="13"/>
  <c r="CX283" i="13"/>
  <c r="AC283" i="13"/>
  <c r="AY229" i="13"/>
  <c r="AQ229" i="13"/>
  <c r="BC229" i="13"/>
  <c r="FG229" i="13"/>
  <c r="G285" i="13"/>
  <c r="AT285" i="13"/>
  <c r="BL229" i="13"/>
  <c r="CS346" i="13"/>
  <c r="AU346" i="13"/>
  <c r="AQ346" i="13"/>
  <c r="CR346" i="13"/>
  <c r="BD346" i="13"/>
  <c r="AZ346" i="13"/>
  <c r="EY346" i="13"/>
  <c r="EI346" i="13"/>
  <c r="BK346" i="13"/>
  <c r="Y346" i="13"/>
  <c r="BT346" i="13"/>
  <c r="DY346" i="13"/>
  <c r="R346" i="13"/>
  <c r="EX346" i="13"/>
  <c r="FF346" i="13"/>
  <c r="CU346" i="13"/>
  <c r="BR346" i="13"/>
  <c r="CX346" i="13"/>
  <c r="CI346" i="13"/>
  <c r="BG346" i="13"/>
  <c r="EN346" i="13"/>
  <c r="K346" i="13"/>
  <c r="CZ346" i="13"/>
  <c r="FD346" i="13"/>
  <c r="CC346" i="13"/>
  <c r="ES346" i="13"/>
  <c r="DE346" i="13"/>
  <c r="U346" i="13"/>
  <c r="BY346" i="13"/>
  <c r="BW346" i="13"/>
  <c r="J346" i="13"/>
  <c r="CQ346" i="13"/>
  <c r="DM346" i="13"/>
  <c r="BC346" i="13"/>
  <c r="AX346" i="13"/>
  <c r="BP346" i="13"/>
  <c r="BL346" i="13"/>
  <c r="L346" i="13"/>
  <c r="EU346" i="13"/>
  <c r="D346" i="13"/>
  <c r="AK346" i="13"/>
  <c r="DL346" i="13"/>
  <c r="CL346" i="13"/>
  <c r="AT346" i="13"/>
  <c r="DX346" i="13"/>
  <c r="AP346" i="13"/>
  <c r="DP346" i="13"/>
  <c r="G346" i="13"/>
  <c r="AL346" i="13"/>
  <c r="CD346" i="13"/>
  <c r="DJ346" i="13"/>
  <c r="FC346" i="13"/>
  <c r="DC346" i="13"/>
  <c r="CA346" i="13"/>
  <c r="AG346" i="13"/>
  <c r="DW346" i="13"/>
  <c r="E346" i="13"/>
  <c r="W346" i="13"/>
  <c r="FE346" i="13"/>
  <c r="DQ346" i="13"/>
  <c r="AS346" i="13"/>
  <c r="CK346" i="13"/>
  <c r="BI346" i="13"/>
  <c r="V346" i="13"/>
  <c r="BB346" i="13"/>
  <c r="T346" i="13"/>
  <c r="DV346" i="13"/>
  <c r="DS346" i="13"/>
  <c r="CO346" i="13"/>
  <c r="CV346" i="13"/>
  <c r="AV346" i="13"/>
  <c r="FG346" i="13"/>
  <c r="P346" i="13"/>
  <c r="DO346" i="13"/>
  <c r="EJ346" i="13"/>
  <c r="Q346" i="13"/>
  <c r="BH346" i="13"/>
  <c r="S346" i="13"/>
  <c r="EG346" i="13"/>
  <c r="N346" i="13"/>
  <c r="CB346" i="13"/>
  <c r="AM346" i="13"/>
  <c r="DN346" i="13"/>
  <c r="EH346" i="13"/>
  <c r="Z346" i="13"/>
  <c r="AH346" i="13"/>
  <c r="CM346" i="13"/>
  <c r="CH346" i="13"/>
  <c r="CY346" i="13"/>
  <c r="AD346" i="13"/>
  <c r="EF346" i="13"/>
  <c r="EB346" i="13"/>
  <c r="AE346" i="13"/>
  <c r="EC346" i="13"/>
  <c r="BE346" i="13"/>
  <c r="CW346" i="13"/>
  <c r="BU346" i="13"/>
  <c r="EV346" i="13"/>
  <c r="BN346" i="13"/>
  <c r="BJ346" i="13"/>
  <c r="CT346" i="13"/>
  <c r="EZ346" i="13"/>
  <c r="CN346" i="13"/>
  <c r="DG346" i="13"/>
  <c r="BQ346" i="13"/>
  <c r="DU346" i="13"/>
  <c r="CG346" i="13"/>
  <c r="FH346" i="13"/>
  <c r="BM346" i="13"/>
  <c r="O346" i="13"/>
  <c r="DX359" i="13"/>
  <c r="BD283" i="13"/>
  <c r="EI286" i="13"/>
  <c r="BZ286" i="13"/>
  <c r="FG286" i="13"/>
  <c r="DJ286" i="13"/>
  <c r="BI286" i="13"/>
  <c r="BM286" i="13"/>
  <c r="DQ286" i="13"/>
  <c r="DO286" i="13"/>
  <c r="BF286" i="13"/>
  <c r="CA283" i="13"/>
  <c r="CV283" i="13"/>
  <c r="CP359" i="13"/>
  <c r="EO283" i="13"/>
  <c r="R283" i="13"/>
  <c r="ES283" i="13"/>
  <c r="BX359" i="13"/>
  <c r="ET359" i="13"/>
  <c r="DO359" i="13"/>
  <c r="CW359" i="13"/>
  <c r="BY359" i="13"/>
  <c r="DR359" i="13"/>
  <c r="AW359" i="13"/>
  <c r="EX359" i="13"/>
  <c r="AR359" i="13"/>
  <c r="AC359" i="13"/>
  <c r="BT359" i="13"/>
  <c r="CO359" i="13"/>
  <c r="BO283" i="13"/>
  <c r="BV283" i="13"/>
  <c r="EQ283" i="13"/>
  <c r="Z283" i="13"/>
  <c r="CZ283" i="13"/>
  <c r="H283" i="13"/>
  <c r="CR283" i="13"/>
  <c r="BF283" i="13"/>
  <c r="AH283" i="13"/>
  <c r="AJ283" i="13"/>
  <c r="AO283" i="13"/>
  <c r="AZ229" i="13"/>
  <c r="DX229" i="13"/>
  <c r="O229" i="13"/>
  <c r="DM286" i="13"/>
  <c r="CK285" i="13"/>
  <c r="BT285" i="13"/>
  <c r="CV229" i="13"/>
  <c r="FC283" i="13"/>
  <c r="CW286" i="13"/>
  <c r="E286" i="13"/>
  <c r="CV286" i="13"/>
  <c r="BR286" i="13"/>
  <c r="DI283" i="13"/>
  <c r="P283" i="13"/>
  <c r="DV283" i="13"/>
  <c r="EE283" i="13"/>
  <c r="CJ283" i="13"/>
  <c r="CL359" i="13"/>
  <c r="DT359" i="13"/>
  <c r="AD359" i="13"/>
  <c r="AY359" i="13"/>
  <c r="AA359" i="13"/>
  <c r="CS359" i="13"/>
  <c r="V359" i="13"/>
  <c r="DQ359" i="13"/>
  <c r="AP359" i="13"/>
  <c r="AZ359" i="13"/>
  <c r="AV359" i="13"/>
  <c r="AE359" i="13"/>
  <c r="CY283" i="13"/>
  <c r="AA283" i="13"/>
  <c r="CT283" i="13"/>
  <c r="W283" i="13"/>
  <c r="EU283" i="13"/>
  <c r="G283" i="13"/>
  <c r="CK283" i="13"/>
  <c r="BB283" i="13"/>
  <c r="CC283" i="13"/>
  <c r="D229" i="13"/>
  <c r="AE229" i="13"/>
  <c r="CK229" i="13"/>
  <c r="AF286" i="13"/>
  <c r="CN285" i="13"/>
  <c r="DB285" i="13"/>
  <c r="V229" i="13"/>
  <c r="EB234" i="13"/>
  <c r="ET234" i="13"/>
  <c r="AC234" i="13"/>
  <c r="DL234" i="13"/>
  <c r="AM234" i="13"/>
  <c r="AJ234" i="13"/>
  <c r="DK234" i="13"/>
  <c r="EE234" i="13"/>
  <c r="DW234" i="13"/>
  <c r="R234" i="13"/>
  <c r="F234" i="13"/>
  <c r="CU234" i="13"/>
  <c r="ES234" i="13"/>
  <c r="BC234" i="13"/>
  <c r="X234" i="13"/>
  <c r="BE234" i="13"/>
  <c r="AR234" i="13"/>
  <c r="CN234" i="13"/>
  <c r="BS234" i="13"/>
  <c r="DI234" i="13"/>
  <c r="EG234" i="13"/>
  <c r="EQ234" i="13"/>
  <c r="N234" i="13"/>
  <c r="CA234" i="13"/>
  <c r="BO234" i="13"/>
  <c r="DM234" i="13"/>
  <c r="EK234" i="13"/>
  <c r="AZ234" i="13"/>
  <c r="DR234" i="13"/>
  <c r="DY234" i="13"/>
  <c r="I234" i="13"/>
  <c r="S234" i="13"/>
  <c r="EW234" i="13"/>
  <c r="CY234" i="13"/>
  <c r="FC234" i="13"/>
  <c r="DU234" i="13"/>
  <c r="AB234" i="13"/>
  <c r="E234" i="13"/>
  <c r="CC234" i="13"/>
  <c r="P234" i="13"/>
  <c r="BH234" i="13"/>
  <c r="EI234" i="13"/>
  <c r="DH234" i="13"/>
  <c r="AF234" i="13"/>
  <c r="DV234" i="13"/>
  <c r="DT234" i="13"/>
  <c r="BA234" i="13"/>
  <c r="AO234" i="13"/>
  <c r="BB234" i="13"/>
  <c r="BP234" i="13"/>
  <c r="DJ234" i="13"/>
  <c r="CZ234" i="13"/>
  <c r="CS234" i="13"/>
  <c r="DC234" i="13"/>
  <c r="CX234" i="13"/>
  <c r="CL234" i="13"/>
  <c r="BQ234" i="13"/>
  <c r="BZ234" i="13"/>
  <c r="AG234" i="13"/>
  <c r="CV234" i="13"/>
  <c r="DA234" i="13"/>
  <c r="Q234" i="13"/>
  <c r="M234" i="13"/>
  <c r="CP234" i="13"/>
  <c r="BX234" i="13"/>
  <c r="FA234" i="13"/>
  <c r="AE234" i="13"/>
  <c r="T234" i="13"/>
  <c r="BI234" i="13"/>
  <c r="CJ234" i="13"/>
  <c r="FD234" i="13"/>
  <c r="EO234" i="13"/>
  <c r="DB286" i="13"/>
  <c r="EI233" i="13"/>
  <c r="FG233" i="13"/>
  <c r="CF233" i="13"/>
  <c r="EN233" i="13"/>
  <c r="L233" i="13"/>
  <c r="CZ233" i="13"/>
  <c r="CY233" i="13"/>
  <c r="BQ233" i="13"/>
  <c r="BW233" i="13"/>
  <c r="FB233" i="13"/>
  <c r="EU233" i="13"/>
  <c r="AV233" i="13"/>
  <c r="BH233" i="13"/>
  <c r="CO233" i="13"/>
  <c r="BO233" i="13"/>
  <c r="AE233" i="13"/>
  <c r="EF233" i="13"/>
  <c r="F233" i="13"/>
  <c r="H233" i="13"/>
  <c r="D233" i="13"/>
  <c r="N233" i="13"/>
  <c r="DW286" i="13"/>
  <c r="CK286" i="13"/>
  <c r="Q286" i="13"/>
  <c r="AK286" i="13"/>
  <c r="CR286" i="13"/>
  <c r="AI286" i="13"/>
  <c r="S286" i="13"/>
  <c r="DK286" i="13"/>
  <c r="AA286" i="13"/>
  <c r="FD286" i="13"/>
  <c r="O286" i="13"/>
  <c r="EG286" i="13"/>
  <c r="BK286" i="13"/>
  <c r="EN286" i="13"/>
  <c r="AV286" i="13"/>
  <c r="AT286" i="13"/>
  <c r="EW283" i="13"/>
  <c r="I359" i="13"/>
  <c r="AR283" i="13"/>
  <c r="BS359" i="13"/>
  <c r="H359" i="13"/>
  <c r="EG359" i="13"/>
  <c r="CT359" i="13"/>
  <c r="BJ359" i="13"/>
  <c r="CE359" i="13"/>
  <c r="BP359" i="13"/>
  <c r="DC359" i="13"/>
  <c r="BM359" i="13"/>
  <c r="CI359" i="13"/>
  <c r="EN359" i="13"/>
  <c r="AF283" i="13"/>
  <c r="BJ283" i="13"/>
  <c r="DE283" i="13"/>
  <c r="N283" i="13"/>
  <c r="DC283" i="13"/>
  <c r="BP283" i="13"/>
  <c r="EB283" i="13"/>
  <c r="AP283" i="13"/>
  <c r="FE283" i="13"/>
  <c r="CO229" i="13"/>
  <c r="F229" i="13"/>
  <c r="AX229" i="13"/>
  <c r="EP286" i="13"/>
  <c r="EB285" i="13"/>
  <c r="DM285" i="13"/>
  <c r="CE229" i="13"/>
  <c r="AV301" i="13"/>
  <c r="DZ301" i="13"/>
  <c r="BQ301" i="13"/>
  <c r="FF301" i="13"/>
  <c r="BV301" i="13"/>
  <c r="AP301" i="13"/>
  <c r="BN301" i="13"/>
  <c r="AS301" i="13"/>
  <c r="CC301" i="13"/>
  <c r="BA301" i="13"/>
  <c r="BJ301" i="13"/>
  <c r="CH301" i="13"/>
  <c r="Q301" i="13"/>
  <c r="ED301" i="13"/>
  <c r="FD301" i="13"/>
  <c r="AC301" i="13"/>
  <c r="BM301" i="13"/>
  <c r="W301" i="13"/>
  <c r="BH301" i="13"/>
  <c r="CZ301" i="13"/>
  <c r="BB301" i="13"/>
  <c r="CJ301" i="13"/>
  <c r="L301" i="13"/>
  <c r="AM301" i="13"/>
  <c r="EZ301" i="13"/>
  <c r="P301" i="13"/>
  <c r="DY301" i="13"/>
  <c r="CK301" i="13"/>
  <c r="EL301" i="13"/>
  <c r="DW301" i="13"/>
  <c r="M301" i="13"/>
  <c r="FB301" i="13"/>
  <c r="EK301" i="13"/>
  <c r="DA301" i="13"/>
  <c r="EP301" i="13"/>
  <c r="DN301" i="13"/>
  <c r="DL301" i="13"/>
  <c r="AZ301" i="13"/>
  <c r="BK301" i="13"/>
  <c r="CB301" i="13"/>
  <c r="CF301" i="13"/>
  <c r="EN301" i="13"/>
  <c r="AB301" i="13"/>
  <c r="AN301" i="13"/>
  <c r="D301" i="13"/>
  <c r="CI301" i="13"/>
  <c r="AY301" i="13"/>
  <c r="EJ301" i="13"/>
  <c r="V301" i="13"/>
  <c r="AU301" i="13"/>
  <c r="CM301" i="13"/>
  <c r="AH301" i="13"/>
  <c r="K301" i="13"/>
  <c r="CL301" i="13"/>
  <c r="BU301" i="13"/>
  <c r="Y301" i="13"/>
  <c r="DI301" i="13"/>
  <c r="DK301" i="13"/>
  <c r="EG301" i="13"/>
  <c r="EH301" i="13"/>
  <c r="AA301" i="13"/>
  <c r="BI301" i="13"/>
  <c r="EF301" i="13"/>
  <c r="J301" i="13"/>
  <c r="CP301" i="13"/>
  <c r="BL301" i="13"/>
  <c r="BC301" i="13"/>
  <c r="DH301" i="13"/>
  <c r="EI301" i="13"/>
  <c r="U301" i="13"/>
  <c r="BF301" i="13"/>
  <c r="EU301" i="13"/>
  <c r="DJ301" i="13"/>
  <c r="DO301" i="13"/>
  <c r="CS301" i="13"/>
  <c r="EX301" i="13"/>
  <c r="FH301" i="13"/>
  <c r="DX301" i="13"/>
  <c r="DG301" i="13"/>
  <c r="BY301" i="13"/>
  <c r="CN301" i="13"/>
  <c r="CV301" i="13"/>
  <c r="G301" i="13"/>
  <c r="T301" i="13"/>
  <c r="DC301" i="13"/>
  <c r="CG301" i="13"/>
  <c r="BD301" i="13"/>
  <c r="ET301" i="13"/>
  <c r="AK301" i="13"/>
  <c r="ER301" i="13"/>
  <c r="EC301" i="13"/>
  <c r="BE301" i="13"/>
  <c r="CW301" i="13"/>
  <c r="BZ301" i="13"/>
  <c r="DE301" i="13"/>
  <c r="FC301" i="13"/>
  <c r="E301" i="13"/>
  <c r="AG301" i="13"/>
  <c r="EV301" i="13"/>
  <c r="CU301" i="13"/>
  <c r="CD301" i="13"/>
  <c r="AI301" i="13"/>
  <c r="FA301" i="13"/>
  <c r="BG301" i="13"/>
  <c r="ES301" i="13"/>
  <c r="CY301" i="13"/>
  <c r="AX301" i="13"/>
  <c r="CQ301" i="13"/>
  <c r="EY301" i="13"/>
  <c r="Z301" i="13"/>
  <c r="AQ301" i="13"/>
  <c r="CR301" i="13"/>
  <c r="S301" i="13"/>
  <c r="CO301" i="13"/>
  <c r="DP301" i="13"/>
  <c r="AE301" i="13"/>
  <c r="AM233" i="13"/>
  <c r="DI359" i="13"/>
  <c r="DX286" i="13"/>
  <c r="AL286" i="13"/>
  <c r="EM286" i="13"/>
  <c r="AP286" i="13"/>
  <c r="AG283" i="13"/>
  <c r="AJ359" i="13"/>
  <c r="AG359" i="13"/>
  <c r="FD283" i="13"/>
  <c r="DH359" i="13"/>
  <c r="DJ359" i="13"/>
  <c r="DG359" i="13"/>
  <c r="CG359" i="13"/>
  <c r="CD359" i="13"/>
  <c r="BI359" i="13"/>
  <c r="BB359" i="13"/>
  <c r="DN359" i="13"/>
  <c r="CV359" i="13"/>
  <c r="AX359" i="13"/>
  <c r="DD359" i="13"/>
  <c r="AS359" i="13"/>
  <c r="DM283" i="13"/>
  <c r="AW283" i="13"/>
  <c r="O283" i="13"/>
  <c r="DS283" i="13"/>
  <c r="Y283" i="13"/>
  <c r="CN283" i="13"/>
  <c r="EV283" i="13"/>
  <c r="L283" i="13"/>
  <c r="EL283" i="13"/>
  <c r="ET283" i="13"/>
  <c r="AF359" i="13"/>
  <c r="CY359" i="13"/>
  <c r="EG283" i="13"/>
  <c r="AC229" i="13"/>
  <c r="EN229" i="13"/>
  <c r="EI229" i="13"/>
  <c r="M285" i="13"/>
  <c r="BN285" i="13"/>
  <c r="CP229" i="13"/>
  <c r="AC233" i="13"/>
  <c r="N287" i="13"/>
  <c r="CZ287" i="13"/>
  <c r="BX287" i="13"/>
  <c r="FE287" i="13"/>
  <c r="AX287" i="13"/>
  <c r="ET287" i="13"/>
  <c r="H287" i="13"/>
  <c r="DU287" i="13"/>
  <c r="EG287" i="13"/>
  <c r="CU287" i="13"/>
  <c r="EL287" i="13"/>
  <c r="I287" i="13"/>
  <c r="CL287" i="13"/>
  <c r="CT287" i="13"/>
  <c r="FG287" i="13"/>
  <c r="BY287" i="13"/>
  <c r="EQ287" i="13"/>
  <c r="CY287" i="13"/>
  <c r="DJ287" i="13"/>
  <c r="AQ287" i="13"/>
  <c r="EN287" i="13"/>
  <c r="BE287" i="13"/>
  <c r="AK287" i="13"/>
  <c r="AC287" i="13"/>
  <c r="Y287" i="13"/>
  <c r="EF287" i="13"/>
  <c r="EC287" i="13"/>
  <c r="AV287" i="13"/>
  <c r="BZ287" i="13"/>
  <c r="CJ287" i="13"/>
  <c r="CD287" i="13"/>
  <c r="BH287" i="13"/>
  <c r="ES287" i="13"/>
  <c r="CC287" i="13"/>
  <c r="BQ287" i="13"/>
  <c r="AP287" i="13"/>
  <c r="CO287" i="13"/>
  <c r="EM287" i="13"/>
  <c r="BN359" i="13"/>
  <c r="AE286" i="13"/>
  <c r="AX286" i="13"/>
  <c r="FC286" i="13"/>
  <c r="DD286" i="13"/>
  <c r="CN286" i="13"/>
  <c r="DL286" i="13"/>
  <c r="BY286" i="13"/>
  <c r="FF286" i="13"/>
  <c r="DE286" i="13"/>
  <c r="Y286" i="13"/>
  <c r="AM286" i="13"/>
  <c r="CQ286" i="13"/>
  <c r="EY286" i="13"/>
  <c r="EL286" i="13"/>
  <c r="BQ283" i="13"/>
  <c r="BH359" i="13"/>
  <c r="EW359" i="13"/>
  <c r="DZ283" i="13"/>
  <c r="BR359" i="13"/>
  <c r="P359" i="13"/>
  <c r="FB359" i="13"/>
  <c r="EL359" i="13"/>
  <c r="CZ359" i="13"/>
  <c r="W359" i="13"/>
  <c r="ES359" i="13"/>
  <c r="EJ359" i="13"/>
  <c r="DS359" i="13"/>
  <c r="FA359" i="13"/>
  <c r="CR359" i="13"/>
  <c r="CC359" i="13"/>
  <c r="CP283" i="13"/>
  <c r="BU283" i="13"/>
  <c r="AX283" i="13"/>
  <c r="CH283" i="13"/>
  <c r="FH283" i="13"/>
  <c r="EI283" i="13"/>
  <c r="DW283" i="13"/>
  <c r="EF283" i="13"/>
  <c r="AT283" i="13"/>
  <c r="Q283" i="13"/>
  <c r="BE229" i="13"/>
  <c r="S229" i="13"/>
  <c r="CC229" i="13"/>
  <c r="X286" i="13"/>
  <c r="DK285" i="13"/>
  <c r="AK285" i="13"/>
  <c r="CD229" i="13"/>
  <c r="AD233" i="13"/>
  <c r="ET233" i="13"/>
  <c r="EO381" i="13"/>
  <c r="DI381" i="13"/>
  <c r="Q381" i="13"/>
  <c r="CL381" i="13"/>
  <c r="CW381" i="13"/>
  <c r="AL381" i="13"/>
  <c r="EU381" i="13"/>
  <c r="BT381" i="13"/>
  <c r="CE381" i="13"/>
  <c r="DG381" i="13"/>
  <c r="AV381" i="13"/>
  <c r="DX381" i="13"/>
  <c r="BV381" i="13"/>
  <c r="W381" i="13"/>
  <c r="AE381" i="13"/>
  <c r="BQ381" i="13"/>
  <c r="DJ381" i="13"/>
  <c r="DZ381" i="13"/>
  <c r="AY381" i="13"/>
  <c r="CK381" i="13"/>
  <c r="CP381" i="13"/>
  <c r="Z381" i="13"/>
  <c r="K381" i="13"/>
  <c r="EN381" i="13"/>
  <c r="EW381" i="13"/>
  <c r="DB381" i="13"/>
  <c r="U381" i="13"/>
  <c r="DP381" i="13"/>
  <c r="FA381" i="13"/>
  <c r="BG381" i="13"/>
  <c r="AR381" i="13"/>
  <c r="F381" i="13"/>
  <c r="BY381" i="13"/>
  <c r="AO381" i="13"/>
  <c r="EX381" i="13"/>
  <c r="CZ381" i="13"/>
  <c r="T381" i="13"/>
  <c r="CU381" i="13"/>
  <c r="EB381" i="13"/>
  <c r="CT381" i="13"/>
  <c r="DW381" i="13"/>
  <c r="M381" i="13"/>
  <c r="CO381" i="13"/>
  <c r="EK381" i="13"/>
  <c r="AZ381" i="13"/>
  <c r="AQ381" i="13"/>
  <c r="DM381" i="13"/>
  <c r="DD381" i="13"/>
  <c r="ER381" i="13"/>
  <c r="EI381" i="13"/>
  <c r="BB381" i="13"/>
  <c r="BN381" i="13"/>
  <c r="FB381" i="13"/>
  <c r="DC381" i="13"/>
  <c r="FE381" i="13"/>
  <c r="EG381" i="13"/>
  <c r="N381" i="13"/>
  <c r="DU381" i="13"/>
  <c r="AG381" i="13"/>
  <c r="BM381" i="13"/>
  <c r="BC381" i="13"/>
  <c r="EZ381" i="13"/>
  <c r="AI381" i="13"/>
  <c r="AU381" i="13"/>
  <c r="P381" i="13"/>
  <c r="Y381" i="13"/>
  <c r="CM381" i="13"/>
  <c r="AC381" i="13"/>
  <c r="BA381" i="13"/>
  <c r="X381" i="13"/>
  <c r="AH381" i="13"/>
  <c r="AD381" i="13"/>
  <c r="CG381" i="13"/>
  <c r="EY381" i="13"/>
  <c r="BD381" i="13"/>
  <c r="EC381" i="13"/>
  <c r="FF381" i="13"/>
  <c r="ED381" i="13"/>
  <c r="DY381" i="13"/>
  <c r="DA381" i="13"/>
  <c r="O381" i="13"/>
  <c r="L381" i="13"/>
  <c r="DR381" i="13"/>
  <c r="CA381" i="13"/>
  <c r="CQ381" i="13"/>
  <c r="AM381" i="13"/>
  <c r="EJ381" i="13"/>
  <c r="CD381" i="13"/>
  <c r="AS381" i="13"/>
  <c r="BU381" i="13"/>
  <c r="AW381" i="13"/>
  <c r="DV381" i="13"/>
  <c r="AA381" i="13"/>
  <c r="CH381" i="13"/>
  <c r="BS381" i="13"/>
  <c r="AF381" i="13"/>
  <c r="R381" i="13"/>
  <c r="EF381" i="13"/>
  <c r="AK381" i="13"/>
  <c r="BI381" i="13"/>
  <c r="FD381" i="13"/>
  <c r="BH381" i="13"/>
  <c r="EP381" i="13"/>
  <c r="DL381" i="13"/>
  <c r="BP381" i="13"/>
  <c r="DO381" i="13"/>
  <c r="CS381" i="13"/>
  <c r="ET381" i="13"/>
  <c r="BR381" i="13"/>
  <c r="AB381" i="13"/>
  <c r="BX381" i="13"/>
  <c r="CN381" i="13"/>
  <c r="H381" i="13"/>
  <c r="CJ381" i="13"/>
  <c r="BL381" i="13"/>
  <c r="CY381" i="13"/>
  <c r="CF381" i="13"/>
  <c r="AN381" i="13"/>
  <c r="FC381" i="13"/>
  <c r="CB381" i="13"/>
  <c r="EA381" i="13"/>
  <c r="E381" i="13"/>
  <c r="DF381" i="13"/>
  <c r="AT381" i="13"/>
  <c r="EE381" i="13"/>
  <c r="BZ381" i="13"/>
  <c r="AJ381" i="13"/>
  <c r="CR381" i="13"/>
  <c r="I381" i="13"/>
  <c r="S381" i="13"/>
  <c r="FG381" i="13"/>
  <c r="D381" i="13"/>
  <c r="DN381" i="13"/>
  <c r="X262" i="13"/>
  <c r="AH262" i="13"/>
  <c r="EZ223" i="13"/>
  <c r="DP297" i="13"/>
  <c r="CP262" i="13"/>
  <c r="DF223" i="13"/>
  <c r="CA262" i="13"/>
  <c r="AT262" i="13"/>
  <c r="P236" i="13"/>
  <c r="CP236" i="13"/>
  <c r="CI223" i="13"/>
  <c r="DI262" i="13"/>
  <c r="BH262" i="13"/>
  <c r="DB297" i="13"/>
  <c r="EF297" i="13"/>
  <c r="E236" i="13"/>
  <c r="BK236" i="13"/>
  <c r="BB262" i="13"/>
  <c r="BV262" i="13"/>
  <c r="AE297" i="13"/>
  <c r="AM297" i="13"/>
  <c r="AH297" i="13"/>
  <c r="CB236" i="13"/>
  <c r="I262" i="13"/>
  <c r="EO262" i="13"/>
  <c r="M262" i="13"/>
  <c r="I223" i="13"/>
  <c r="CI262" i="13"/>
  <c r="EH236" i="13"/>
  <c r="W262" i="13"/>
  <c r="K262" i="13"/>
  <c r="AU262" i="13"/>
  <c r="EW223" i="13"/>
  <c r="EZ297" i="13"/>
  <c r="AS236" i="13"/>
  <c r="Z236" i="13"/>
  <c r="L262" i="13"/>
  <c r="BG262" i="13"/>
  <c r="J262" i="13"/>
  <c r="EF262" i="13"/>
  <c r="CA223" i="13"/>
  <c r="AB262" i="13"/>
  <c r="EW262" i="13"/>
  <c r="AJ223" i="13"/>
  <c r="CX356" i="13"/>
  <c r="FA356" i="13"/>
  <c r="FF356" i="13"/>
  <c r="F356" i="13"/>
  <c r="R356" i="13"/>
  <c r="CL356" i="13"/>
  <c r="BK356" i="13"/>
  <c r="AX356" i="13"/>
  <c r="DS356" i="13"/>
  <c r="BH356" i="13"/>
  <c r="AK356" i="13"/>
  <c r="EK356" i="13"/>
  <c r="BN356" i="13"/>
  <c r="AD356" i="13"/>
  <c r="FC356" i="13"/>
  <c r="AU356" i="13"/>
  <c r="AP356" i="13"/>
  <c r="EE356" i="13"/>
  <c r="AB356" i="13"/>
  <c r="BW356" i="13"/>
  <c r="AT356" i="13"/>
  <c r="AF356" i="13"/>
  <c r="EC356" i="13"/>
  <c r="AS356" i="13"/>
  <c r="ET356" i="13"/>
  <c r="BU356" i="13"/>
  <c r="AM356" i="13"/>
  <c r="CJ356" i="13"/>
  <c r="BI356" i="13"/>
  <c r="O356" i="13"/>
  <c r="EF356" i="13"/>
  <c r="M356" i="13"/>
  <c r="DH356" i="13"/>
  <c r="Y356" i="13"/>
  <c r="DR356" i="13"/>
  <c r="BS356" i="13"/>
  <c r="BB356" i="13"/>
  <c r="EO356" i="13"/>
  <c r="BX356" i="13"/>
  <c r="DI356" i="13"/>
  <c r="DG356" i="13"/>
  <c r="DP356" i="13"/>
  <c r="X356" i="13"/>
  <c r="AA356" i="13"/>
  <c r="BZ356" i="13"/>
  <c r="DQ356" i="13"/>
  <c r="EK357" i="13"/>
  <c r="AF357" i="13"/>
  <c r="BO357" i="13"/>
  <c r="CF357" i="13"/>
  <c r="DH357" i="13"/>
  <c r="AG357" i="13"/>
  <c r="EX357" i="13"/>
  <c r="EY357" i="13"/>
  <c r="AA357" i="13"/>
  <c r="AR357" i="13"/>
  <c r="BI357" i="13"/>
  <c r="BW357" i="13"/>
  <c r="FF357" i="13"/>
  <c r="R357" i="13"/>
  <c r="ER357" i="13"/>
  <c r="EA357" i="13"/>
  <c r="BE357" i="13"/>
  <c r="BC357" i="13"/>
  <c r="DO357" i="13"/>
  <c r="N357" i="13"/>
  <c r="P357" i="13"/>
  <c r="BR357" i="13"/>
  <c r="BJ357" i="13"/>
  <c r="CJ357" i="13"/>
  <c r="CN357" i="13"/>
  <c r="DE357" i="13"/>
  <c r="DU357" i="13"/>
  <c r="FD357" i="13"/>
  <c r="DM357" i="13"/>
  <c r="EE357" i="13"/>
  <c r="BH357" i="13"/>
  <c r="EI357" i="13"/>
  <c r="W357" i="13"/>
  <c r="O357" i="13"/>
  <c r="Q357" i="13"/>
  <c r="DV357" i="13"/>
  <c r="BK357" i="13"/>
  <c r="BM357" i="13"/>
  <c r="DZ357" i="13"/>
  <c r="DL357" i="13"/>
  <c r="AP357" i="13"/>
  <c r="AJ357" i="13"/>
  <c r="EO357" i="13"/>
  <c r="CO357" i="13"/>
  <c r="Y357" i="13"/>
  <c r="D357" i="13"/>
  <c r="CX357" i="13"/>
  <c r="BD357" i="13"/>
  <c r="BL357" i="13"/>
  <c r="CB357" i="13"/>
  <c r="CZ357" i="13"/>
  <c r="CQ357" i="13"/>
  <c r="DX357" i="13"/>
  <c r="EW357" i="13"/>
  <c r="X357" i="13"/>
  <c r="I357" i="13"/>
  <c r="DA357" i="13"/>
  <c r="S357" i="13"/>
  <c r="EM357" i="13"/>
  <c r="E357" i="13"/>
  <c r="T357" i="13"/>
  <c r="K357" i="13"/>
  <c r="BA357" i="13"/>
  <c r="DN357" i="13"/>
  <c r="EL357" i="13"/>
  <c r="DR357" i="13"/>
  <c r="J357" i="13"/>
  <c r="AQ357" i="13"/>
  <c r="EZ357" i="13"/>
  <c r="FG357" i="13"/>
  <c r="FB357" i="13"/>
  <c r="BZ357" i="13"/>
  <c r="AK357" i="13"/>
  <c r="AX357" i="13"/>
  <c r="BP357" i="13"/>
  <c r="CG357" i="13"/>
  <c r="CE357" i="13"/>
  <c r="EF357" i="13"/>
  <c r="EC357" i="13"/>
  <c r="DP357" i="13"/>
  <c r="CC357" i="13"/>
  <c r="EU357" i="13"/>
  <c r="DI357" i="13"/>
  <c r="BT357" i="13"/>
  <c r="FC357" i="13"/>
  <c r="H357" i="13"/>
  <c r="AL357" i="13"/>
  <c r="AY357" i="13"/>
  <c r="DB357" i="13"/>
  <c r="CH357" i="13"/>
  <c r="CS357" i="13"/>
  <c r="AD357" i="13"/>
  <c r="EP357" i="13"/>
  <c r="CY357" i="13"/>
  <c r="EN357" i="13"/>
  <c r="DW357" i="13"/>
  <c r="CR357" i="13"/>
  <c r="ES357" i="13"/>
  <c r="FH357" i="13"/>
  <c r="AM357" i="13"/>
  <c r="AZ357" i="13"/>
  <c r="ET357" i="13"/>
  <c r="CI357" i="13"/>
  <c r="CT357" i="13"/>
  <c r="DC357" i="13"/>
  <c r="V357" i="13"/>
  <c r="AB357" i="13"/>
  <c r="CM357" i="13"/>
  <c r="EB357" i="13"/>
  <c r="AV357" i="13"/>
  <c r="BN357" i="13"/>
  <c r="AT357" i="13"/>
  <c r="AN357" i="13"/>
  <c r="AO357" i="13"/>
  <c r="AU357" i="13"/>
  <c r="CV357" i="13"/>
  <c r="CU357" i="13"/>
  <c r="DQ357" i="13"/>
  <c r="EQ357" i="13"/>
  <c r="DK357" i="13"/>
  <c r="AE357" i="13"/>
  <c r="CL357" i="13"/>
  <c r="AS357" i="13"/>
  <c r="CP357" i="13"/>
  <c r="BQ357" i="13"/>
  <c r="EV357" i="13"/>
  <c r="M357" i="13"/>
  <c r="AC357" i="13"/>
  <c r="CD357" i="13"/>
  <c r="BU357" i="13"/>
  <c r="BY357" i="13"/>
  <c r="DT357" i="13"/>
  <c r="ED357" i="13"/>
  <c r="EJ357" i="13"/>
  <c r="CB351" i="13"/>
  <c r="DS351" i="13"/>
  <c r="ED351" i="13"/>
  <c r="FC351" i="13"/>
  <c r="CJ351" i="13"/>
  <c r="BN351" i="13"/>
  <c r="AT351" i="13"/>
  <c r="EZ351" i="13"/>
  <c r="J351" i="13"/>
  <c r="FH351" i="13"/>
  <c r="BE351" i="13"/>
  <c r="CO351" i="13"/>
  <c r="M351" i="13"/>
  <c r="AN351" i="13"/>
  <c r="AW351" i="13"/>
  <c r="AE351" i="13"/>
  <c r="BF351" i="13"/>
  <c r="BT351" i="13"/>
  <c r="DT351" i="13"/>
  <c r="DV351" i="13"/>
  <c r="ES351" i="13"/>
  <c r="EH351" i="13"/>
  <c r="CH351" i="13"/>
  <c r="CZ351" i="13"/>
  <c r="BQ351" i="13"/>
  <c r="AI351" i="13"/>
  <c r="AB351" i="13"/>
  <c r="EO351" i="13"/>
  <c r="EY351" i="13"/>
  <c r="DN351" i="13"/>
  <c r="BR351" i="13"/>
  <c r="CE351" i="13"/>
  <c r="DM351" i="13"/>
  <c r="E351" i="13"/>
  <c r="W351" i="13"/>
  <c r="BU351" i="13"/>
  <c r="EW351" i="13"/>
  <c r="CL351" i="13"/>
  <c r="AH351" i="13"/>
  <c r="AA351" i="13"/>
  <c r="Z351" i="13"/>
  <c r="FE351" i="13"/>
  <c r="EA351" i="13"/>
  <c r="BL351" i="13"/>
  <c r="CK351" i="13"/>
  <c r="L351" i="13"/>
  <c r="DP351" i="13"/>
  <c r="DA351" i="13"/>
  <c r="U351" i="13"/>
  <c r="X351" i="13"/>
  <c r="EN351" i="13"/>
  <c r="FF351" i="13"/>
  <c r="DL351" i="13"/>
  <c r="CX351" i="13"/>
  <c r="S351" i="13"/>
  <c r="BJ351" i="13"/>
  <c r="CW351" i="13"/>
  <c r="EJ351" i="13"/>
  <c r="EQ351" i="13"/>
  <c r="EK351" i="13"/>
  <c r="CC351" i="13"/>
  <c r="CR351" i="13"/>
  <c r="CT351" i="13"/>
  <c r="CQ351" i="13"/>
  <c r="EM351" i="13"/>
  <c r="AJ351" i="13"/>
  <c r="BI351" i="13"/>
  <c r="AK351" i="13"/>
  <c r="AX351" i="13"/>
  <c r="EI351" i="13"/>
  <c r="P351" i="13"/>
  <c r="FD351" i="13"/>
  <c r="AO351" i="13"/>
  <c r="AD351" i="13"/>
  <c r="D351" i="13"/>
  <c r="FA351" i="13"/>
  <c r="K351" i="13"/>
  <c r="BD351" i="13"/>
  <c r="CU351" i="13"/>
  <c r="DH351" i="13"/>
  <c r="EB351" i="13"/>
  <c r="DW351" i="13"/>
  <c r="DR351" i="13"/>
  <c r="O351" i="13"/>
  <c r="DI351" i="13"/>
  <c r="Q351" i="13"/>
  <c r="G351" i="13"/>
  <c r="BV351" i="13"/>
  <c r="DG351" i="13"/>
  <c r="EX351" i="13"/>
  <c r="DE351" i="13"/>
  <c r="BS351" i="13"/>
  <c r="DQ351" i="13"/>
  <c r="F351" i="13"/>
  <c r="BH351" i="13"/>
  <c r="BP351" i="13"/>
  <c r="DZ351" i="13"/>
  <c r="BO351" i="13"/>
  <c r="AP351" i="13"/>
  <c r="AG351" i="13"/>
  <c r="V351" i="13"/>
  <c r="I351" i="13"/>
  <c r="EC351" i="13"/>
  <c r="AM351" i="13"/>
  <c r="AZ351" i="13"/>
  <c r="BY351" i="13"/>
  <c r="AV351" i="13"/>
  <c r="CY351" i="13"/>
  <c r="CF351" i="13"/>
  <c r="AC351" i="13"/>
  <c r="EF351" i="13"/>
  <c r="DD351" i="13"/>
  <c r="BM351" i="13"/>
  <c r="CN351" i="13"/>
  <c r="DY351" i="13"/>
  <c r="AS351" i="13"/>
  <c r="DK351" i="13"/>
  <c r="BZ351" i="13"/>
  <c r="BG351" i="13"/>
  <c r="CP351" i="13"/>
  <c r="AQ351" i="13"/>
  <c r="DC351" i="13"/>
  <c r="CD351" i="13"/>
  <c r="ET351" i="13"/>
  <c r="EE351" i="13"/>
  <c r="CG351" i="13"/>
  <c r="CA351" i="13"/>
  <c r="FB351" i="13"/>
  <c r="BB351" i="13"/>
  <c r="BC351" i="13"/>
  <c r="DF351" i="13"/>
  <c r="DB351" i="13"/>
  <c r="EP351" i="13"/>
  <c r="DO351" i="13"/>
  <c r="AL351" i="13"/>
  <c r="BW351" i="13"/>
  <c r="R351" i="13"/>
  <c r="CM351" i="13"/>
  <c r="BK351" i="13"/>
  <c r="AY351" i="13"/>
  <c r="CS351" i="13"/>
  <c r="CI351" i="13"/>
  <c r="DX351" i="13"/>
  <c r="DU351" i="13"/>
  <c r="DJ351" i="13"/>
  <c r="T351" i="13"/>
  <c r="FG351" i="13"/>
  <c r="H351" i="13"/>
  <c r="H276" i="13"/>
  <c r="Y276" i="13"/>
  <c r="EN276" i="13"/>
  <c r="AV276" i="13"/>
  <c r="ET276" i="13"/>
  <c r="D276" i="13"/>
  <c r="F276" i="13"/>
  <c r="CL276" i="13"/>
  <c r="AC276" i="13"/>
  <c r="N276" i="13"/>
  <c r="EL276" i="13"/>
  <c r="CD276" i="13"/>
  <c r="CY276" i="13"/>
  <c r="AD276" i="13"/>
  <c r="CZ276" i="13"/>
  <c r="BH276" i="13"/>
  <c r="Y351" i="13"/>
  <c r="EG351" i="13"/>
  <c r="AY258" i="13"/>
  <c r="DK258" i="13"/>
  <c r="CR258" i="13"/>
  <c r="AV258" i="13"/>
  <c r="CY258" i="13"/>
  <c r="AC258" i="13"/>
  <c r="CV258" i="13"/>
  <c r="CM258" i="13"/>
  <c r="AG258" i="13"/>
  <c r="U258" i="13"/>
  <c r="AD258" i="13"/>
  <c r="EU258" i="13"/>
  <c r="L258" i="13"/>
  <c r="BY258" i="13"/>
  <c r="CC258" i="13"/>
  <c r="AE258" i="13"/>
  <c r="EH258" i="13"/>
  <c r="CO258" i="13"/>
  <c r="FC258" i="13"/>
  <c r="BW258" i="13"/>
  <c r="AX258" i="13"/>
  <c r="ER258" i="13"/>
  <c r="DL258" i="13"/>
  <c r="EN258" i="13"/>
  <c r="N258" i="13"/>
  <c r="CF258" i="13"/>
  <c r="AA258" i="13"/>
  <c r="DX258" i="13"/>
  <c r="EA258" i="13"/>
  <c r="DQ258" i="13"/>
  <c r="CL258" i="13"/>
  <c r="FB258" i="13"/>
  <c r="BN258" i="13"/>
  <c r="EP258" i="13"/>
  <c r="BC258" i="13"/>
  <c r="BD258" i="13"/>
  <c r="CH258" i="13"/>
  <c r="BT258" i="13"/>
  <c r="Y258" i="13"/>
  <c r="DS258" i="13"/>
  <c r="H258" i="13"/>
  <c r="O258" i="13"/>
  <c r="EZ258" i="13"/>
  <c r="FG258" i="13"/>
  <c r="CZ258" i="13"/>
  <c r="AL258" i="13"/>
  <c r="BZ258" i="13"/>
  <c r="AP258" i="13"/>
  <c r="EL258" i="13"/>
  <c r="DE258" i="13"/>
  <c r="ET258" i="13"/>
  <c r="F258" i="13"/>
  <c r="BF258" i="13"/>
  <c r="EX258" i="13"/>
  <c r="BQ258" i="13"/>
  <c r="DJ356" i="13"/>
  <c r="G357" i="13"/>
  <c r="EV351" i="13"/>
  <c r="BA351" i="13"/>
  <c r="FA347" i="13"/>
  <c r="DU347" i="13"/>
  <c r="EY347" i="13"/>
  <c r="AA347" i="13"/>
  <c r="FF347" i="13"/>
  <c r="N347" i="13"/>
  <c r="CM347" i="13"/>
  <c r="DG347" i="13"/>
  <c r="EP347" i="13"/>
  <c r="AS347" i="13"/>
  <c r="CC347" i="13"/>
  <c r="EJ347" i="13"/>
  <c r="CL347" i="13"/>
  <c r="CZ347" i="13"/>
  <c r="BJ347" i="13"/>
  <c r="DJ347" i="13"/>
  <c r="EN347" i="13"/>
  <c r="DT347" i="13"/>
  <c r="AE347" i="13"/>
  <c r="BW347" i="13"/>
  <c r="CF347" i="13"/>
  <c r="AN347" i="13"/>
  <c r="BZ347" i="13"/>
  <c r="CQ347" i="13"/>
  <c r="EX347" i="13"/>
  <c r="AB347" i="13"/>
  <c r="DO347" i="13"/>
  <c r="DS347" i="13"/>
  <c r="EI347" i="13"/>
  <c r="AK347" i="13"/>
  <c r="FE347" i="13"/>
  <c r="AV347" i="13"/>
  <c r="BA347" i="13"/>
  <c r="DQ347" i="13"/>
  <c r="CK347" i="13"/>
  <c r="BF347" i="13"/>
  <c r="W347" i="13"/>
  <c r="DA347" i="13"/>
  <c r="BS347" i="13"/>
  <c r="U347" i="13"/>
  <c r="AZ347" i="13"/>
  <c r="EM347" i="13"/>
  <c r="CT347" i="13"/>
  <c r="ET347" i="13"/>
  <c r="CG347" i="13"/>
  <c r="AP347" i="13"/>
  <c r="AL347" i="13"/>
  <c r="ER347" i="13"/>
  <c r="DL347" i="13"/>
  <c r="DH347" i="13"/>
  <c r="EO347" i="13"/>
  <c r="AR347" i="13"/>
  <c r="EV347" i="13"/>
  <c r="CW347" i="13"/>
  <c r="EB347" i="13"/>
  <c r="O347" i="13"/>
  <c r="S347" i="13"/>
  <c r="FB347" i="13"/>
  <c r="CA347" i="13"/>
  <c r="CU347" i="13"/>
  <c r="AJ347" i="13"/>
  <c r="J347" i="13"/>
  <c r="DX347" i="13"/>
  <c r="CE347" i="13"/>
  <c r="AI347" i="13"/>
  <c r="AH347" i="13"/>
  <c r="EL347" i="13"/>
  <c r="DW347" i="13"/>
  <c r="CH347" i="13"/>
  <c r="ES347" i="13"/>
  <c r="BI347" i="13"/>
  <c r="FD347" i="13"/>
  <c r="DE347" i="13"/>
  <c r="BY347" i="13"/>
  <c r="FG347" i="13"/>
  <c r="V347" i="13"/>
  <c r="BO347" i="13"/>
  <c r="AU347" i="13"/>
  <c r="DC347" i="13"/>
  <c r="CP347" i="13"/>
  <c r="DP347" i="13"/>
  <c r="FC347" i="13"/>
  <c r="EH347" i="13"/>
  <c r="ED347" i="13"/>
  <c r="AO347" i="13"/>
  <c r="Z347" i="13"/>
  <c r="BN347" i="13"/>
  <c r="DK347" i="13"/>
  <c r="BD347" i="13"/>
  <c r="DF347" i="13"/>
  <c r="T347" i="13"/>
  <c r="CB347" i="13"/>
  <c r="K347" i="13"/>
  <c r="M347" i="13"/>
  <c r="CJ347" i="13"/>
  <c r="G347" i="13"/>
  <c r="AM347" i="13"/>
  <c r="AD347" i="13"/>
  <c r="CI347" i="13"/>
  <c r="CY347" i="13"/>
  <c r="AC347" i="13"/>
  <c r="EK347" i="13"/>
  <c r="EE347" i="13"/>
  <c r="DY347" i="13"/>
  <c r="BE347" i="13"/>
  <c r="BV347" i="13"/>
  <c r="EG347" i="13"/>
  <c r="EZ347" i="13"/>
  <c r="EF347" i="13"/>
  <c r="BC347" i="13"/>
  <c r="D347" i="13"/>
  <c r="CR347" i="13"/>
  <c r="BU347" i="13"/>
  <c r="X347" i="13"/>
  <c r="BG347" i="13"/>
  <c r="CD347" i="13"/>
  <c r="CO347" i="13"/>
  <c r="EQ347" i="13"/>
  <c r="DV347" i="13"/>
  <c r="AW347" i="13"/>
  <c r="Q347" i="13"/>
  <c r="BH347" i="13"/>
  <c r="BM347" i="13"/>
  <c r="EC347" i="13"/>
  <c r="AY347" i="13"/>
  <c r="BP347" i="13"/>
  <c r="AT347" i="13"/>
  <c r="BQ347" i="13"/>
  <c r="DN347" i="13"/>
  <c r="CP356" i="13"/>
  <c r="BX357" i="13"/>
  <c r="AF317" i="13"/>
  <c r="EP317" i="13"/>
  <c r="EM317" i="13"/>
  <c r="CB317" i="13"/>
  <c r="BB317" i="13"/>
  <c r="BA317" i="13"/>
  <c r="AC317" i="13"/>
  <c r="Q317" i="13"/>
  <c r="BT317" i="13"/>
  <c r="J317" i="13"/>
  <c r="DV317" i="13"/>
  <c r="CW317" i="13"/>
  <c r="DA317" i="13"/>
  <c r="BX317" i="13"/>
  <c r="EO317" i="13"/>
  <c r="DZ317" i="13"/>
  <c r="BC317" i="13"/>
  <c r="BM317" i="13"/>
  <c r="D317" i="13"/>
  <c r="BW317" i="13"/>
  <c r="CS317" i="13"/>
  <c r="AI317" i="13"/>
  <c r="EJ317" i="13"/>
  <c r="EG317" i="13"/>
  <c r="BL317" i="13"/>
  <c r="DM317" i="13"/>
  <c r="CL317" i="13"/>
  <c r="CP317" i="13"/>
  <c r="CC317" i="13"/>
  <c r="BN317" i="13"/>
  <c r="P317" i="13"/>
  <c r="CH317" i="13"/>
  <c r="FB317" i="13"/>
  <c r="CF317" i="13"/>
  <c r="V317" i="13"/>
  <c r="EI317" i="13"/>
  <c r="EF317" i="13"/>
  <c r="DL317" i="13"/>
  <c r="AB317" i="13"/>
  <c r="CY317" i="13"/>
  <c r="CE317" i="13"/>
  <c r="CN317" i="13"/>
  <c r="BY317" i="13"/>
  <c r="N317" i="13"/>
  <c r="AM317" i="13"/>
  <c r="DG317" i="13"/>
  <c r="AU317" i="13"/>
  <c r="EV317" i="13"/>
  <c r="EH317" i="13"/>
  <c r="O317" i="13"/>
  <c r="DK317" i="13"/>
  <c r="EK317" i="13"/>
  <c r="DH317" i="13"/>
  <c r="CA317" i="13"/>
  <c r="AN317" i="13"/>
  <c r="EC317" i="13"/>
  <c r="DQ317" i="13"/>
  <c r="DE317" i="13"/>
  <c r="AH317" i="13"/>
  <c r="EU317" i="13"/>
  <c r="ES317" i="13"/>
  <c r="ED317" i="13"/>
  <c r="DJ317" i="13"/>
  <c r="EQ317" i="13"/>
  <c r="AW317" i="13"/>
  <c r="AA317" i="13"/>
  <c r="CK317" i="13"/>
  <c r="EB317" i="13"/>
  <c r="DC317" i="13"/>
  <c r="CQ317" i="13"/>
  <c r="BG317" i="13"/>
  <c r="FG317" i="13"/>
  <c r="FE317" i="13"/>
  <c r="BI317" i="13"/>
  <c r="EY317" i="13"/>
  <c r="BJ317" i="13"/>
  <c r="DR317" i="13"/>
  <c r="CJ317" i="13"/>
  <c r="Z317" i="13"/>
  <c r="AZ317" i="13"/>
  <c r="DO317" i="13"/>
  <c r="BR317" i="13"/>
  <c r="BF317" i="13"/>
  <c r="AT317" i="13"/>
  <c r="FF317" i="13"/>
  <c r="FD317" i="13"/>
  <c r="AV317" i="13"/>
  <c r="EL317" i="13"/>
  <c r="CV317" i="13"/>
  <c r="DI317" i="13"/>
  <c r="BO317" i="13"/>
  <c r="CU317" i="13"/>
  <c r="AL317" i="13"/>
  <c r="EN317" i="13"/>
  <c r="CD317" i="13"/>
  <c r="AS317" i="13"/>
  <c r="AG317" i="13"/>
  <c r="U317" i="13"/>
  <c r="F317" i="13"/>
  <c r="DS317" i="13"/>
  <c r="K317" i="13"/>
  <c r="CO317" i="13"/>
  <c r="FC317" i="13"/>
  <c r="DF317" i="13"/>
  <c r="BS317" i="13"/>
  <c r="DT317" i="13"/>
  <c r="BK317" i="13"/>
  <c r="EA317" i="13"/>
  <c r="BE317" i="13"/>
  <c r="BD317" i="13"/>
  <c r="T317" i="13"/>
  <c r="H317" i="13"/>
  <c r="E317" i="13"/>
  <c r="BU317" i="13"/>
  <c r="DY317" i="13"/>
  <c r="CZ317" i="13"/>
  <c r="AK317" i="13"/>
  <c r="CI317" i="13"/>
  <c r="AR317" i="13"/>
  <c r="BV317" i="13"/>
  <c r="DN317" i="13"/>
  <c r="BP317" i="13"/>
  <c r="AE317" i="13"/>
  <c r="S317" i="13"/>
  <c r="G317" i="13"/>
  <c r="AY317" i="13"/>
  <c r="BH317" i="13"/>
  <c r="DX317" i="13"/>
  <c r="CM317" i="13"/>
  <c r="L317" i="13"/>
  <c r="EU351" i="13"/>
  <c r="AR351" i="13"/>
  <c r="DD357" i="13"/>
  <c r="EL351" i="13"/>
  <c r="AU351" i="13"/>
  <c r="AF351" i="13"/>
  <c r="AU370" i="13"/>
  <c r="DS262" i="13"/>
  <c r="DT223" i="13"/>
  <c r="CP368" i="13"/>
  <c r="EE223" i="13"/>
  <c r="EB279" i="13"/>
  <c r="J345" i="13"/>
  <c r="AI262" i="13"/>
  <c r="EP262" i="13"/>
  <c r="EX262" i="13"/>
  <c r="BX262" i="13"/>
  <c r="DI368" i="13"/>
  <c r="CE223" i="13"/>
  <c r="DB380" i="13"/>
  <c r="BO345" i="13"/>
  <c r="DH354" i="13"/>
  <c r="AJ354" i="13"/>
  <c r="DU354" i="13"/>
  <c r="EG297" i="13"/>
  <c r="CQ297" i="13"/>
  <c r="CK297" i="13"/>
  <c r="EC297" i="13"/>
  <c r="EE297" i="13"/>
  <c r="ER297" i="13"/>
  <c r="ED297" i="13"/>
  <c r="CE297" i="13"/>
  <c r="FA297" i="13"/>
  <c r="DN297" i="13"/>
  <c r="AZ297" i="13"/>
  <c r="BF297" i="13"/>
  <c r="CC297" i="13"/>
  <c r="AU297" i="13"/>
  <c r="AS297" i="13"/>
  <c r="DL297" i="13"/>
  <c r="K297" i="13"/>
  <c r="EV297" i="13"/>
  <c r="DA297" i="13"/>
  <c r="AF297" i="13"/>
  <c r="P297" i="13"/>
  <c r="V297" i="13"/>
  <c r="DS297" i="13"/>
  <c r="DG297" i="13"/>
  <c r="BB297" i="13"/>
  <c r="EQ297" i="13"/>
  <c r="AR297" i="13"/>
  <c r="DM297" i="13"/>
  <c r="G297" i="13"/>
  <c r="BJ297" i="13"/>
  <c r="BM297" i="13"/>
  <c r="DE297" i="13"/>
  <c r="CS297" i="13"/>
  <c r="DY297" i="13"/>
  <c r="DO297" i="13"/>
  <c r="CW297" i="13"/>
  <c r="EO297" i="13"/>
  <c r="X297" i="13"/>
  <c r="W297" i="13"/>
  <c r="CM297" i="13"/>
  <c r="AP297" i="13"/>
  <c r="BR297" i="13"/>
  <c r="DF297" i="13"/>
  <c r="BG297" i="13"/>
  <c r="BV297" i="13"/>
  <c r="FH297" i="13"/>
  <c r="BX297" i="13"/>
  <c r="CU297" i="13"/>
  <c r="CX297" i="13"/>
  <c r="EW297" i="13"/>
  <c r="DR297" i="13"/>
  <c r="BD297" i="13"/>
  <c r="CT297" i="13"/>
  <c r="DJ297" i="13"/>
  <c r="FB297" i="13"/>
  <c r="DK297" i="13"/>
  <c r="CG297" i="13"/>
  <c r="CP297" i="13"/>
  <c r="AJ297" i="13"/>
  <c r="S297" i="13"/>
  <c r="CI297" i="13"/>
  <c r="BY297" i="13"/>
  <c r="DQ297" i="13"/>
  <c r="BN297" i="13"/>
  <c r="AX297" i="13"/>
  <c r="FE297" i="13"/>
  <c r="M297" i="13"/>
  <c r="DI297" i="13"/>
  <c r="BS297" i="13"/>
  <c r="AY297" i="13"/>
  <c r="AI297" i="13"/>
  <c r="Q297" i="13"/>
  <c r="AW297" i="13"/>
  <c r="AN297" i="13"/>
  <c r="DH297" i="13"/>
  <c r="BW297" i="13"/>
  <c r="AT297" i="13"/>
  <c r="EB297" i="13"/>
  <c r="EK297" i="13"/>
  <c r="DD297" i="13"/>
  <c r="BC297" i="13"/>
  <c r="CB297" i="13"/>
  <c r="CJ297" i="13"/>
  <c r="EH297" i="13"/>
  <c r="AB297" i="13"/>
  <c r="BA297" i="13"/>
  <c r="DX297" i="13"/>
  <c r="AQ297" i="13"/>
  <c r="AD297" i="13"/>
  <c r="EX297" i="13"/>
  <c r="DT297" i="13"/>
  <c r="DU297" i="13"/>
  <c r="I297" i="13"/>
  <c r="CR297" i="13"/>
  <c r="AA297" i="13"/>
  <c r="CH297" i="13"/>
  <c r="CF297" i="13"/>
  <c r="BK297" i="13"/>
  <c r="ES297" i="13"/>
  <c r="CA297" i="13"/>
  <c r="AG297" i="13"/>
  <c r="BL297" i="13"/>
  <c r="AO297" i="13"/>
  <c r="DW297" i="13"/>
  <c r="BI297" i="13"/>
  <c r="EM297" i="13"/>
  <c r="EI297" i="13"/>
  <c r="EY297" i="13"/>
  <c r="BP297" i="13"/>
  <c r="DZ297" i="13"/>
  <c r="DC297" i="13"/>
  <c r="FD297" i="13"/>
  <c r="BE297" i="13"/>
  <c r="FC297" i="13"/>
  <c r="J297" i="13"/>
  <c r="EP297" i="13"/>
  <c r="EA297" i="13"/>
  <c r="CZ297" i="13"/>
  <c r="CV297" i="13"/>
  <c r="AL297" i="13"/>
  <c r="T297" i="13"/>
  <c r="DV297" i="13"/>
  <c r="R297" i="13"/>
  <c r="BU297" i="13"/>
  <c r="FF297" i="13"/>
  <c r="L297" i="13"/>
  <c r="E297" i="13"/>
  <c r="AK297" i="13"/>
  <c r="Z297" i="13"/>
  <c r="BZ297" i="13"/>
  <c r="O297" i="13"/>
  <c r="CN297" i="13"/>
  <c r="U297" i="13"/>
  <c r="DH288" i="13"/>
  <c r="J288" i="13"/>
  <c r="CA288" i="13"/>
  <c r="M288" i="13"/>
  <c r="DR288" i="13"/>
  <c r="AZ288" i="13"/>
  <c r="CI288" i="13"/>
  <c r="CJ288" i="13"/>
  <c r="CX288" i="13"/>
  <c r="I288" i="13"/>
  <c r="BN288" i="13"/>
  <c r="AW288" i="13"/>
  <c r="EK288" i="13"/>
  <c r="BZ288" i="13"/>
  <c r="AJ288" i="13"/>
  <c r="FA288" i="13"/>
  <c r="DM288" i="13"/>
  <c r="CL288" i="13"/>
  <c r="EP288" i="13"/>
  <c r="AO288" i="13"/>
  <c r="AF288" i="13"/>
  <c r="BB288" i="13"/>
  <c r="DT288" i="13"/>
  <c r="EQ288" i="13"/>
  <c r="DJ288" i="13"/>
  <c r="ER288" i="13"/>
  <c r="AT288" i="13"/>
  <c r="DI288" i="13"/>
  <c r="BX288" i="13"/>
  <c r="V288" i="13"/>
  <c r="AB288" i="13"/>
  <c r="R288" i="13"/>
  <c r="CV288" i="13"/>
  <c r="CE288" i="13"/>
  <c r="P288" i="13"/>
  <c r="EY288" i="13"/>
  <c r="D288" i="13"/>
  <c r="AN288" i="13"/>
  <c r="BL288" i="13"/>
  <c r="DC288" i="13"/>
  <c r="FD288" i="13"/>
  <c r="BF288" i="13"/>
  <c r="AR288" i="13"/>
  <c r="DZ288" i="13"/>
  <c r="DU272" i="13"/>
  <c r="CA272" i="13"/>
  <c r="M272" i="13"/>
  <c r="DR272" i="13"/>
  <c r="EW272" i="13"/>
  <c r="DT272" i="13"/>
  <c r="AR272" i="13"/>
  <c r="FA272" i="13"/>
  <c r="EQ272" i="13"/>
  <c r="CE272" i="13"/>
  <c r="AJ272" i="13"/>
  <c r="I272" i="13"/>
  <c r="DC272" i="13"/>
  <c r="DZ272" i="13"/>
  <c r="BG362" i="13"/>
  <c r="EE362" i="13"/>
  <c r="EO362" i="13"/>
  <c r="DH362" i="13"/>
  <c r="AF362" i="13"/>
  <c r="X362" i="13"/>
  <c r="DF362" i="13"/>
  <c r="BX362" i="13"/>
  <c r="EK362" i="13"/>
  <c r="BS362" i="13"/>
  <c r="AN262" i="13"/>
  <c r="AI233" i="13"/>
  <c r="X233" i="13"/>
  <c r="O233" i="13"/>
  <c r="EK233" i="13"/>
  <c r="CH233" i="13"/>
  <c r="BC233" i="13"/>
  <c r="CJ233" i="13"/>
  <c r="BX233" i="13"/>
  <c r="BI233" i="13"/>
  <c r="DD233" i="13"/>
  <c r="CG233" i="13"/>
  <c r="AX233" i="13"/>
  <c r="AW233" i="13"/>
  <c r="CK233" i="13"/>
  <c r="DX233" i="13"/>
  <c r="DW233" i="13"/>
  <c r="CX233" i="13"/>
  <c r="CE233" i="13"/>
  <c r="AU233" i="13"/>
  <c r="CS233" i="13"/>
  <c r="BJ233" i="13"/>
  <c r="BM233" i="13"/>
  <c r="BN233" i="13"/>
  <c r="AB233" i="13"/>
  <c r="AF233" i="13"/>
  <c r="CA233" i="13"/>
  <c r="FA233" i="13"/>
  <c r="BG233" i="13"/>
  <c r="CT233" i="13"/>
  <c r="AY233" i="13"/>
  <c r="AP233" i="13"/>
  <c r="U233" i="13"/>
  <c r="EG233" i="13"/>
  <c r="DM233" i="13"/>
  <c r="DT233" i="13"/>
  <c r="EQ233" i="13"/>
  <c r="EB233" i="13"/>
  <c r="CU233" i="13"/>
  <c r="CV233" i="13"/>
  <c r="G233" i="13"/>
  <c r="CW233" i="13"/>
  <c r="DJ233" i="13"/>
  <c r="DK233" i="13"/>
  <c r="BS233" i="13"/>
  <c r="DF233" i="13"/>
  <c r="AO233" i="13"/>
  <c r="BV233" i="13"/>
  <c r="BZ233" i="13"/>
  <c r="EJ233" i="13"/>
  <c r="T233" i="13"/>
  <c r="DU233" i="13"/>
  <c r="AJ233" i="13"/>
  <c r="CQ233" i="13"/>
  <c r="ED233" i="13"/>
  <c r="R233" i="13"/>
  <c r="CI233" i="13"/>
  <c r="AQ233" i="13"/>
  <c r="AN233" i="13"/>
  <c r="CB233" i="13"/>
  <c r="AR233" i="13"/>
  <c r="DR233" i="13"/>
  <c r="DO233" i="13"/>
  <c r="DS233" i="13"/>
  <c r="BD233" i="13"/>
  <c r="ER233" i="13"/>
  <c r="DL233" i="13"/>
  <c r="FE233" i="13"/>
  <c r="FH233" i="13"/>
  <c r="I233" i="13"/>
  <c r="DQ233" i="13"/>
  <c r="EE233" i="13"/>
  <c r="DY233" i="13"/>
  <c r="BY233" i="13"/>
  <c r="AS233" i="13"/>
  <c r="EH233" i="13"/>
  <c r="DA233" i="13"/>
  <c r="K233" i="13"/>
  <c r="EC233" i="13"/>
  <c r="FC233" i="13"/>
  <c r="DH233" i="13"/>
  <c r="BB233" i="13"/>
  <c r="P233" i="13"/>
  <c r="CM233" i="13"/>
  <c r="Q233" i="13"/>
  <c r="M233" i="13"/>
  <c r="W233" i="13"/>
  <c r="EY233" i="13"/>
  <c r="AL233" i="13"/>
  <c r="BP233" i="13"/>
  <c r="CN233" i="13"/>
  <c r="CL233" i="13"/>
  <c r="CC233" i="13"/>
  <c r="AZ233" i="13"/>
  <c r="S233" i="13"/>
  <c r="AK233" i="13"/>
  <c r="BF233" i="13"/>
  <c r="CD233" i="13"/>
  <c r="DI233" i="13"/>
  <c r="FD233" i="13"/>
  <c r="V233" i="13"/>
  <c r="EL233" i="13"/>
  <c r="EV233" i="13"/>
  <c r="DV233" i="13"/>
  <c r="FF233" i="13"/>
  <c r="DC233" i="13"/>
  <c r="BU233" i="13"/>
  <c r="EX233" i="13"/>
  <c r="ES233" i="13"/>
  <c r="BL233" i="13"/>
  <c r="AT233" i="13"/>
  <c r="AA233" i="13"/>
  <c r="CR233" i="13"/>
  <c r="AH233" i="13"/>
  <c r="BR233" i="13"/>
  <c r="DN233" i="13"/>
  <c r="CP233" i="13"/>
  <c r="EA233" i="13"/>
  <c r="EW233" i="13"/>
  <c r="BT233" i="13"/>
  <c r="BK233" i="13"/>
  <c r="DZ233" i="13"/>
  <c r="EO233" i="13"/>
  <c r="AG233" i="13"/>
  <c r="Z233" i="13"/>
  <c r="EP233" i="13"/>
  <c r="EM233" i="13"/>
  <c r="DB233" i="13"/>
  <c r="BA233" i="13"/>
  <c r="E233" i="13"/>
  <c r="J233" i="13"/>
  <c r="DF283" i="13"/>
  <c r="CE283" i="13"/>
  <c r="BL283" i="13"/>
  <c r="FE232" i="13"/>
  <c r="V14" i="13"/>
  <c r="W14" i="13" s="1"/>
  <c r="X14" i="13" s="1"/>
  <c r="EF362" i="13"/>
  <c r="CK380" i="13"/>
  <c r="DM262" i="13"/>
  <c r="AW262" i="13"/>
  <c r="EK262" i="13"/>
  <c r="CS262" i="13"/>
  <c r="CX223" i="13"/>
  <c r="EQ223" i="13"/>
  <c r="EF288" i="13"/>
  <c r="AH288" i="13"/>
  <c r="BI285" i="13"/>
  <c r="EO285" i="13"/>
  <c r="EQ286" i="13"/>
  <c r="EW286" i="13"/>
  <c r="I286" i="13"/>
  <c r="CE286" i="13"/>
  <c r="P286" i="13"/>
  <c r="M286" i="13"/>
  <c r="AJ286" i="13"/>
  <c r="AR286" i="13"/>
  <c r="DU286" i="13"/>
  <c r="CX286" i="13"/>
  <c r="CA286" i="13"/>
  <c r="DR286" i="13"/>
  <c r="FA286" i="13"/>
  <c r="BL286" i="13"/>
  <c r="DZ286" i="13"/>
  <c r="BG286" i="13"/>
  <c r="R286" i="13"/>
  <c r="D286" i="13"/>
  <c r="DC286" i="13"/>
  <c r="F287" i="13"/>
  <c r="EU308" i="13"/>
  <c r="CP348" i="13"/>
  <c r="DE233" i="13"/>
  <c r="CQ262" i="13"/>
  <c r="CX262" i="13"/>
  <c r="BO262" i="13"/>
  <c r="DR223" i="13"/>
  <c r="BE233" i="13"/>
  <c r="AT333" i="13"/>
  <c r="U333" i="13"/>
  <c r="FH333" i="13"/>
  <c r="DY333" i="13"/>
  <c r="DZ333" i="13"/>
  <c r="E333" i="13"/>
  <c r="AG333" i="13"/>
  <c r="BQ333" i="13"/>
  <c r="CN333" i="13"/>
  <c r="CZ333" i="13"/>
  <c r="BP333" i="13"/>
  <c r="EZ232" i="13"/>
  <c r="CP370" i="13"/>
  <c r="BO272" i="13"/>
  <c r="CW262" i="13"/>
  <c r="DH262" i="13"/>
  <c r="DB272" i="13"/>
  <c r="AB320" i="13"/>
  <c r="AF320" i="13"/>
  <c r="EO320" i="13"/>
  <c r="DF320" i="13"/>
  <c r="M320" i="13"/>
  <c r="FA320" i="13"/>
  <c r="EW320" i="13"/>
  <c r="DR320" i="13"/>
  <c r="BS320" i="13"/>
  <c r="CX320" i="13"/>
  <c r="AJ320" i="13"/>
  <c r="BX320" i="13"/>
  <c r="DU320" i="13"/>
  <c r="DF242" i="13"/>
  <c r="EI242" i="13"/>
  <c r="EW249" i="13"/>
  <c r="DK249" i="13"/>
  <c r="EI249" i="13"/>
  <c r="BT231" i="13"/>
  <c r="L231" i="13"/>
  <c r="BG231" i="13"/>
  <c r="EQ231" i="13"/>
  <c r="CW231" i="13"/>
  <c r="CJ231" i="13"/>
  <c r="EJ231" i="13"/>
  <c r="EY231" i="13"/>
  <c r="CS231" i="13"/>
  <c r="FA231" i="13"/>
  <c r="EF231" i="13"/>
  <c r="AM231" i="13"/>
  <c r="Q231" i="13"/>
  <c r="CR231" i="13"/>
  <c r="BV231" i="13"/>
  <c r="ED231" i="13"/>
  <c r="BM231" i="13"/>
  <c r="AN231" i="13"/>
  <c r="FE231" i="13"/>
  <c r="ES231" i="13"/>
  <c r="DD231" i="13"/>
  <c r="DE231" i="13"/>
  <c r="M231" i="13"/>
  <c r="FC231" i="13"/>
  <c r="AK231" i="13"/>
  <c r="DS231" i="13"/>
  <c r="K231" i="13"/>
  <c r="CH231" i="13"/>
  <c r="EP231" i="13"/>
  <c r="ER231" i="13"/>
  <c r="AY231" i="13"/>
  <c r="DH231" i="13"/>
  <c r="DP231" i="13"/>
  <c r="DQ231" i="13"/>
  <c r="FB231" i="13"/>
  <c r="BY231" i="13"/>
  <c r="AZ231" i="13"/>
  <c r="AO231" i="13"/>
  <c r="EW231" i="13"/>
  <c r="W231" i="13"/>
  <c r="CT231" i="13"/>
  <c r="AW231" i="13"/>
  <c r="O231" i="13"/>
  <c r="DU231" i="13"/>
  <c r="BA231" i="13"/>
  <c r="CE231" i="13"/>
  <c r="EB231" i="13"/>
  <c r="EC231" i="13"/>
  <c r="CG231" i="13"/>
  <c r="P231" i="13"/>
  <c r="BI231" i="13"/>
  <c r="BZ231" i="13"/>
  <c r="AJ231" i="13"/>
  <c r="AU231" i="13"/>
  <c r="DF231" i="13"/>
  <c r="BJ231" i="13"/>
  <c r="FD231" i="13"/>
  <c r="BW231" i="13"/>
  <c r="AE231" i="13"/>
  <c r="CQ231" i="13"/>
  <c r="EZ231" i="13"/>
  <c r="AI231" i="13"/>
  <c r="AX231" i="13"/>
  <c r="CK231" i="13"/>
  <c r="BL231" i="13"/>
  <c r="DX231" i="13"/>
  <c r="DO231" i="13"/>
  <c r="X231" i="13"/>
  <c r="DR231" i="13"/>
  <c r="DT231" i="13"/>
  <c r="AB231" i="13"/>
  <c r="CU231" i="13"/>
  <c r="EE231" i="13"/>
  <c r="DV231" i="13"/>
  <c r="CV231" i="13"/>
  <c r="E231" i="13"/>
  <c r="DY231" i="13"/>
  <c r="J231" i="13"/>
  <c r="AA231" i="13"/>
  <c r="CA231" i="13"/>
  <c r="AC231" i="13"/>
  <c r="DW231" i="13"/>
  <c r="EK231" i="13"/>
  <c r="EG231" i="13"/>
  <c r="AF231" i="13"/>
  <c r="CB231" i="13"/>
  <c r="DI231" i="13"/>
  <c r="BD231" i="13"/>
  <c r="S231" i="13"/>
  <c r="BE231" i="13"/>
  <c r="V231" i="13"/>
  <c r="AH231" i="13"/>
  <c r="BU231" i="13"/>
  <c r="AQ231" i="13"/>
  <c r="CO231" i="13"/>
  <c r="DL231" i="13"/>
  <c r="DG231" i="13"/>
  <c r="EX231" i="13"/>
  <c r="AG231" i="13"/>
  <c r="R231" i="13"/>
  <c r="I231" i="13"/>
  <c r="EI231" i="13"/>
  <c r="BF231" i="13"/>
  <c r="BN231" i="13"/>
  <c r="CX231" i="13"/>
  <c r="FF231" i="13"/>
  <c r="G231" i="13"/>
  <c r="CN231" i="13"/>
  <c r="AL231" i="13"/>
  <c r="Z231" i="13"/>
  <c r="BR231" i="13"/>
  <c r="DN231" i="13"/>
  <c r="BC231" i="13"/>
  <c r="DK231" i="13"/>
  <c r="U231" i="13"/>
  <c r="CC231" i="13"/>
  <c r="BK231" i="13"/>
  <c r="CF231" i="13"/>
  <c r="EA231" i="13"/>
  <c r="CP231" i="13"/>
  <c r="CD231" i="13"/>
  <c r="DJ231" i="13"/>
  <c r="BP231" i="13"/>
  <c r="BX231" i="13"/>
  <c r="DM231" i="13"/>
  <c r="EL231" i="13"/>
  <c r="DC231" i="13"/>
  <c r="BO231" i="13"/>
  <c r="DA231" i="13"/>
  <c r="CM231" i="13"/>
  <c r="EH231" i="13"/>
  <c r="EM231" i="13"/>
  <c r="DZ231" i="13"/>
  <c r="BS231" i="13"/>
  <c r="T231" i="13"/>
  <c r="CI231" i="13"/>
  <c r="AR231" i="13"/>
  <c r="BB231" i="13"/>
  <c r="EO231" i="13"/>
  <c r="FH231" i="13"/>
  <c r="AP231" i="13"/>
  <c r="AS231" i="13"/>
  <c r="EV231" i="13"/>
  <c r="DB231" i="13"/>
  <c r="AT231" i="13"/>
  <c r="BS262" i="13"/>
  <c r="DU262" i="13"/>
  <c r="EM262" i="13"/>
  <c r="FA262" i="13"/>
  <c r="AJ262" i="13"/>
  <c r="DC262" i="13"/>
  <c r="DZ262" i="13"/>
  <c r="AN328" i="13"/>
  <c r="I328" i="13"/>
  <c r="AF328" i="13"/>
  <c r="EW328" i="13"/>
  <c r="DR328" i="13"/>
  <c r="M328" i="13"/>
  <c r="DU328" i="13"/>
  <c r="FA328" i="13"/>
  <c r="EX345" i="13"/>
  <c r="U345" i="13"/>
  <c r="DH345" i="13"/>
  <c r="BD345" i="13"/>
  <c r="AR345" i="13"/>
  <c r="DM345" i="13"/>
  <c r="EE345" i="13"/>
  <c r="I345" i="13"/>
  <c r="EW345" i="13"/>
  <c r="AB345" i="13"/>
  <c r="T345" i="13"/>
  <c r="CE345" i="13"/>
  <c r="DA345" i="13"/>
  <c r="EO345" i="13"/>
  <c r="EK345" i="13"/>
  <c r="BS345" i="13"/>
  <c r="DF345" i="13"/>
  <c r="AF345" i="13"/>
  <c r="X345" i="13"/>
  <c r="DB345" i="13"/>
  <c r="DY345" i="13"/>
  <c r="FH345" i="13"/>
  <c r="DZ345" i="13"/>
  <c r="CN345" i="13"/>
  <c r="CZ345" i="13"/>
  <c r="BX345" i="13"/>
  <c r="AG345" i="13"/>
  <c r="BP345" i="13"/>
  <c r="E223" i="13"/>
  <c r="FD223" i="13"/>
  <c r="DB223" i="13"/>
  <c r="DV223" i="13"/>
  <c r="CR223" i="13"/>
  <c r="J223" i="13"/>
  <c r="AA223" i="13"/>
  <c r="AT223" i="13"/>
  <c r="EL223" i="13"/>
  <c r="DC223" i="13"/>
  <c r="BU223" i="13"/>
  <c r="V223" i="13"/>
  <c r="AH223" i="13"/>
  <c r="BL223" i="13"/>
  <c r="EX223" i="13"/>
  <c r="BI223" i="13"/>
  <c r="AG223" i="13"/>
  <c r="BR223" i="13"/>
  <c r="DN223" i="13"/>
  <c r="CF223" i="13"/>
  <c r="CP223" i="13"/>
  <c r="BP223" i="13"/>
  <c r="EP223" i="13"/>
  <c r="BK223" i="13"/>
  <c r="AK223" i="13"/>
  <c r="EA223" i="13"/>
  <c r="BF223" i="13"/>
  <c r="CD223" i="13"/>
  <c r="DZ223" i="13"/>
  <c r="EM223" i="13"/>
  <c r="EL232" i="13"/>
  <c r="AL319" i="13"/>
  <c r="DZ319" i="13"/>
  <c r="AS319" i="13"/>
  <c r="M319" i="13"/>
  <c r="BP319" i="13"/>
  <c r="DJ319" i="13"/>
  <c r="E319" i="13"/>
  <c r="BD319" i="13"/>
  <c r="DY319" i="13"/>
  <c r="S319" i="13"/>
  <c r="BC319" i="13"/>
  <c r="CJ319" i="13"/>
  <c r="AA319" i="13"/>
  <c r="AJ319" i="13"/>
  <c r="BV319" i="13"/>
  <c r="AI319" i="13"/>
  <c r="AE319" i="13"/>
  <c r="Q319" i="13"/>
  <c r="DL319" i="13"/>
  <c r="EW319" i="13"/>
  <c r="CA319" i="13"/>
  <c r="EA319" i="13"/>
  <c r="DB319" i="13"/>
  <c r="AX319" i="13"/>
  <c r="T319" i="13"/>
  <c r="CC319" i="13"/>
  <c r="BO319" i="13"/>
  <c r="EO319" i="13"/>
  <c r="EK319" i="13"/>
  <c r="DG319" i="13"/>
  <c r="EQ319" i="13"/>
  <c r="FC319" i="13"/>
  <c r="BE319" i="13"/>
  <c r="DU319" i="13"/>
  <c r="K319" i="13"/>
  <c r="DR319" i="13"/>
  <c r="DM319" i="13"/>
  <c r="CZ319" i="13"/>
  <c r="DI319" i="13"/>
  <c r="BJ319" i="13"/>
  <c r="AZ319" i="13"/>
  <c r="AN319" i="13"/>
  <c r="FE319" i="13"/>
  <c r="O319" i="13"/>
  <c r="DX319" i="13"/>
  <c r="AM319" i="13"/>
  <c r="CU319" i="13"/>
  <c r="CH319" i="13"/>
  <c r="AO319" i="13"/>
  <c r="DK319" i="13"/>
  <c r="X319" i="13"/>
  <c r="CM319" i="13"/>
  <c r="DF319" i="13"/>
  <c r="DD319" i="13"/>
  <c r="CR319" i="13"/>
  <c r="AB319" i="13"/>
  <c r="AY319" i="13"/>
  <c r="ED319" i="13"/>
  <c r="BK319" i="13"/>
  <c r="DS319" i="13"/>
  <c r="BX319" i="13"/>
  <c r="Z319" i="13"/>
  <c r="AW319" i="13"/>
  <c r="AF319" i="13"/>
  <c r="R319" i="13"/>
  <c r="AC319" i="13"/>
  <c r="CO319" i="13"/>
  <c r="BL319" i="13"/>
  <c r="CE319" i="13"/>
  <c r="BS319" i="13"/>
  <c r="CF319" i="13"/>
  <c r="CI319" i="13"/>
  <c r="EP319" i="13"/>
  <c r="EF319" i="13"/>
  <c r="ES319" i="13"/>
  <c r="EB319" i="13"/>
  <c r="BI319" i="13"/>
  <c r="EY319" i="13"/>
  <c r="BH319" i="13"/>
  <c r="EV319" i="13"/>
  <c r="CS319" i="13"/>
  <c r="J319" i="13"/>
  <c r="DN319" i="13"/>
  <c r="DO319" i="13"/>
  <c r="DP319" i="13"/>
  <c r="BF319" i="13"/>
  <c r="AT319" i="13"/>
  <c r="BG319" i="13"/>
  <c r="FD319" i="13"/>
  <c r="FB319" i="13"/>
  <c r="FA319" i="13"/>
  <c r="I319" i="13"/>
  <c r="DC319" i="13"/>
  <c r="CQ319" i="13"/>
  <c r="EI319" i="13"/>
  <c r="P319" i="13"/>
  <c r="FH319" i="13"/>
  <c r="CD319" i="13"/>
  <c r="EH319" i="13"/>
  <c r="EG319" i="13"/>
  <c r="AG319" i="13"/>
  <c r="ER319" i="13"/>
  <c r="BY319" i="13"/>
  <c r="EZ319" i="13"/>
  <c r="DH319" i="13"/>
  <c r="DQ319" i="13"/>
  <c r="AH319" i="13"/>
  <c r="EE319" i="13"/>
  <c r="DA319" i="13"/>
  <c r="BM319" i="13"/>
  <c r="W319" i="13"/>
  <c r="BW319" i="13"/>
  <c r="U319" i="13"/>
  <c r="DT319" i="13"/>
  <c r="BR319" i="13"/>
  <c r="CW319" i="13"/>
  <c r="FF319" i="13"/>
  <c r="BT319" i="13"/>
  <c r="DV319" i="13"/>
  <c r="CG319" i="13"/>
  <c r="BN319" i="13"/>
  <c r="L319" i="13"/>
  <c r="CN319" i="13"/>
  <c r="AR319" i="13"/>
  <c r="EX319" i="13"/>
  <c r="CX319" i="13"/>
  <c r="CB319" i="13"/>
  <c r="BB319" i="13"/>
  <c r="CK319" i="13"/>
  <c r="AU319" i="13"/>
  <c r="AQ319" i="13"/>
  <c r="EJ319" i="13"/>
  <c r="BA319" i="13"/>
  <c r="EM319" i="13"/>
  <c r="CT319" i="13"/>
  <c r="BU319" i="13"/>
  <c r="CV319" i="13"/>
  <c r="AP319" i="13"/>
  <c r="G319" i="13"/>
  <c r="V319" i="13"/>
  <c r="DW319" i="13"/>
  <c r="BZ319" i="13"/>
  <c r="AK319" i="13"/>
  <c r="AV275" i="13"/>
  <c r="EC223" i="13"/>
  <c r="DG233" i="13"/>
  <c r="CP345" i="13"/>
  <c r="AF223" i="13"/>
  <c r="EE262" i="13"/>
  <c r="AO262" i="13"/>
  <c r="DO262" i="13"/>
  <c r="EQ262" i="13"/>
  <c r="FA223" i="13"/>
  <c r="DP233" i="13"/>
  <c r="EV380" i="13"/>
  <c r="EY380" i="13"/>
  <c r="DO380" i="13"/>
  <c r="DX380" i="13"/>
  <c r="BX380" i="13"/>
  <c r="I380" i="13"/>
  <c r="AU380" i="13"/>
  <c r="BM380" i="13"/>
  <c r="DM380" i="13"/>
  <c r="EE380" i="13"/>
  <c r="EG380" i="13"/>
  <c r="CE380" i="13"/>
  <c r="BA380" i="13"/>
  <c r="CJ380" i="13"/>
  <c r="T380" i="13"/>
  <c r="AN380" i="13"/>
  <c r="DN380" i="13"/>
  <c r="FE380" i="13"/>
  <c r="AB380" i="13"/>
  <c r="AR380" i="13"/>
  <c r="P380" i="13"/>
  <c r="X380" i="13"/>
  <c r="AZ380" i="13"/>
  <c r="DA380" i="13"/>
  <c r="EO380" i="13"/>
  <c r="DY380" i="13"/>
  <c r="CB380" i="13"/>
  <c r="EW380" i="13"/>
  <c r="DT380" i="13"/>
  <c r="BG380" i="13"/>
  <c r="ER380" i="13"/>
  <c r="CW380" i="13"/>
  <c r="BY380" i="13"/>
  <c r="AF380" i="13"/>
  <c r="J380" i="13"/>
  <c r="BS380" i="13"/>
  <c r="DF380" i="13"/>
  <c r="AI380" i="13"/>
  <c r="FH380" i="13"/>
  <c r="AG380" i="13"/>
  <c r="EA380" i="13"/>
  <c r="DZ380" i="13"/>
  <c r="EK380" i="13"/>
  <c r="DC380" i="13"/>
  <c r="AO380" i="13"/>
  <c r="W380" i="13"/>
  <c r="FD380" i="13"/>
  <c r="CV380" i="13"/>
  <c r="ES380" i="13"/>
  <c r="BP380" i="13"/>
  <c r="AC380" i="13"/>
  <c r="DU380" i="13"/>
  <c r="E380" i="13"/>
  <c r="BL380" i="13"/>
  <c r="EA279" i="13"/>
  <c r="AQ279" i="13"/>
  <c r="Q279" i="13"/>
  <c r="CR279" i="13"/>
  <c r="CI279" i="13"/>
  <c r="EO279" i="13"/>
  <c r="AZ279" i="13"/>
  <c r="EW279" i="13"/>
  <c r="DK279" i="13"/>
  <c r="BT279" i="13"/>
  <c r="ER279" i="13"/>
  <c r="BX279" i="13"/>
  <c r="DF279" i="13"/>
  <c r="AN279" i="13"/>
  <c r="AF279" i="13"/>
  <c r="EK279" i="13"/>
  <c r="M279" i="13"/>
  <c r="EH279" i="13"/>
  <c r="DA279" i="13"/>
  <c r="AO279" i="13"/>
  <c r="BZ279" i="13"/>
  <c r="AJ279" i="13"/>
  <c r="FC279" i="13"/>
  <c r="EX279" i="13"/>
  <c r="BS279" i="13"/>
  <c r="DY279" i="13"/>
  <c r="AB279" i="13"/>
  <c r="DT279" i="13"/>
  <c r="BY279" i="13"/>
  <c r="DI279" i="13"/>
  <c r="DH279" i="13"/>
  <c r="X279" i="13"/>
  <c r="AR279" i="13"/>
  <c r="I279" i="13"/>
  <c r="CC279" i="13"/>
  <c r="FA279" i="13"/>
  <c r="BM279" i="13"/>
  <c r="J279" i="13"/>
  <c r="CJ279" i="13"/>
  <c r="CA279" i="13"/>
  <c r="FE279" i="13"/>
  <c r="EE279" i="13"/>
  <c r="DJ279" i="13"/>
  <c r="DR279" i="13"/>
  <c r="BE279" i="13"/>
  <c r="EP279" i="13"/>
  <c r="EG279" i="13"/>
  <c r="DU279" i="13"/>
  <c r="V279" i="13"/>
  <c r="DM279" i="13"/>
  <c r="ES279" i="13"/>
  <c r="F279" i="13"/>
  <c r="BL279" i="13"/>
  <c r="U279" i="13"/>
  <c r="AW279" i="13"/>
  <c r="FF279" i="13"/>
  <c r="R279" i="13"/>
  <c r="FD279" i="13"/>
  <c r="DV279" i="13"/>
  <c r="AG279" i="13"/>
  <c r="D279" i="13"/>
  <c r="CV279" i="13"/>
  <c r="DZ279" i="13"/>
  <c r="CW279" i="13"/>
  <c r="CX279" i="13"/>
  <c r="E279" i="13"/>
  <c r="DF321" i="13"/>
  <c r="I321" i="13"/>
  <c r="CE321" i="13"/>
  <c r="EJ321" i="13"/>
  <c r="BL321" i="13"/>
  <c r="FA321" i="13"/>
  <c r="AF321" i="13"/>
  <c r="BQ321" i="13"/>
  <c r="AJ252" i="13"/>
  <c r="R252" i="13"/>
  <c r="CJ253" i="13"/>
  <c r="DY253" i="13"/>
  <c r="FA253" i="13"/>
  <c r="CV253" i="13"/>
  <c r="BL253" i="13"/>
  <c r="I253" i="13"/>
  <c r="AJ253" i="13"/>
  <c r="AO253" i="13"/>
  <c r="ES253" i="13"/>
  <c r="U310" i="13"/>
  <c r="CH310" i="13"/>
  <c r="BV310" i="13"/>
  <c r="FG310" i="13"/>
  <c r="AL310" i="13"/>
  <c r="EF310" i="13"/>
  <c r="EL310" i="13"/>
  <c r="EP310" i="13"/>
  <c r="CD310" i="13"/>
  <c r="CV251" i="13"/>
  <c r="DN251" i="13"/>
  <c r="FE251" i="13"/>
  <c r="AE251" i="13"/>
  <c r="CB251" i="13"/>
  <c r="AQ251" i="13"/>
  <c r="BE251" i="13"/>
  <c r="AB310" i="13"/>
  <c r="CO310" i="13"/>
  <c r="H251" i="13"/>
  <c r="W310" i="13"/>
  <c r="AK310" i="13"/>
  <c r="CA310" i="13"/>
  <c r="EZ310" i="13"/>
  <c r="AY310" i="13"/>
  <c r="G310" i="13"/>
  <c r="CG310" i="13"/>
  <c r="EI310" i="13"/>
  <c r="ET251" i="13"/>
  <c r="DS251" i="13"/>
  <c r="BD251" i="13"/>
  <c r="BZ251" i="13"/>
  <c r="DZ251" i="13"/>
  <c r="DL251" i="13"/>
  <c r="BB251" i="13"/>
  <c r="Q15" i="13"/>
  <c r="R15" i="13" s="1"/>
  <c r="S15" i="13" s="1"/>
  <c r="Q14" i="13"/>
  <c r="R14" i="13" s="1"/>
  <c r="S14" i="13" s="1"/>
  <c r="EJ310" i="13"/>
  <c r="DY310" i="13"/>
  <c r="EE310" i="13"/>
  <c r="FH310" i="13"/>
  <c r="DB310" i="13"/>
  <c r="EV310" i="13"/>
  <c r="R310" i="13"/>
  <c r="DJ310" i="13"/>
  <c r="CX310" i="13"/>
  <c r="DR310" i="13"/>
  <c r="CJ310" i="13"/>
  <c r="DI310" i="13"/>
  <c r="DF310" i="13"/>
  <c r="BD310" i="13"/>
  <c r="X310" i="13"/>
  <c r="EK310" i="13"/>
  <c r="FA310" i="13"/>
  <c r="CI310" i="13"/>
  <c r="BZ310" i="13"/>
  <c r="DU310" i="13"/>
  <c r="AR310" i="13"/>
  <c r="CE310" i="13"/>
  <c r="DM310" i="13"/>
  <c r="M310" i="13"/>
  <c r="T310" i="13"/>
  <c r="BP310" i="13"/>
  <c r="FF310" i="13"/>
  <c r="CN310" i="13"/>
  <c r="DH310" i="13"/>
  <c r="DV310" i="13"/>
  <c r="AG310" i="13"/>
  <c r="I310" i="13"/>
  <c r="EW310" i="13"/>
  <c r="BQ310" i="13"/>
  <c r="BF310" i="13"/>
  <c r="AV310" i="13"/>
  <c r="BY310" i="13"/>
  <c r="EM310" i="13"/>
  <c r="N310" i="13"/>
  <c r="E310" i="13"/>
  <c r="CR310" i="13"/>
  <c r="ES310" i="13"/>
  <c r="BP251" i="13"/>
  <c r="DK251" i="13"/>
  <c r="BU251" i="13"/>
  <c r="EV251" i="13"/>
  <c r="AL251" i="13"/>
  <c r="BG251" i="13"/>
  <c r="EI251" i="13"/>
  <c r="EH310" i="13"/>
  <c r="EN251" i="13"/>
  <c r="DW251" i="13"/>
  <c r="EU334" i="13"/>
  <c r="AX334" i="13"/>
  <c r="CV334" i="13"/>
  <c r="DA334" i="13"/>
  <c r="CP310" i="13"/>
  <c r="M317" i="13"/>
  <c r="EW317" i="13"/>
  <c r="AO317" i="13"/>
  <c r="DB317" i="13"/>
  <c r="AJ317" i="13"/>
  <c r="I347" i="13"/>
  <c r="DB347" i="13"/>
  <c r="EW347" i="13"/>
  <c r="E347" i="13"/>
  <c r="CN347" i="13"/>
  <c r="FH347" i="13"/>
  <c r="AK258" i="13"/>
  <c r="CQ258" i="13"/>
  <c r="DA258" i="13"/>
  <c r="CK258" i="13"/>
  <c r="BK258" i="13"/>
  <c r="EF258" i="13"/>
  <c r="BO258" i="13"/>
  <c r="AW258" i="13"/>
  <c r="EC258" i="13"/>
  <c r="CW258" i="13"/>
  <c r="AN258" i="13"/>
  <c r="ED258" i="13"/>
  <c r="FA258" i="13"/>
  <c r="W258" i="13"/>
  <c r="BA258" i="13"/>
  <c r="FF258" i="13"/>
  <c r="FE258" i="13"/>
  <c r="Q258" i="13"/>
  <c r="CS258" i="13"/>
  <c r="CI258" i="13"/>
  <c r="DI258" i="13"/>
  <c r="DF258" i="13"/>
  <c r="AR258" i="13"/>
  <c r="M258" i="13"/>
  <c r="BG258" i="13"/>
  <c r="DJ258" i="13"/>
  <c r="AQ258" i="13"/>
  <c r="AZ258" i="13"/>
  <c r="DH258" i="13"/>
  <c r="X258" i="13"/>
  <c r="DR258" i="13"/>
  <c r="BU258" i="13"/>
  <c r="FH258" i="13"/>
  <c r="CT258" i="13"/>
  <c r="DW258" i="13"/>
  <c r="EM258" i="13"/>
  <c r="AH258" i="13"/>
  <c r="BS258" i="13"/>
  <c r="EO258" i="13"/>
  <c r="CA258" i="13"/>
  <c r="DN258" i="13"/>
  <c r="DY258" i="13"/>
  <c r="AM258" i="13"/>
  <c r="CU258" i="13"/>
  <c r="DU258" i="13"/>
  <c r="AI258" i="13"/>
  <c r="DV258" i="13"/>
  <c r="EG258" i="13"/>
  <c r="BL258" i="13"/>
  <c r="EY258" i="13"/>
  <c r="V258" i="13"/>
  <c r="DM258" i="13"/>
  <c r="AB258" i="13"/>
  <c r="BR258" i="13"/>
  <c r="G258" i="13"/>
  <c r="CB258" i="13"/>
  <c r="E258" i="13"/>
  <c r="CE258" i="13"/>
  <c r="K258" i="13"/>
  <c r="BJ258" i="13"/>
  <c r="P258" i="13"/>
  <c r="BB258" i="13"/>
  <c r="J258" i="13"/>
  <c r="AO258" i="13"/>
  <c r="BX258" i="13"/>
  <c r="EE258" i="13"/>
  <c r="CD258" i="13"/>
  <c r="EB258" i="13"/>
  <c r="S258" i="13"/>
  <c r="ES258" i="13"/>
  <c r="CX258" i="13"/>
  <c r="I258" i="13"/>
  <c r="DB258" i="13"/>
  <c r="AU258" i="13"/>
  <c r="EV258" i="13"/>
  <c r="BV258" i="13"/>
  <c r="AS258" i="13"/>
  <c r="DO258" i="13"/>
  <c r="DZ258" i="13"/>
  <c r="BI258" i="13"/>
  <c r="CJ258" i="13"/>
  <c r="EQ258" i="13"/>
  <c r="T258" i="13"/>
  <c r="R258" i="13"/>
  <c r="AF258" i="13"/>
  <c r="EK258" i="13"/>
  <c r="EW258" i="13"/>
  <c r="DC258" i="13"/>
  <c r="EG310" i="13"/>
  <c r="K310" i="13"/>
  <c r="CU310" i="13"/>
  <c r="J310" i="13"/>
  <c r="DQ310" i="13"/>
  <c r="CV310" i="13"/>
  <c r="BG310" i="13"/>
  <c r="AN310" i="13"/>
  <c r="BN310" i="13"/>
  <c r="EF251" i="13"/>
  <c r="EX251" i="13"/>
  <c r="N251" i="13"/>
  <c r="AX251" i="13"/>
  <c r="L251" i="13"/>
  <c r="ED251" i="13"/>
  <c r="FH251" i="13"/>
  <c r="BB310" i="13"/>
  <c r="H310" i="13"/>
  <c r="CY251" i="13"/>
  <c r="ET310" i="13"/>
  <c r="CN258" i="13"/>
  <c r="Z258" i="13"/>
  <c r="FD258" i="13"/>
  <c r="AJ258" i="13"/>
  <c r="Q261" i="13"/>
  <c r="EW261" i="13"/>
  <c r="CI261" i="13"/>
  <c r="BA261" i="13"/>
  <c r="AF261" i="13"/>
  <c r="X261" i="13"/>
  <c r="AW261" i="13"/>
  <c r="ER261" i="13"/>
  <c r="BX261" i="13"/>
  <c r="FD261" i="13"/>
  <c r="AO261" i="13"/>
  <c r="E261" i="13"/>
  <c r="EA261" i="13"/>
  <c r="CV261" i="13"/>
  <c r="AG261" i="13"/>
  <c r="BL261" i="13"/>
  <c r="AB261" i="13"/>
  <c r="AK261" i="13"/>
  <c r="ES261" i="13"/>
  <c r="BQ261" i="13"/>
  <c r="BA310" i="13"/>
  <c r="AT310" i="13"/>
  <c r="AX310" i="13"/>
  <c r="ER310" i="13"/>
  <c r="EB310" i="13"/>
  <c r="AA310" i="13"/>
  <c r="DN310" i="13"/>
  <c r="FC310" i="13"/>
  <c r="AG251" i="13"/>
  <c r="FC251" i="13"/>
  <c r="CG251" i="13"/>
  <c r="CR251" i="13"/>
  <c r="T251" i="13"/>
  <c r="EZ251" i="13"/>
  <c r="AK251" i="13"/>
  <c r="Q16" i="13"/>
  <c r="R16" i="13" s="1"/>
  <c r="S16" i="13" s="1"/>
  <c r="EO310" i="13"/>
  <c r="AD251" i="13"/>
  <c r="AS251" i="13"/>
  <c r="CQ308" i="13"/>
  <c r="CR308" i="13"/>
  <c r="EY308" i="13"/>
  <c r="DP308" i="13"/>
  <c r="AI308" i="13"/>
  <c r="DB308" i="13"/>
  <c r="FF308" i="13"/>
  <c r="CX308" i="13"/>
  <c r="EF308" i="13"/>
  <c r="EO308" i="13"/>
  <c r="L308" i="13"/>
  <c r="EX308" i="13"/>
  <c r="DF308" i="13"/>
  <c r="DG308" i="13"/>
  <c r="AQ308" i="13"/>
  <c r="AW308" i="13"/>
  <c r="DD308" i="13"/>
  <c r="BU308" i="13"/>
  <c r="EB308" i="13"/>
  <c r="AU308" i="13"/>
  <c r="AG308" i="13"/>
  <c r="AF308" i="13"/>
  <c r="CK308" i="13"/>
  <c r="AJ308" i="13"/>
  <c r="M308" i="13"/>
  <c r="DE308" i="13"/>
  <c r="EP308" i="13"/>
  <c r="BI308" i="13"/>
  <c r="Z308" i="13"/>
  <c r="CG308" i="13"/>
  <c r="CS308" i="13"/>
  <c r="BE308" i="13"/>
  <c r="BD308" i="13"/>
  <c r="BO308" i="13"/>
  <c r="DN308" i="13"/>
  <c r="CZ308" i="13"/>
  <c r="DH308" i="13"/>
  <c r="DS308" i="13"/>
  <c r="FB308" i="13"/>
  <c r="EQ308" i="13"/>
  <c r="AL308" i="13"/>
  <c r="AX308" i="13"/>
  <c r="DZ308" i="13"/>
  <c r="CC308" i="13"/>
  <c r="Q308" i="13"/>
  <c r="CN308" i="13"/>
  <c r="BP308" i="13"/>
  <c r="AO308" i="13"/>
  <c r="BC308" i="13"/>
  <c r="CU308" i="13"/>
  <c r="ER308" i="13"/>
  <c r="EE308" i="13"/>
  <c r="AB308" i="13"/>
  <c r="O308" i="13"/>
  <c r="AA308" i="13"/>
  <c r="BS308" i="13"/>
  <c r="DV308" i="13"/>
  <c r="AE308" i="13"/>
  <c r="CT308" i="13"/>
  <c r="W308" i="13"/>
  <c r="BB308" i="13"/>
  <c r="BK308" i="13"/>
  <c r="CH308" i="13"/>
  <c r="EW308" i="13"/>
  <c r="BT308" i="13"/>
  <c r="CW308" i="13"/>
  <c r="P308" i="13"/>
  <c r="DU308" i="13"/>
  <c r="FC308" i="13"/>
  <c r="AZ308" i="13"/>
  <c r="X308" i="13"/>
  <c r="CB308" i="13"/>
  <c r="S308" i="13"/>
  <c r="BZ308" i="13"/>
  <c r="DO308" i="13"/>
  <c r="DC308" i="13"/>
  <c r="CA308" i="13"/>
  <c r="FD308" i="13"/>
  <c r="EH308" i="13"/>
  <c r="AN308" i="13"/>
  <c r="E308" i="13"/>
  <c r="DQ308" i="13"/>
  <c r="AT308" i="13"/>
  <c r="AH308" i="13"/>
  <c r="EM308" i="13"/>
  <c r="BG308" i="13"/>
  <c r="V308" i="13"/>
  <c r="DT308" i="13"/>
  <c r="AP308" i="13"/>
  <c r="DI308" i="13"/>
  <c r="T308" i="13"/>
  <c r="EG308" i="13"/>
  <c r="ES308" i="13"/>
  <c r="BV308" i="13"/>
  <c r="EA308" i="13"/>
  <c r="CV308" i="13"/>
  <c r="DA308" i="13"/>
  <c r="FH308" i="13"/>
  <c r="R308" i="13"/>
  <c r="EK308" i="13"/>
  <c r="EC308" i="13"/>
  <c r="AS308" i="13"/>
  <c r="EZ308" i="13"/>
  <c r="DX308" i="13"/>
  <c r="CM308" i="13"/>
  <c r="U308" i="13"/>
  <c r="DK308" i="13"/>
  <c r="DW308" i="13"/>
  <c r="AY308" i="13"/>
  <c r="CF308" i="13"/>
  <c r="CI308" i="13"/>
  <c r="CJ308" i="13"/>
  <c r="BA308" i="13"/>
  <c r="CP308" i="13"/>
  <c r="CE308" i="13"/>
  <c r="FG308" i="13"/>
  <c r="EJ308" i="13"/>
  <c r="CO308" i="13"/>
  <c r="DM308" i="13"/>
  <c r="BN308" i="13"/>
  <c r="DL308" i="13"/>
  <c r="BX308" i="13"/>
  <c r="AK308" i="13"/>
  <c r="BW308" i="13"/>
  <c r="FE308" i="13"/>
  <c r="BY308" i="13"/>
  <c r="DR308" i="13"/>
  <c r="K308" i="13"/>
  <c r="I308" i="13"/>
  <c r="BF308" i="13"/>
  <c r="BR308" i="13"/>
  <c r="DY308" i="13"/>
  <c r="DJ308" i="13"/>
  <c r="AR308" i="13"/>
  <c r="EV308" i="13"/>
  <c r="G308" i="13"/>
  <c r="ED308" i="13"/>
  <c r="FA308" i="13"/>
  <c r="BL308" i="13"/>
  <c r="AM308" i="13"/>
  <c r="BM308" i="13"/>
  <c r="EL308" i="13"/>
  <c r="EK244" i="13"/>
  <c r="EW244" i="13"/>
  <c r="CE244" i="13"/>
  <c r="AJ244" i="13"/>
  <c r="DQ244" i="13"/>
  <c r="BZ244" i="13"/>
  <c r="EH244" i="13"/>
  <c r="BI244" i="13"/>
  <c r="AF244" i="13"/>
  <c r="EZ244" i="13"/>
  <c r="EC244" i="13"/>
  <c r="DJ244" i="13"/>
  <c r="DT244" i="13"/>
  <c r="DU244" i="13"/>
  <c r="CX244" i="13"/>
  <c r="I244" i="13"/>
  <c r="CI244" i="13"/>
  <c r="BC244" i="13"/>
  <c r="CA244" i="13"/>
  <c r="DR244" i="13"/>
  <c r="EO244" i="13"/>
  <c r="EQ244" i="13"/>
  <c r="EE244" i="13"/>
  <c r="X244" i="13"/>
  <c r="AR244" i="13"/>
  <c r="DB244" i="13"/>
  <c r="E244" i="13"/>
  <c r="CS244" i="13"/>
  <c r="CG244" i="13"/>
  <c r="AW244" i="13"/>
  <c r="DV244" i="13"/>
  <c r="DW244" i="13"/>
  <c r="EI244" i="13"/>
  <c r="AK244" i="13"/>
  <c r="DF244" i="13"/>
  <c r="M244" i="13"/>
  <c r="BX244" i="13"/>
  <c r="R244" i="13"/>
  <c r="FA244" i="13"/>
  <c r="Q310" i="13"/>
  <c r="CM310" i="13"/>
  <c r="L310" i="13"/>
  <c r="BK310" i="13"/>
  <c r="DO310" i="13"/>
  <c r="FB310" i="13"/>
  <c r="EU310" i="13"/>
  <c r="CT310" i="13"/>
  <c r="DX251" i="13"/>
  <c r="D251" i="13"/>
  <c r="EU251" i="13"/>
  <c r="W251" i="13"/>
  <c r="P251" i="13"/>
  <c r="F251" i="13"/>
  <c r="DY251" i="13"/>
  <c r="BW251" i="13"/>
  <c r="AO310" i="13"/>
  <c r="Y251" i="13"/>
  <c r="AP244" i="13"/>
  <c r="R370" i="13"/>
  <c r="BR370" i="13"/>
  <c r="DN370" i="13"/>
  <c r="I370" i="13"/>
  <c r="EM370" i="13"/>
  <c r="BM370" i="13"/>
  <c r="AT370" i="13"/>
  <c r="EA370" i="13"/>
  <c r="EJ370" i="13"/>
  <c r="DO370" i="13"/>
  <c r="J370" i="13"/>
  <c r="BX370" i="13"/>
  <c r="AY370" i="13"/>
  <c r="W370" i="13"/>
  <c r="CK370" i="13"/>
  <c r="BA370" i="13"/>
  <c r="EO370" i="13"/>
  <c r="CQ370" i="13"/>
  <c r="DL370" i="13"/>
  <c r="DF370" i="13"/>
  <c r="CE370" i="13"/>
  <c r="O370" i="13"/>
  <c r="U370" i="13"/>
  <c r="DH370" i="13"/>
  <c r="CL370" i="13"/>
  <c r="AH370" i="13"/>
  <c r="BO370" i="13"/>
  <c r="BD370" i="13"/>
  <c r="DI370" i="13"/>
  <c r="EE370" i="13"/>
  <c r="FH370" i="13"/>
  <c r="FE370" i="13"/>
  <c r="AS370" i="13"/>
  <c r="DM370" i="13"/>
  <c r="BS370" i="13"/>
  <c r="AF370" i="13"/>
  <c r="K370" i="13"/>
  <c r="CO370" i="13"/>
  <c r="AZ370" i="13"/>
  <c r="CN370" i="13"/>
  <c r="AO370" i="13"/>
  <c r="EK370" i="13"/>
  <c r="BP370" i="13"/>
  <c r="AB370" i="13"/>
  <c r="X370" i="13"/>
  <c r="E370" i="13"/>
  <c r="DC370" i="13"/>
  <c r="CV370" i="13"/>
  <c r="AG370" i="13"/>
  <c r="EG370" i="13"/>
  <c r="EQ310" i="13"/>
  <c r="CK310" i="13"/>
  <c r="EY310" i="13"/>
  <c r="Z310" i="13"/>
  <c r="EX310" i="13"/>
  <c r="CS310" i="13"/>
  <c r="FE310" i="13"/>
  <c r="BI310" i="13"/>
  <c r="CD251" i="13"/>
  <c r="DV251" i="13"/>
  <c r="CQ251" i="13"/>
  <c r="BT251" i="13"/>
  <c r="DJ251" i="13"/>
  <c r="CK251" i="13"/>
  <c r="O251" i="13"/>
  <c r="ER251" i="13"/>
  <c r="Q13" i="13"/>
  <c r="R13" i="13" s="1"/>
  <c r="S13" i="13" s="1"/>
  <c r="DA310" i="13"/>
  <c r="DL310" i="13"/>
  <c r="DD275" i="13"/>
  <c r="ET334" i="13"/>
  <c r="BE258" i="13"/>
  <c r="BP258" i="13"/>
  <c r="CP258" i="13"/>
  <c r="BA322" i="13"/>
  <c r="EZ322" i="13"/>
  <c r="DM322" i="13"/>
  <c r="EO322" i="13"/>
  <c r="CF322" i="13"/>
  <c r="CJ322" i="13"/>
  <c r="BX322" i="13"/>
  <c r="AO322" i="13"/>
  <c r="AB322" i="13"/>
  <c r="EK322" i="13"/>
  <c r="BO322" i="13"/>
  <c r="X322" i="13"/>
  <c r="DR322" i="13"/>
  <c r="CR322" i="13"/>
  <c r="DH322" i="13"/>
  <c r="BS322" i="13"/>
  <c r="CX322" i="13"/>
  <c r="BJ322" i="13"/>
  <c r="EB322" i="13"/>
  <c r="EE322" i="13"/>
  <c r="AF322" i="13"/>
  <c r="EP322" i="13"/>
  <c r="CI322" i="13"/>
  <c r="DF322" i="13"/>
  <c r="AJ322" i="13"/>
  <c r="AR322" i="13"/>
  <c r="DB322" i="13"/>
  <c r="DI322" i="13"/>
  <c r="AW322" i="13"/>
  <c r="DW310" i="13"/>
  <c r="BH310" i="13"/>
  <c r="DG310" i="13"/>
  <c r="V310" i="13"/>
  <c r="EC310" i="13"/>
  <c r="DT310" i="13"/>
  <c r="DD310" i="13"/>
  <c r="AZ310" i="13"/>
  <c r="BT310" i="13"/>
  <c r="CU251" i="13"/>
  <c r="BR251" i="13"/>
  <c r="Z251" i="13"/>
  <c r="AP251" i="13"/>
  <c r="BF251" i="13"/>
  <c r="FF251" i="13"/>
  <c r="CM251" i="13"/>
  <c r="U251" i="13"/>
  <c r="V13" i="13"/>
  <c r="W13" i="13" s="1"/>
  <c r="X13" i="13" s="1"/>
  <c r="CB310" i="13"/>
  <c r="BS310" i="13"/>
  <c r="CL310" i="13"/>
  <c r="CL251" i="13"/>
  <c r="F310" i="13"/>
  <c r="FF312" i="13"/>
  <c r="BX312" i="13"/>
  <c r="R312" i="13"/>
  <c r="BP312" i="13"/>
  <c r="P310" i="13"/>
  <c r="DK310" i="13"/>
  <c r="BJ310" i="13"/>
  <c r="BC310" i="13"/>
  <c r="EN310" i="13"/>
  <c r="AM310" i="13"/>
  <c r="CQ310" i="13"/>
  <c r="ED310" i="13"/>
  <c r="AI310" i="13"/>
  <c r="AD310" i="13"/>
  <c r="Q251" i="13"/>
  <c r="BK251" i="13"/>
  <c r="FG251" i="13"/>
  <c r="CN251" i="13"/>
  <c r="FB251" i="13"/>
  <c r="CZ251" i="13"/>
  <c r="EJ251" i="13"/>
  <c r="V251" i="13"/>
  <c r="V16" i="13"/>
  <c r="W16" i="13" s="1"/>
  <c r="X16" i="13" s="1"/>
  <c r="AP310" i="13"/>
  <c r="BO310" i="13"/>
  <c r="BH251" i="13"/>
  <c r="K275" i="13"/>
  <c r="ET244" i="13"/>
  <c r="D258" i="13"/>
  <c r="EI258" i="13"/>
  <c r="CG258" i="13"/>
  <c r="AT258" i="13"/>
  <c r="CP244" i="13"/>
  <c r="FE236" i="13"/>
  <c r="BB236" i="13"/>
  <c r="FF236" i="13"/>
  <c r="DK236" i="13"/>
  <c r="DB236" i="13"/>
  <c r="EF236" i="13"/>
  <c r="CI236" i="13"/>
  <c r="CM236" i="13"/>
  <c r="DT236" i="13"/>
  <c r="DU236" i="13"/>
  <c r="EE236" i="13"/>
  <c r="X236" i="13"/>
  <c r="EZ236" i="13"/>
  <c r="M236" i="13"/>
  <c r="FA236" i="13"/>
  <c r="AG236" i="13"/>
  <c r="CJ236" i="13"/>
  <c r="BI236" i="13"/>
  <c r="AR236" i="13"/>
  <c r="CE236" i="13"/>
  <c r="BE236" i="13"/>
  <c r="CL236" i="13"/>
  <c r="EK236" i="13"/>
  <c r="EQ236" i="13"/>
  <c r="EW236" i="13"/>
  <c r="DR236" i="13"/>
  <c r="EX236" i="13"/>
  <c r="ED236" i="13"/>
  <c r="AO236" i="13"/>
  <c r="DM236" i="13"/>
  <c r="DI236" i="13"/>
  <c r="BO236" i="13"/>
  <c r="DA236" i="13"/>
  <c r="AH236" i="13"/>
  <c r="DH236" i="13"/>
  <c r="BS236" i="13"/>
  <c r="AZ236" i="13"/>
  <c r="BJ236" i="13"/>
  <c r="AB236" i="13"/>
  <c r="EO236" i="13"/>
  <c r="I236" i="13"/>
  <c r="BA236" i="13"/>
  <c r="CS236" i="13"/>
  <c r="DF236" i="13"/>
  <c r="K236" i="13"/>
  <c r="BX236" i="13"/>
  <c r="CX236" i="13"/>
  <c r="AJ236" i="13"/>
  <c r="ES236" i="13"/>
  <c r="R236" i="13"/>
  <c r="AW236" i="13"/>
  <c r="EP236" i="13"/>
  <c r="BD236" i="13"/>
  <c r="DW236" i="13"/>
  <c r="CA236" i="13"/>
  <c r="EI236" i="13"/>
  <c r="AQ236" i="13"/>
  <c r="CG236" i="13"/>
  <c r="EC236" i="13"/>
  <c r="AP236" i="13"/>
  <c r="G236" i="13"/>
  <c r="EU236" i="13"/>
  <c r="AE236" i="13"/>
  <c r="AM236" i="13"/>
  <c r="AK236" i="13"/>
  <c r="BC236" i="13"/>
  <c r="J236" i="13"/>
  <c r="AF236" i="13"/>
  <c r="AW310" i="13"/>
  <c r="CW310" i="13"/>
  <c r="Y310" i="13"/>
  <c r="BM310" i="13"/>
  <c r="EA310" i="13"/>
  <c r="DE310" i="13"/>
  <c r="DZ310" i="13"/>
  <c r="BU310" i="13"/>
  <c r="BR310" i="13"/>
  <c r="CO251" i="13"/>
  <c r="AT251" i="13"/>
  <c r="DO251" i="13"/>
  <c r="DQ251" i="13"/>
  <c r="CC251" i="13"/>
  <c r="AU251" i="13"/>
  <c r="DC251" i="13"/>
  <c r="V15" i="13"/>
  <c r="W15" i="13" s="1"/>
  <c r="X15" i="13" s="1"/>
  <c r="AS310" i="13"/>
  <c r="CY310" i="13"/>
  <c r="EL251" i="13"/>
  <c r="D244" i="13"/>
  <c r="DS334" i="13"/>
  <c r="DT258" i="13"/>
  <c r="L322" i="13"/>
  <c r="U314" i="13"/>
  <c r="EW314" i="13"/>
  <c r="FA314" i="13"/>
  <c r="AS314" i="13"/>
  <c r="M314" i="13"/>
  <c r="FA250" i="13"/>
  <c r="M250" i="13"/>
  <c r="AQ310" i="13"/>
  <c r="D310" i="13"/>
  <c r="AJ310" i="13"/>
  <c r="FD310" i="13"/>
  <c r="AE310" i="13"/>
  <c r="DP310" i="13"/>
  <c r="BL310" i="13"/>
  <c r="CF310" i="13"/>
  <c r="AC251" i="13"/>
  <c r="AH251" i="13"/>
  <c r="AZ251" i="13"/>
  <c r="K251" i="13"/>
  <c r="BL251" i="13"/>
  <c r="BV251" i="13"/>
  <c r="AA251" i="13"/>
  <c r="G251" i="13"/>
  <c r="Q17" i="13"/>
  <c r="R17" i="13" s="1"/>
  <c r="S17" i="13" s="1"/>
  <c r="AF310" i="13"/>
  <c r="CC310" i="13"/>
  <c r="CL334" i="13"/>
  <c r="AV308" i="13"/>
  <c r="DP258" i="13"/>
  <c r="BM258" i="13"/>
  <c r="BB287" i="13"/>
  <c r="DA287" i="13"/>
  <c r="CP287" i="13"/>
  <c r="EB287" i="13"/>
  <c r="BN287" i="13"/>
  <c r="DV287" i="13"/>
  <c r="EW287" i="13"/>
  <c r="AN287" i="13"/>
  <c r="AZ287" i="13"/>
  <c r="U287" i="13"/>
  <c r="AH287" i="13"/>
  <c r="DH287" i="13"/>
  <c r="E287" i="13"/>
  <c r="P287" i="13"/>
  <c r="BM287" i="13"/>
  <c r="FD287" i="13"/>
  <c r="CK287" i="13"/>
  <c r="AS287" i="13"/>
  <c r="BF287" i="13"/>
  <c r="X287" i="13"/>
  <c r="DI287" i="13"/>
  <c r="AG287" i="13"/>
  <c r="J287" i="13"/>
  <c r="CR287" i="13"/>
  <c r="DT287" i="13"/>
  <c r="EK287" i="13"/>
  <c r="EX287" i="13"/>
  <c r="BC287" i="13"/>
  <c r="BA287" i="13"/>
  <c r="AT287" i="13"/>
  <c r="DD287" i="13"/>
  <c r="CN287" i="13"/>
  <c r="CX287" i="13"/>
  <c r="DB287" i="13"/>
  <c r="AJ287" i="13"/>
  <c r="BO287" i="13"/>
  <c r="DY287" i="13"/>
  <c r="V287" i="13"/>
  <c r="DP287" i="13"/>
  <c r="BL287" i="13"/>
  <c r="T287" i="13"/>
  <c r="CH287" i="13"/>
  <c r="BU287" i="13"/>
  <c r="AF287" i="13"/>
  <c r="CB287" i="13"/>
  <c r="CV287" i="13"/>
  <c r="S287" i="13"/>
  <c r="BT287" i="13"/>
  <c r="FH287" i="13"/>
  <c r="EE287" i="13"/>
  <c r="ED287" i="13"/>
  <c r="BS287" i="13"/>
  <c r="DC287" i="13"/>
  <c r="DW287" i="13"/>
  <c r="FC287" i="13"/>
  <c r="DZ287" i="13"/>
  <c r="K287" i="13"/>
  <c r="AM287" i="13"/>
  <c r="DE287" i="13"/>
  <c r="EO287" i="13"/>
  <c r="AO287" i="13"/>
  <c r="CA287" i="13"/>
  <c r="G287" i="13"/>
  <c r="EY287" i="13"/>
  <c r="AU287" i="13"/>
  <c r="Z287" i="13"/>
  <c r="BJ287" i="13"/>
  <c r="AI287" i="13"/>
  <c r="DL287" i="13"/>
  <c r="EU287" i="13"/>
  <c r="AW287" i="13"/>
  <c r="CG287" i="13"/>
  <c r="BW287" i="13"/>
  <c r="DG287" i="13"/>
  <c r="EZ287" i="13"/>
  <c r="CF287" i="13"/>
  <c r="AR287" i="13"/>
  <c r="DF287" i="13"/>
  <c r="EP287" i="13"/>
  <c r="AE287" i="13"/>
  <c r="FF287" i="13"/>
  <c r="CM287" i="13"/>
  <c r="DO287" i="13"/>
  <c r="O287" i="13"/>
  <c r="AY287" i="13"/>
  <c r="BD287" i="13"/>
  <c r="CW287" i="13"/>
  <c r="DX287" i="13"/>
  <c r="M287" i="13"/>
  <c r="W287" i="13"/>
  <c r="BG287" i="13"/>
  <c r="CE287" i="13"/>
  <c r="AB287" i="13"/>
  <c r="BR287" i="13"/>
  <c r="EJ287" i="13"/>
  <c r="FA287" i="13"/>
  <c r="BI287" i="13"/>
  <c r="CS287" i="13"/>
  <c r="DQ287" i="13"/>
  <c r="D287" i="13"/>
  <c r="L287" i="13"/>
  <c r="DK287" i="13"/>
  <c r="BV287" i="13"/>
  <c r="DR287" i="13"/>
  <c r="FB287" i="13"/>
  <c r="AL287" i="13"/>
  <c r="EI287" i="13"/>
  <c r="DN287" i="13"/>
  <c r="EV287" i="13"/>
  <c r="DS287" i="13"/>
  <c r="AA287" i="13"/>
  <c r="BK287" i="13"/>
  <c r="CI287" i="13"/>
  <c r="R287" i="13"/>
  <c r="EA287" i="13"/>
  <c r="DS232" i="13"/>
  <c r="O232" i="13"/>
  <c r="CZ232" i="13"/>
  <c r="AV232" i="13"/>
  <c r="EU232" i="13"/>
  <c r="AE232" i="13"/>
  <c r="DL232" i="13"/>
  <c r="BU334" i="13"/>
  <c r="DU334" i="13"/>
  <c r="EX275" i="13"/>
  <c r="CO275" i="13"/>
  <c r="BO275" i="13"/>
  <c r="EK275" i="13"/>
  <c r="CR275" i="13"/>
  <c r="DM275" i="13"/>
  <c r="DS275" i="13"/>
  <c r="EB275" i="13"/>
  <c r="BP275" i="13"/>
  <c r="U275" i="13"/>
  <c r="DN275" i="13"/>
  <c r="V275" i="13"/>
  <c r="BS275" i="13"/>
  <c r="AF275" i="13"/>
  <c r="X275" i="13"/>
  <c r="BF275" i="13"/>
  <c r="AP275" i="13"/>
  <c r="EO275" i="13"/>
  <c r="AH275" i="13"/>
  <c r="DH275" i="13"/>
  <c r="J275" i="13"/>
  <c r="AS275" i="13"/>
  <c r="CI275" i="13"/>
  <c r="EE275" i="13"/>
  <c r="DF275" i="13"/>
  <c r="CU275" i="13"/>
  <c r="DA275" i="13"/>
  <c r="AW275" i="13"/>
  <c r="CP275" i="13"/>
  <c r="AY275" i="13"/>
  <c r="AT275" i="13"/>
  <c r="BX275" i="13"/>
  <c r="CW275" i="13"/>
  <c r="BN275" i="13"/>
  <c r="CX275" i="13"/>
  <c r="AR275" i="13"/>
  <c r="DR275" i="13"/>
  <c r="BL275" i="13"/>
  <c r="FF275" i="13"/>
  <c r="CV275" i="13"/>
  <c r="AB275" i="13"/>
  <c r="BZ275" i="13"/>
  <c r="EW275" i="13"/>
  <c r="DT275" i="13"/>
  <c r="I275" i="13"/>
  <c r="E275" i="13"/>
  <c r="EG275" i="13"/>
  <c r="BB275" i="13"/>
  <c r="CE275" i="13"/>
  <c r="AJ275" i="13"/>
  <c r="M275" i="13"/>
  <c r="AO275" i="13"/>
  <c r="D275" i="13"/>
  <c r="F275" i="13"/>
  <c r="DY275" i="13"/>
  <c r="CJ275" i="13"/>
  <c r="FE275" i="13"/>
  <c r="FD275" i="13"/>
  <c r="BY275" i="13"/>
  <c r="Q275" i="13"/>
  <c r="DU275" i="13"/>
  <c r="ES275" i="13"/>
  <c r="DZ275" i="13"/>
  <c r="DI275" i="13"/>
  <c r="BA275" i="13"/>
  <c r="R275" i="13"/>
  <c r="DO275" i="13"/>
  <c r="ER275" i="13"/>
  <c r="EH275" i="13"/>
  <c r="DV275" i="13"/>
  <c r="AG275" i="13"/>
  <c r="EF275" i="13"/>
  <c r="P275" i="13"/>
  <c r="CA275" i="13"/>
  <c r="FA275" i="13"/>
  <c r="EZ275" i="13"/>
  <c r="AZ275" i="13"/>
  <c r="DJ275" i="13"/>
  <c r="DB275" i="13"/>
  <c r="EA275" i="13"/>
  <c r="DW275" i="13"/>
  <c r="CK275" i="13"/>
  <c r="BM275" i="13"/>
  <c r="DK334" i="13"/>
  <c r="DO334" i="13"/>
  <c r="AH276" i="13"/>
  <c r="EZ276" i="13"/>
  <c r="X276" i="13"/>
  <c r="EO276" i="13"/>
  <c r="EG276" i="13"/>
  <c r="AN276" i="13"/>
  <c r="BI276" i="13"/>
  <c r="EE276" i="13"/>
  <c r="CW276" i="13"/>
  <c r="FF276" i="13"/>
  <c r="DO276" i="13"/>
  <c r="CG276" i="13"/>
  <c r="DE276" i="13"/>
  <c r="BV276" i="13"/>
  <c r="BN276" i="13"/>
  <c r="DV276" i="13"/>
  <c r="EP276" i="13"/>
  <c r="P276" i="13"/>
  <c r="AP276" i="13"/>
  <c r="AQ276" i="13"/>
  <c r="AU276" i="13"/>
  <c r="BW276" i="13"/>
  <c r="AL276" i="13"/>
  <c r="CF276" i="13"/>
  <c r="DD276" i="13"/>
  <c r="S276" i="13"/>
  <c r="AY276" i="13"/>
  <c r="BY276" i="13"/>
  <c r="T276" i="13"/>
  <c r="BP276" i="13"/>
  <c r="J276" i="13"/>
  <c r="AZ276" i="13"/>
  <c r="CU276" i="13"/>
  <c r="CH276" i="13"/>
  <c r="AK276" i="13"/>
  <c r="DP276" i="13"/>
  <c r="Q276" i="13"/>
  <c r="R276" i="13"/>
  <c r="EK276" i="13"/>
  <c r="AG276" i="13"/>
  <c r="BR276" i="13"/>
  <c r="BG276" i="13"/>
  <c r="AO276" i="13"/>
  <c r="BX276" i="13"/>
  <c r="FC276" i="13"/>
  <c r="DF276" i="13"/>
  <c r="AW276" i="13"/>
  <c r="DK276" i="13"/>
  <c r="EI276" i="13"/>
  <c r="DH276" i="13"/>
  <c r="BC276" i="13"/>
  <c r="AT276" i="13"/>
  <c r="BS276" i="13"/>
  <c r="EH276" i="13"/>
  <c r="DQ276" i="13"/>
  <c r="EF276" i="13"/>
  <c r="AA276" i="13"/>
  <c r="ED276" i="13"/>
  <c r="DX276" i="13"/>
  <c r="EV276" i="13"/>
  <c r="FE276" i="13"/>
  <c r="CB276" i="13"/>
  <c r="BF276" i="13"/>
  <c r="CP276" i="13"/>
  <c r="L276" i="13"/>
  <c r="AX276" i="13"/>
  <c r="DI276" i="13"/>
  <c r="FD276" i="13"/>
  <c r="AM276" i="13"/>
  <c r="CO276" i="13"/>
  <c r="DM276" i="13"/>
  <c r="G276" i="13"/>
  <c r="AS276" i="13"/>
  <c r="V276" i="13"/>
  <c r="DN276" i="13"/>
  <c r="CS276" i="13"/>
  <c r="DG276" i="13"/>
  <c r="BB276" i="13"/>
  <c r="ES276" i="13"/>
  <c r="E276" i="13"/>
  <c r="DS276" i="13"/>
  <c r="AB276" i="13"/>
  <c r="AF276" i="13"/>
  <c r="BO276" i="13"/>
  <c r="AI276" i="13"/>
  <c r="EA276" i="13"/>
  <c r="Z276" i="13"/>
  <c r="CJ276" i="13"/>
  <c r="CR276" i="13"/>
  <c r="BZ276" i="13"/>
  <c r="CM276" i="13"/>
  <c r="BM276" i="13"/>
  <c r="CK276" i="13"/>
  <c r="DJ276" i="13"/>
  <c r="CA276" i="13"/>
  <c r="EY276" i="13"/>
  <c r="EM276" i="13"/>
  <c r="CI276" i="13"/>
  <c r="EC276" i="13"/>
  <c r="CT276" i="13"/>
  <c r="BU276" i="13"/>
  <c r="DL276" i="13"/>
  <c r="DW276" i="13"/>
  <c r="FH276" i="13"/>
  <c r="AE276" i="13"/>
  <c r="CN276" i="13"/>
  <c r="CQ276" i="13"/>
  <c r="K276" i="13"/>
  <c r="BA276" i="13"/>
  <c r="BT276" i="13"/>
  <c r="ER276" i="13"/>
  <c r="BK276" i="13"/>
  <c r="EB276" i="13"/>
  <c r="DA276" i="13"/>
  <c r="CV276" i="13"/>
  <c r="U276" i="13"/>
  <c r="BQ276" i="13"/>
  <c r="W276" i="13"/>
  <c r="EX276" i="13"/>
  <c r="M276" i="13"/>
  <c r="DC276" i="13"/>
  <c r="BL276" i="13"/>
  <c r="I276" i="13"/>
  <c r="CE276" i="13"/>
  <c r="BJ276" i="13"/>
  <c r="DU276" i="13"/>
  <c r="DB276" i="13"/>
  <c r="O276" i="13"/>
  <c r="AR276" i="13"/>
  <c r="FB276" i="13"/>
  <c r="CC276" i="13"/>
  <c r="AJ276" i="13"/>
  <c r="FA276" i="13"/>
  <c r="EJ276" i="13"/>
  <c r="EQ276" i="13"/>
  <c r="DZ276" i="13"/>
  <c r="DY276" i="13"/>
  <c r="CX276" i="13"/>
  <c r="DR276" i="13"/>
  <c r="BD276" i="13"/>
  <c r="DT276" i="13"/>
  <c r="EW276" i="13"/>
  <c r="BE276" i="13"/>
  <c r="D334" i="13"/>
  <c r="FG276" i="13"/>
  <c r="AL232" i="13"/>
  <c r="CH251" i="13"/>
  <c r="AN251" i="13"/>
  <c r="R251" i="13"/>
  <c r="DI251" i="13"/>
  <c r="BO251" i="13"/>
  <c r="EE251" i="13"/>
  <c r="DA251" i="13"/>
  <c r="BJ251" i="13"/>
  <c r="DD251" i="13"/>
  <c r="E251" i="13"/>
  <c r="CI251" i="13"/>
  <c r="BX251" i="13"/>
  <c r="EO251" i="13"/>
  <c r="X251" i="13"/>
  <c r="AB251" i="13"/>
  <c r="J251" i="13"/>
  <c r="BS251" i="13"/>
  <c r="DE251" i="13"/>
  <c r="AY251" i="13"/>
  <c r="EY251" i="13"/>
  <c r="AF251" i="13"/>
  <c r="AM251" i="13"/>
  <c r="BY251" i="13"/>
  <c r="BI251" i="13"/>
  <c r="CS251" i="13"/>
  <c r="AO251" i="13"/>
  <c r="EK251" i="13"/>
  <c r="EA251" i="13"/>
  <c r="EM251" i="13"/>
  <c r="DM251" i="13"/>
  <c r="DH251" i="13"/>
  <c r="CP251" i="13"/>
  <c r="DF251" i="13"/>
  <c r="DP251" i="13"/>
  <c r="AW251" i="13"/>
  <c r="EP251" i="13"/>
  <c r="DT251" i="13"/>
  <c r="EQ251" i="13"/>
  <c r="DR251" i="13"/>
  <c r="AR251" i="13"/>
  <c r="CW251" i="13"/>
  <c r="FA251" i="13"/>
  <c r="AI251" i="13"/>
  <c r="CJ251" i="13"/>
  <c r="I251" i="13"/>
  <c r="DB251" i="13"/>
  <c r="M251" i="13"/>
  <c r="CF251" i="13"/>
  <c r="EW251" i="13"/>
  <c r="AV251" i="13"/>
  <c r="CX251" i="13"/>
  <c r="AJ251" i="13"/>
  <c r="S251" i="13"/>
  <c r="CA251" i="13"/>
  <c r="CE251" i="13"/>
  <c r="CT251" i="13"/>
  <c r="ES251" i="13"/>
  <c r="EG251" i="13"/>
  <c r="BM251" i="13"/>
  <c r="DU251" i="13"/>
  <c r="FD251" i="13"/>
  <c r="F232" i="13"/>
  <c r="CD232" i="13"/>
  <c r="CD334" i="13"/>
  <c r="D232" i="13"/>
  <c r="EU276" i="13"/>
  <c r="DP334" i="13"/>
  <c r="AF303" i="13"/>
  <c r="AW303" i="13"/>
  <c r="EP303" i="13"/>
  <c r="CJ303" i="13"/>
  <c r="DF303" i="13"/>
  <c r="CI303" i="13"/>
  <c r="DH303" i="13"/>
  <c r="X303" i="13"/>
  <c r="AB303" i="13"/>
  <c r="BS303" i="13"/>
  <c r="EE303" i="13"/>
  <c r="BX303" i="13"/>
  <c r="DI303" i="13"/>
  <c r="AO303" i="13"/>
  <c r="BO303" i="13"/>
  <c r="EK303" i="13"/>
  <c r="DM303" i="13"/>
  <c r="FA303" i="13"/>
  <c r="CA303" i="13"/>
  <c r="DU303" i="13"/>
  <c r="EO303" i="13"/>
  <c r="CP303" i="13"/>
  <c r="EQ303" i="13"/>
  <c r="CX303" i="13"/>
  <c r="AR303" i="13"/>
  <c r="DR303" i="13"/>
  <c r="DB303" i="13"/>
  <c r="CE303" i="13"/>
  <c r="M303" i="13"/>
  <c r="AA303" i="13"/>
  <c r="AJ303" i="13"/>
  <c r="EA346" i="13"/>
  <c r="BS346" i="13"/>
  <c r="CP346" i="13"/>
  <c r="AO346" i="13"/>
  <c r="AB346" i="13"/>
  <c r="DH346" i="13"/>
  <c r="EK346" i="13"/>
  <c r="AW346" i="13"/>
  <c r="EE346" i="13"/>
  <c r="BO346" i="13"/>
  <c r="X346" i="13"/>
  <c r="DD346" i="13"/>
  <c r="DI346" i="13"/>
  <c r="EO346" i="13"/>
  <c r="AF346" i="13"/>
  <c r="EP346" i="13"/>
  <c r="CJ346" i="13"/>
  <c r="DF346" i="13"/>
  <c r="EQ346" i="13"/>
  <c r="CE346" i="13"/>
  <c r="M346" i="13"/>
  <c r="BX346" i="13"/>
  <c r="EW346" i="13"/>
  <c r="DB346" i="13"/>
  <c r="DT346" i="13"/>
  <c r="FA346" i="13"/>
  <c r="AR346" i="13"/>
  <c r="I346" i="13"/>
  <c r="AJ346" i="13"/>
  <c r="DR346" i="13"/>
  <c r="CU232" i="13"/>
  <c r="DQ232" i="13"/>
  <c r="K232" i="13"/>
  <c r="L232" i="13"/>
  <c r="AT232" i="13"/>
  <c r="P232" i="13"/>
  <c r="ED232" i="13"/>
  <c r="EA232" i="13"/>
  <c r="G232" i="13"/>
  <c r="Q232" i="13"/>
  <c r="ER232" i="13"/>
  <c r="AF232" i="13"/>
  <c r="AP232" i="13"/>
  <c r="DX232" i="13"/>
  <c r="CO232" i="13"/>
  <c r="BB232" i="13"/>
  <c r="AU232" i="13"/>
  <c r="FB232" i="13"/>
  <c r="DH232" i="13"/>
  <c r="BE232" i="13"/>
  <c r="DK232" i="13"/>
  <c r="DP232" i="13"/>
  <c r="AA232" i="13"/>
  <c r="CG232" i="13"/>
  <c r="DO232" i="13"/>
  <c r="BJ232" i="13"/>
  <c r="EF232" i="13"/>
  <c r="W232" i="13"/>
  <c r="BR232" i="13"/>
  <c r="EE232" i="13"/>
  <c r="DF232" i="13"/>
  <c r="CR232" i="13"/>
  <c r="Z232" i="13"/>
  <c r="DD232" i="13"/>
  <c r="AY232" i="13"/>
  <c r="EX232" i="13"/>
  <c r="AI232" i="13"/>
  <c r="CJ232" i="13"/>
  <c r="BX232" i="13"/>
  <c r="EB232" i="13"/>
  <c r="V232" i="13"/>
  <c r="CC232" i="13"/>
  <c r="AH232" i="13"/>
  <c r="DA232" i="13"/>
  <c r="J232" i="13"/>
  <c r="DE232" i="13"/>
  <c r="EY232" i="13"/>
  <c r="BM232" i="13"/>
  <c r="EM232" i="13"/>
  <c r="AN232" i="13"/>
  <c r="BS232" i="13"/>
  <c r="BG232" i="13"/>
  <c r="AS232" i="13"/>
  <c r="CH232" i="13"/>
  <c r="EH232" i="13"/>
  <c r="AM232" i="13"/>
  <c r="U232" i="13"/>
  <c r="DM232" i="13"/>
  <c r="BA232" i="13"/>
  <c r="AB232" i="13"/>
  <c r="EC232" i="13"/>
  <c r="BF232" i="13"/>
  <c r="BY232" i="13"/>
  <c r="CT232" i="13"/>
  <c r="CS232" i="13"/>
  <c r="BD232" i="13"/>
  <c r="EV232" i="13"/>
  <c r="AW232" i="13"/>
  <c r="CI232" i="13"/>
  <c r="BO232" i="13"/>
  <c r="EK232" i="13"/>
  <c r="CQ232" i="13"/>
  <c r="CF232" i="13"/>
  <c r="BU232" i="13"/>
  <c r="CB232" i="13"/>
  <c r="DN232" i="13"/>
  <c r="CK232" i="13"/>
  <c r="EO232" i="13"/>
  <c r="CP232" i="13"/>
  <c r="X232" i="13"/>
  <c r="BV232" i="13"/>
  <c r="BN232" i="13"/>
  <c r="BI232" i="13"/>
  <c r="DI232" i="13"/>
  <c r="AK232" i="13"/>
  <c r="FC232" i="13"/>
  <c r="CE232" i="13"/>
  <c r="R232" i="13"/>
  <c r="S232" i="13"/>
  <c r="DY232" i="13"/>
  <c r="ES232" i="13"/>
  <c r="DZ232" i="13"/>
  <c r="DW232" i="13"/>
  <c r="EI232" i="13"/>
  <c r="BZ232" i="13"/>
  <c r="DT232" i="13"/>
  <c r="CN232" i="13"/>
  <c r="FF232" i="13"/>
  <c r="DG232" i="13"/>
  <c r="AJ232" i="13"/>
  <c r="BK232" i="13"/>
  <c r="EQ232" i="13"/>
  <c r="CX232" i="13"/>
  <c r="FA232" i="13"/>
  <c r="DC232" i="13"/>
  <c r="EP232" i="13"/>
  <c r="AO232" i="13"/>
  <c r="EJ232" i="13"/>
  <c r="FH232" i="13"/>
  <c r="DJ232" i="13"/>
  <c r="AR232" i="13"/>
  <c r="EW232" i="13"/>
  <c r="AG232" i="13"/>
  <c r="CW232" i="13"/>
  <c r="EG232" i="13"/>
  <c r="DU232" i="13"/>
  <c r="DR232" i="13"/>
  <c r="CA232" i="13"/>
  <c r="BC232" i="13"/>
  <c r="CM232" i="13"/>
  <c r="I232" i="13"/>
  <c r="FD232" i="13"/>
  <c r="ET232" i="13"/>
  <c r="BL232" i="13"/>
  <c r="T232" i="13"/>
  <c r="AZ232" i="13"/>
  <c r="DB232" i="13"/>
  <c r="E232" i="13"/>
  <c r="DV232" i="13"/>
  <c r="BP232" i="13"/>
  <c r="BW232" i="13"/>
  <c r="AX232" i="13"/>
  <c r="M232" i="13"/>
  <c r="CV232" i="13"/>
  <c r="FF334" i="13"/>
  <c r="BT232" i="13"/>
  <c r="AP334" i="13"/>
  <c r="V334" i="13"/>
  <c r="ES334" i="13"/>
  <c r="AJ334" i="13"/>
  <c r="CI334" i="13"/>
  <c r="X334" i="13"/>
  <c r="AH334" i="13"/>
  <c r="DD334" i="13"/>
  <c r="G334" i="13"/>
  <c r="CW334" i="13"/>
  <c r="BS334" i="13"/>
  <c r="DF334" i="13"/>
  <c r="CK334" i="13"/>
  <c r="T334" i="13"/>
  <c r="L334" i="13"/>
  <c r="CX334" i="13"/>
  <c r="AO334" i="13"/>
  <c r="BX334" i="13"/>
  <c r="CP334" i="13"/>
  <c r="AS334" i="13"/>
  <c r="CM334" i="13"/>
  <c r="AY334" i="13"/>
  <c r="DG334" i="13"/>
  <c r="FB334" i="13"/>
  <c r="DN334" i="13"/>
  <c r="Z334" i="13"/>
  <c r="CN334" i="13"/>
  <c r="EK334" i="13"/>
  <c r="DX334" i="13"/>
  <c r="BY334" i="13"/>
  <c r="EY334" i="13"/>
  <c r="R334" i="13"/>
  <c r="DE334" i="13"/>
  <c r="AM334" i="13"/>
  <c r="FH334" i="13"/>
  <c r="DL334" i="13"/>
  <c r="FC334" i="13"/>
  <c r="AK334" i="13"/>
  <c r="AD334" i="13"/>
  <c r="EQ334" i="13"/>
  <c r="EP334" i="13"/>
  <c r="DH334" i="13"/>
  <c r="EO334" i="13"/>
  <c r="E334" i="13"/>
  <c r="BJ334" i="13"/>
  <c r="DI334" i="13"/>
  <c r="BO334" i="13"/>
  <c r="EE334" i="13"/>
  <c r="AU334" i="13"/>
  <c r="F334" i="13"/>
  <c r="DM334" i="13"/>
  <c r="AB334" i="13"/>
  <c r="BF334" i="13"/>
  <c r="EV334" i="13"/>
  <c r="O334" i="13"/>
  <c r="CJ334" i="13"/>
  <c r="AI334" i="13"/>
  <c r="BM334" i="13"/>
  <c r="EZ334" i="13"/>
  <c r="K334" i="13"/>
  <c r="ED334" i="13"/>
  <c r="AF334" i="13"/>
  <c r="CU334" i="13"/>
  <c r="BA334" i="13"/>
  <c r="EA334" i="13"/>
  <c r="EW334" i="13"/>
  <c r="DB334" i="13"/>
  <c r="DR334" i="13"/>
  <c r="AR334" i="13"/>
  <c r="CE334" i="13"/>
  <c r="BW301" i="13"/>
  <c r="DF301" i="13"/>
  <c r="DM301" i="13"/>
  <c r="BS301" i="13"/>
  <c r="AO301" i="13"/>
  <c r="BO301" i="13"/>
  <c r="DS301" i="13"/>
  <c r="BX301" i="13"/>
  <c r="EO301" i="13"/>
  <c r="EE301" i="13"/>
  <c r="DR301" i="13"/>
  <c r="AJ301" i="13"/>
  <c r="X301" i="13"/>
  <c r="DT301" i="13"/>
  <c r="CA301" i="13"/>
  <c r="DU301" i="13"/>
  <c r="AR301" i="13"/>
  <c r="I301" i="13"/>
  <c r="CE301" i="13"/>
  <c r="DB301" i="13"/>
  <c r="AF301" i="13"/>
  <c r="CX301" i="13"/>
  <c r="EW301" i="13"/>
  <c r="FG232" i="13"/>
  <c r="DS381" i="13"/>
  <c r="BO381" i="13"/>
  <c r="EC334" i="13"/>
  <c r="EJ335" i="13"/>
  <c r="EE335" i="13"/>
  <c r="P18" i="13"/>
  <c r="Q18" i="13" s="1"/>
  <c r="U17" i="13"/>
  <c r="V17" i="13" s="1"/>
  <c r="E18" i="13"/>
  <c r="F18" i="13" s="1"/>
  <c r="J17" i="13"/>
  <c r="F17" i="10"/>
  <c r="G17" i="10" s="1"/>
  <c r="H17" i="10" s="1"/>
  <c r="V16" i="10"/>
  <c r="W16" i="10" s="1"/>
  <c r="X16" i="10" s="1"/>
  <c r="K16" i="10"/>
  <c r="L16" i="10" s="1"/>
  <c r="M16" i="10" s="1"/>
  <c r="Q17" i="10"/>
  <c r="R17" i="10" s="1"/>
  <c r="S17" i="10" s="1"/>
  <c r="F14" i="10"/>
  <c r="G14" i="10" s="1"/>
  <c r="H14" i="10" s="1"/>
  <c r="Q16" i="10"/>
  <c r="R16" i="10" s="1"/>
  <c r="S16" i="10" s="1"/>
  <c r="K17" i="10"/>
  <c r="L17" i="10" s="1"/>
  <c r="M17" i="10" s="1"/>
  <c r="Q15" i="10"/>
  <c r="R15" i="10" s="1"/>
  <c r="S15" i="10" s="1"/>
  <c r="V17" i="10"/>
  <c r="W17" i="10" s="1"/>
  <c r="X17" i="10" s="1"/>
  <c r="Q14" i="10"/>
  <c r="R14" i="10" s="1"/>
  <c r="S14" i="10" s="1"/>
  <c r="Q13" i="10"/>
  <c r="R13" i="10" s="1"/>
  <c r="S13" i="10" s="1"/>
  <c r="V15" i="10"/>
  <c r="W15" i="10" s="1"/>
  <c r="X15" i="10" s="1"/>
  <c r="K15" i="10"/>
  <c r="L15" i="10" s="1"/>
  <c r="M15" i="10" s="1"/>
  <c r="F16" i="10"/>
  <c r="G16" i="10" s="1"/>
  <c r="H16" i="10" s="1"/>
  <c r="V13" i="10"/>
  <c r="W13" i="10" s="1"/>
  <c r="X13" i="10" s="1"/>
  <c r="V14" i="10"/>
  <c r="W14" i="10" s="1"/>
  <c r="X14" i="10" s="1"/>
  <c r="K14" i="10"/>
  <c r="L14" i="10" s="1"/>
  <c r="M14" i="10" s="1"/>
  <c r="F15" i="10"/>
  <c r="G15" i="10" s="1"/>
  <c r="H15" i="10" s="1"/>
  <c r="F18" i="10"/>
  <c r="G18" i="10" s="1"/>
  <c r="H18" i="10" s="1"/>
  <c r="J18" i="10"/>
  <c r="K18" i="10" s="1"/>
  <c r="L18" i="10" s="1"/>
  <c r="M18" i="10" s="1"/>
  <c r="E19" i="10"/>
  <c r="U18" i="10"/>
  <c r="V18" i="10" s="1"/>
  <c r="W18" i="10" s="1"/>
  <c r="X18" i="10" s="1"/>
  <c r="P19" i="10"/>
  <c r="Q18" i="10"/>
  <c r="R18" i="10" s="1"/>
  <c r="S18" i="10" s="1"/>
  <c r="F13" i="10"/>
  <c r="G13" i="10" s="1"/>
  <c r="H13" i="10" s="1"/>
  <c r="K13" i="10"/>
  <c r="AP275" i="10"/>
  <c r="BY262" i="10"/>
  <c r="Z305" i="10"/>
  <c r="AG264" i="10"/>
  <c r="O281" i="10"/>
  <c r="EJ310" i="10"/>
  <c r="AH264" i="10"/>
  <c r="EJ286" i="10"/>
  <c r="Q281" i="10"/>
  <c r="DY263" i="10"/>
  <c r="E287" i="10"/>
  <c r="AD273" i="10"/>
  <c r="J284" i="10"/>
  <c r="CZ269" i="10"/>
  <c r="BD257" i="10"/>
  <c r="W285" i="10"/>
  <c r="EJ308" i="10"/>
  <c r="EI283" i="10"/>
  <c r="EL314" i="10"/>
  <c r="EK263" i="10"/>
  <c r="K295" i="10"/>
  <c r="DW184" i="10"/>
  <c r="BL275" i="10"/>
  <c r="EW296" i="10"/>
  <c r="EX294" i="10"/>
  <c r="AQ281" i="10"/>
  <c r="V283" i="10"/>
  <c r="DX294" i="10"/>
  <c r="DD247" i="10"/>
  <c r="DM304" i="10"/>
  <c r="BE257" i="10"/>
  <c r="AS295" i="10"/>
  <c r="BO302" i="10"/>
  <c r="CN288" i="10"/>
  <c r="CB289" i="10"/>
  <c r="BP282" i="10"/>
  <c r="AR282" i="10"/>
  <c r="CS301" i="10"/>
  <c r="DK304" i="10"/>
  <c r="CM288" i="10"/>
  <c r="BO304" i="10"/>
  <c r="I300" i="10"/>
  <c r="DE304" i="10"/>
  <c r="CX287" i="10"/>
  <c r="CJ292" i="10"/>
  <c r="DG280" i="10"/>
  <c r="CH271" i="10"/>
  <c r="O305" i="10"/>
  <c r="CY293" i="10"/>
  <c r="DN283" i="10"/>
  <c r="CD275" i="10"/>
  <c r="U283" i="10"/>
  <c r="I284" i="10"/>
  <c r="DW294" i="10"/>
  <c r="CY269" i="10"/>
  <c r="BC257" i="10"/>
  <c r="AQ304" i="10"/>
  <c r="AE293" i="10"/>
  <c r="G281" i="10"/>
  <c r="DU287" i="10"/>
  <c r="DI287" i="10"/>
  <c r="BM305" i="10"/>
  <c r="EA283" i="10"/>
  <c r="CE295" i="10"/>
  <c r="BS295" i="10"/>
  <c r="EX306" i="10"/>
  <c r="EL280" i="10"/>
  <c r="F303" i="10"/>
  <c r="BX267" i="10"/>
  <c r="AN184" i="10"/>
  <c r="DS291" i="10"/>
  <c r="CI291" i="10"/>
  <c r="BW255" i="10"/>
  <c r="AY279" i="10"/>
  <c r="AM267" i="10"/>
  <c r="DQ291" i="10"/>
  <c r="CS279" i="10"/>
  <c r="BI279" i="10"/>
  <c r="ES235" i="10"/>
  <c r="CK184" i="10"/>
  <c r="BH291" i="10"/>
  <c r="DO279" i="10"/>
  <c r="DC291" i="10"/>
  <c r="BG291" i="10"/>
  <c r="AU291" i="10"/>
  <c r="FC279" i="10"/>
  <c r="EQ274" i="10"/>
  <c r="EE232" i="10"/>
  <c r="T249" i="10"/>
  <c r="DJ304" i="10"/>
  <c r="BN304" i="10"/>
  <c r="CU302" i="10"/>
  <c r="BK261" i="10"/>
  <c r="EW310" i="10"/>
  <c r="EK284" i="10"/>
  <c r="P250" i="10"/>
  <c r="ED285" i="10"/>
  <c r="DF273" i="10"/>
  <c r="BJ280" i="10"/>
  <c r="AX280" i="10"/>
  <c r="AA280" i="10"/>
  <c r="EC290" i="10"/>
  <c r="DE280" i="10"/>
  <c r="BU250" i="10"/>
  <c r="AW284" i="10"/>
  <c r="AK278" i="10"/>
  <c r="N292" i="10"/>
  <c r="EB284" i="10"/>
  <c r="DP285" i="10"/>
  <c r="CR272" i="10"/>
  <c r="CF304" i="10"/>
  <c r="BT290" i="10"/>
  <c r="AV304" i="10"/>
  <c r="AJ302" i="10"/>
  <c r="Y297" i="10"/>
  <c r="CQ290" i="10"/>
  <c r="BR304" i="10"/>
  <c r="X278" i="10"/>
  <c r="DB242" i="10"/>
  <c r="CP272" i="10"/>
  <c r="BF283" i="10"/>
  <c r="AK304" i="10"/>
  <c r="DL274" i="10"/>
  <c r="FB276" i="10"/>
  <c r="EP270" i="10"/>
  <c r="M286" i="10"/>
  <c r="AI284" i="10"/>
  <c r="FA276" i="10"/>
  <c r="EO270" i="10"/>
  <c r="L284" i="10"/>
  <c r="DZ284" i="10"/>
  <c r="BR264" i="10"/>
  <c r="AT284" i="10"/>
  <c r="EZ308" i="10"/>
  <c r="EN310" i="10"/>
  <c r="CG301" i="10"/>
  <c r="DA289" i="10"/>
  <c r="CO288" i="10"/>
  <c r="CC305" i="10"/>
  <c r="BQ294" i="10"/>
  <c r="EY243" i="10"/>
  <c r="EM258" i="10"/>
  <c r="AF282" i="10"/>
  <c r="H305" i="10"/>
  <c r="DV294" i="10"/>
  <c r="CL288" i="10"/>
  <c r="BZ294" i="10"/>
  <c r="BB294" i="10"/>
  <c r="FH258" i="10"/>
  <c r="EV257" i="10"/>
  <c r="EJ267" i="10"/>
  <c r="CA289" i="10"/>
  <c r="S288" i="10"/>
  <c r="CW288" i="10"/>
  <c r="BA300" i="10"/>
  <c r="AO300" i="10"/>
  <c r="FG287" i="10"/>
  <c r="EU297" i="10"/>
  <c r="EI267" i="10"/>
  <c r="R305" i="10"/>
  <c r="DT286" i="10"/>
  <c r="DH293" i="10"/>
  <c r="AZ296" i="10"/>
  <c r="DW300" i="10"/>
  <c r="FF258" i="10"/>
  <c r="ET268" i="10"/>
  <c r="EH303" i="10"/>
  <c r="FH274" i="10"/>
  <c r="AC288" i="10"/>
  <c r="FE311" i="10"/>
  <c r="EG262" i="10"/>
  <c r="DR298" i="10"/>
  <c r="CT301" i="10"/>
  <c r="BV305" i="10"/>
  <c r="AL286" i="10"/>
  <c r="FD281" i="10"/>
  <c r="ER291" i="10"/>
  <c r="EF257" i="10"/>
  <c r="EI259" i="10"/>
  <c r="EO296" i="10"/>
  <c r="J302" i="10"/>
  <c r="EP305" i="10"/>
  <c r="FH288" i="10"/>
  <c r="CW184" i="10"/>
  <c r="EP303" i="10"/>
  <c r="BP184" i="10"/>
  <c r="BP300" i="10"/>
  <c r="EJ303" i="10"/>
  <c r="EJ281" i="10"/>
  <c r="AE184" i="10"/>
  <c r="EV302" i="10"/>
  <c r="FB280" i="10"/>
  <c r="EP304" i="10"/>
  <c r="DI305" i="10"/>
  <c r="BI297" i="10"/>
  <c r="EI301" i="10"/>
  <c r="EP280" i="10"/>
  <c r="BY305" i="10"/>
  <c r="EP297" i="10"/>
  <c r="FB268" i="10"/>
  <c r="EP266" i="10"/>
  <c r="FH307" i="10"/>
  <c r="EP290" i="10"/>
  <c r="FH255" i="10"/>
  <c r="CD305" i="10"/>
  <c r="N304" i="10"/>
  <c r="AU297" i="10"/>
  <c r="EF226" i="10"/>
  <c r="CM184" i="10"/>
  <c r="AT305" i="10"/>
  <c r="DD303" i="10"/>
  <c r="DI300" i="10"/>
  <c r="BU296" i="10"/>
  <c r="FB184" i="10"/>
  <c r="EV308" i="10"/>
  <c r="EW302" i="10"/>
  <c r="EJ295" i="10"/>
  <c r="EK286" i="10"/>
  <c r="EO278" i="10"/>
  <c r="FD265" i="10"/>
  <c r="CD303" i="10"/>
  <c r="CF294" i="10"/>
  <c r="FD313" i="10"/>
  <c r="FD293" i="10"/>
  <c r="EF285" i="10"/>
  <c r="BH184" i="10"/>
  <c r="DN304" i="10"/>
  <c r="AK303" i="10"/>
  <c r="DU299" i="10"/>
  <c r="BO294" i="10"/>
  <c r="FA313" i="10"/>
  <c r="FD307" i="10"/>
  <c r="EW300" i="10"/>
  <c r="FB293" i="10"/>
  <c r="EJ284" i="10"/>
  <c r="EP273" i="10"/>
  <c r="EJ262" i="10"/>
  <c r="ER277" i="10"/>
  <c r="BM184" i="10"/>
  <c r="BQ303" i="10"/>
  <c r="BD184" i="10"/>
  <c r="X303" i="10"/>
  <c r="CD299" i="10"/>
  <c r="ER313" i="10"/>
  <c r="FB307" i="10"/>
  <c r="EP300" i="10"/>
  <c r="ER293" i="10"/>
  <c r="FB283" i="10"/>
  <c r="ER272" i="10"/>
  <c r="FB260" i="10"/>
  <c r="X305" i="10"/>
  <c r="FD264" i="10"/>
  <c r="AV184" i="10"/>
  <c r="CD304" i="10"/>
  <c r="DN302" i="10"/>
  <c r="BO299" i="10"/>
  <c r="CK292" i="10"/>
  <c r="FH312" i="10"/>
  <c r="EF307" i="10"/>
  <c r="EK300" i="10"/>
  <c r="FB290" i="10"/>
  <c r="EP283" i="10"/>
  <c r="EP271" i="10"/>
  <c r="EH260" i="10"/>
  <c r="DB295" i="10"/>
  <c r="AJ184" i="10"/>
  <c r="BU304" i="10"/>
  <c r="CZ302" i="10"/>
  <c r="J299" i="10"/>
  <c r="BM292" i="10"/>
  <c r="EW312" i="10"/>
  <c r="EO306" i="10"/>
  <c r="ER299" i="10"/>
  <c r="EW290" i="10"/>
  <c r="EJ283" i="10"/>
  <c r="EK271" i="10"/>
  <c r="EJ259" i="10"/>
  <c r="CP298" i="10"/>
  <c r="CD290" i="10"/>
  <c r="FF311" i="10"/>
  <c r="FD270" i="10"/>
  <c r="AT304" i="10"/>
  <c r="CE298" i="10"/>
  <c r="CP289" i="10"/>
  <c r="FD311" i="10"/>
  <c r="FD289" i="10"/>
  <c r="EF268" i="10"/>
  <c r="FF238" i="10"/>
  <c r="DP184" i="10"/>
  <c r="BG285" i="10"/>
  <c r="AT301" i="10"/>
  <c r="ER309" i="10"/>
  <c r="EF287" i="10"/>
  <c r="CN184" i="10"/>
  <c r="AV305" i="10"/>
  <c r="DL303" i="10"/>
  <c r="DD296" i="10"/>
  <c r="FD184" i="10"/>
  <c r="FB308" i="10"/>
  <c r="EF303" i="10"/>
  <c r="EK296" i="10"/>
  <c r="EW286" i="10"/>
  <c r="EP279" i="10"/>
  <c r="EF266" i="10"/>
  <c r="EW220" i="10"/>
  <c r="DJ184" i="10"/>
  <c r="CF184" i="10"/>
  <c r="BC184" i="10"/>
  <c r="X184" i="10"/>
  <c r="DB305" i="10"/>
  <c r="BR305" i="10"/>
  <c r="AO305" i="10"/>
  <c r="E305" i="10"/>
  <c r="CU304" i="10"/>
  <c r="BK304" i="10"/>
  <c r="AA304" i="10"/>
  <c r="EA303" i="10"/>
  <c r="CX303" i="10"/>
  <c r="BB303" i="10"/>
  <c r="K303" i="10"/>
  <c r="CQ302" i="10"/>
  <c r="AV302" i="10"/>
  <c r="DV301" i="10"/>
  <c r="CC301" i="10"/>
  <c r="Z301" i="10"/>
  <c r="CR300" i="10"/>
  <c r="AM300" i="10"/>
  <c r="DD299" i="10"/>
  <c r="BA299" i="10"/>
  <c r="DU298" i="10"/>
  <c r="BR298" i="10"/>
  <c r="DD297" i="10"/>
  <c r="V297" i="10"/>
  <c r="AV296" i="10"/>
  <c r="CD295" i="10"/>
  <c r="DL294" i="10"/>
  <c r="AR294" i="10"/>
  <c r="CP293" i="10"/>
  <c r="G293" i="10"/>
  <c r="AO292" i="10"/>
  <c r="BI291" i="10"/>
  <c r="AW290" i="10"/>
  <c r="BP289" i="10"/>
  <c r="CB288" i="10"/>
  <c r="CU287" i="10"/>
  <c r="Z286" i="10"/>
  <c r="L285" i="10"/>
  <c r="CQ283" i="10"/>
  <c r="BC282" i="10"/>
  <c r="BM280" i="10"/>
  <c r="DE278" i="10"/>
  <c r="AY276" i="10"/>
  <c r="AG269" i="10"/>
  <c r="Q261" i="10"/>
  <c r="BT250" i="10"/>
  <c r="ER184" i="10"/>
  <c r="EK313" i="10"/>
  <c r="ER311" i="10"/>
  <c r="EQ309" i="10"/>
  <c r="ER307" i="10"/>
  <c r="EH305" i="10"/>
  <c r="EO302" i="10"/>
  <c r="EJ299" i="10"/>
  <c r="FB295" i="10"/>
  <c r="EP293" i="10"/>
  <c r="ER289" i="10"/>
  <c r="FH285" i="10"/>
  <c r="FA282" i="10"/>
  <c r="FD279" i="10"/>
  <c r="EL276" i="10"/>
  <c r="EH270" i="10"/>
  <c r="FC264" i="10"/>
  <c r="EY257" i="10"/>
  <c r="N184" i="10"/>
  <c r="DI184" i="10"/>
  <c r="CB184" i="10"/>
  <c r="BB184" i="10"/>
  <c r="S184" i="10"/>
  <c r="CW305" i="10"/>
  <c r="BN305" i="10"/>
  <c r="AM305" i="10"/>
  <c r="EC304" i="10"/>
  <c r="CS304" i="10"/>
  <c r="BI304" i="10"/>
  <c r="Z304" i="10"/>
  <c r="DX303" i="10"/>
  <c r="CS303" i="10"/>
  <c r="BA303" i="10"/>
  <c r="J303" i="10"/>
  <c r="CN302" i="10"/>
  <c r="AT302" i="10"/>
  <c r="DU301" i="10"/>
  <c r="BZ301" i="10"/>
  <c r="W301" i="10"/>
  <c r="CN300" i="10"/>
  <c r="AA300" i="10"/>
  <c r="CU299" i="10"/>
  <c r="AO299" i="10"/>
  <c r="DI298" i="10"/>
  <c r="BP298" i="10"/>
  <c r="CX297" i="10"/>
  <c r="J297" i="10"/>
  <c r="AU296" i="10"/>
  <c r="CC295" i="10"/>
  <c r="DK294" i="10"/>
  <c r="AQ294" i="10"/>
  <c r="CA293" i="10"/>
  <c r="E293" i="10"/>
  <c r="AM292" i="10"/>
  <c r="AK291" i="10"/>
  <c r="AU290" i="10"/>
  <c r="BG289" i="10"/>
  <c r="BZ288" i="10"/>
  <c r="CL287" i="10"/>
  <c r="Q286" i="10"/>
  <c r="EC284" i="10"/>
  <c r="CO283" i="10"/>
  <c r="BA282" i="10"/>
  <c r="AL280" i="10"/>
  <c r="CA278" i="10"/>
  <c r="DI275" i="10"/>
  <c r="AE269" i="10"/>
  <c r="O261" i="10"/>
  <c r="BS248" i="10"/>
  <c r="EP184" i="10"/>
  <c r="EF313" i="10"/>
  <c r="EO311" i="10"/>
  <c r="EJ309" i="10"/>
  <c r="EQ307" i="10"/>
  <c r="EE305" i="10"/>
  <c r="FF301" i="10"/>
  <c r="EF299" i="10"/>
  <c r="EV295" i="10"/>
  <c r="FB292" i="10"/>
  <c r="EF289" i="10"/>
  <c r="FC285" i="10"/>
  <c r="EO282" i="10"/>
  <c r="ER279" i="10"/>
  <c r="EE276" i="10"/>
  <c r="FD269" i="10"/>
  <c r="ER264" i="10"/>
  <c r="EP256" i="10"/>
  <c r="I184" i="10"/>
  <c r="DD184" i="10"/>
  <c r="CA184" i="10"/>
  <c r="BA184" i="10"/>
  <c r="Q184" i="10"/>
  <c r="CU305" i="10"/>
  <c r="AJ305" i="10"/>
  <c r="DZ304" i="10"/>
  <c r="CP304" i="10"/>
  <c r="BF304" i="10"/>
  <c r="Y304" i="10"/>
  <c r="DV303" i="10"/>
  <c r="CR303" i="10"/>
  <c r="AY303" i="10"/>
  <c r="I303" i="10"/>
  <c r="CL302" i="10"/>
  <c r="AK302" i="10"/>
  <c r="DQ301" i="10"/>
  <c r="BQ301" i="10"/>
  <c r="T301" i="10"/>
  <c r="CF300" i="10"/>
  <c r="Z300" i="10"/>
  <c r="CS299" i="10"/>
  <c r="AM299" i="10"/>
  <c r="DG298" i="10"/>
  <c r="BD298" i="10"/>
  <c r="CL297" i="10"/>
  <c r="EC296" i="10"/>
  <c r="Y296" i="10"/>
  <c r="BG295" i="10"/>
  <c r="DD294" i="10"/>
  <c r="AJ294" i="10"/>
  <c r="BZ293" i="10"/>
  <c r="DX292" i="10"/>
  <c r="AF292" i="10"/>
  <c r="AI291" i="10"/>
  <c r="AK290" i="10"/>
  <c r="BD289" i="10"/>
  <c r="BP288" i="10"/>
  <c r="BN287" i="10"/>
  <c r="N286" i="10"/>
  <c r="DE284" i="10"/>
  <c r="BQ283" i="10"/>
  <c r="AC282" i="10"/>
  <c r="AC280" i="10"/>
  <c r="BR278" i="10"/>
  <c r="DB275" i="10"/>
  <c r="S268" i="10"/>
  <c r="CG259" i="10"/>
  <c r="BQ248" i="10"/>
  <c r="EO184" i="10"/>
  <c r="EE313" i="10"/>
  <c r="FB310" i="10"/>
  <c r="EH309" i="10"/>
  <c r="EP307" i="10"/>
  <c r="EW304" i="10"/>
  <c r="FD301" i="10"/>
  <c r="EW298" i="10"/>
  <c r="EQ295" i="10"/>
  <c r="FA292" i="10"/>
  <c r="EE289" i="10"/>
  <c r="EJ285" i="10"/>
  <c r="EK282" i="10"/>
  <c r="EQ279" i="10"/>
  <c r="EJ275" i="10"/>
  <c r="EW269" i="10"/>
  <c r="ER263" i="10"/>
  <c r="EO256" i="10"/>
  <c r="H184" i="10"/>
  <c r="CZ184" i="10"/>
  <c r="BZ184" i="10"/>
  <c r="EB305" i="10"/>
  <c r="CR305" i="10"/>
  <c r="BK305" i="10"/>
  <c r="AH305" i="10"/>
  <c r="DX304" i="10"/>
  <c r="CN304" i="10"/>
  <c r="BD304" i="10"/>
  <c r="V304" i="10"/>
  <c r="DQ303" i="10"/>
  <c r="CQ303" i="10"/>
  <c r="AV303" i="10"/>
  <c r="DW302" i="10"/>
  <c r="CE302" i="10"/>
  <c r="AH302" i="10"/>
  <c r="DI301" i="10"/>
  <c r="BP301" i="10"/>
  <c r="K301" i="10"/>
  <c r="CC300" i="10"/>
  <c r="X300" i="10"/>
  <c r="CO299" i="10"/>
  <c r="AJ299" i="10"/>
  <c r="DD298" i="10"/>
  <c r="BC298" i="10"/>
  <c r="BS297" i="10"/>
  <c r="DZ296" i="10"/>
  <c r="X296" i="10"/>
  <c r="BF295" i="10"/>
  <c r="CO294" i="10"/>
  <c r="U294" i="10"/>
  <c r="BY293" i="10"/>
  <c r="DI292" i="10"/>
  <c r="Q292" i="10"/>
  <c r="K291" i="10"/>
  <c r="W290" i="10"/>
  <c r="AI289" i="10"/>
  <c r="BB288" i="10"/>
  <c r="BB287" i="10"/>
  <c r="DS285" i="10"/>
  <c r="DC284" i="10"/>
  <c r="BO283" i="10"/>
  <c r="T282" i="10"/>
  <c r="EB279" i="10"/>
  <c r="AL278" i="10"/>
  <c r="J275" i="10"/>
  <c r="E267" i="10"/>
  <c r="W258" i="10"/>
  <c r="AO244" i="10"/>
  <c r="EH184" i="10"/>
  <c r="FA310" i="10"/>
  <c r="FA301" i="10"/>
  <c r="EO292" i="10"/>
  <c r="FC281" i="10"/>
  <c r="G184" i="10"/>
  <c r="CY184" i="10"/>
  <c r="BY184" i="10"/>
  <c r="AR184" i="10"/>
  <c r="DZ305" i="10"/>
  <c r="CP305" i="10"/>
  <c r="BH305" i="10"/>
  <c r="AC305" i="10"/>
  <c r="DS304" i="10"/>
  <c r="CI304" i="10"/>
  <c r="AY304" i="10"/>
  <c r="T304" i="10"/>
  <c r="DP303" i="10"/>
  <c r="CN303" i="10"/>
  <c r="AT303" i="10"/>
  <c r="DV302" i="10"/>
  <c r="CD302" i="10"/>
  <c r="Y302" i="10"/>
  <c r="DB301" i="10"/>
  <c r="BO301" i="10"/>
  <c r="J301" i="10"/>
  <c r="BZ300" i="10"/>
  <c r="T300" i="10"/>
  <c r="CG299" i="10"/>
  <c r="AA299" i="10"/>
  <c r="CU298" i="10"/>
  <c r="BA298" i="10"/>
  <c r="BR297" i="10"/>
  <c r="DN296" i="10"/>
  <c r="W296" i="10"/>
  <c r="BE295" i="10"/>
  <c r="CN294" i="10"/>
  <c r="S294" i="10"/>
  <c r="BR293" i="10"/>
  <c r="DG292" i="10"/>
  <c r="O292" i="10"/>
  <c r="EB290" i="10"/>
  <c r="U290" i="10"/>
  <c r="AG289" i="10"/>
  <c r="AS288" i="10"/>
  <c r="AE287" i="10"/>
  <c r="DQ285" i="10"/>
  <c r="CE284" i="10"/>
  <c r="AQ283" i="10"/>
  <c r="DK281" i="10"/>
  <c r="DS279" i="10"/>
  <c r="Z278" i="10"/>
  <c r="AR274" i="10"/>
  <c r="EC266" i="10"/>
  <c r="U258" i="10"/>
  <c r="BQ236" i="10"/>
  <c r="EF184" i="10"/>
  <c r="FD312" i="10"/>
  <c r="FA308" i="10"/>
  <c r="FA306" i="10"/>
  <c r="FF303" i="10"/>
  <c r="EO301" i="10"/>
  <c r="EJ298" i="10"/>
  <c r="FB294" i="10"/>
  <c r="FD291" i="10"/>
  <c r="EJ288" i="10"/>
  <c r="FB284" i="10"/>
  <c r="EQ281" i="10"/>
  <c r="EF279" i="10"/>
  <c r="ER274" i="10"/>
  <c r="FA268" i="10"/>
  <c r="EP262" i="10"/>
  <c r="EN251" i="10"/>
  <c r="EB184" i="10"/>
  <c r="CX184" i="10"/>
  <c r="BT184" i="10"/>
  <c r="AQ184" i="10"/>
  <c r="DU305" i="10"/>
  <c r="CK305" i="10"/>
  <c r="BF305" i="10"/>
  <c r="AA305" i="10"/>
  <c r="DQ304" i="10"/>
  <c r="CG304" i="10"/>
  <c r="AW304" i="10"/>
  <c r="O304" i="10"/>
  <c r="DO303" i="10"/>
  <c r="CE303" i="10"/>
  <c r="AM303" i="10"/>
  <c r="DP302" i="10"/>
  <c r="CC302" i="10"/>
  <c r="X302" i="10"/>
  <c r="BC301" i="10"/>
  <c r="I301" i="10"/>
  <c r="BQ300" i="10"/>
  <c r="L300" i="10"/>
  <c r="CF299" i="10"/>
  <c r="Y299" i="10"/>
  <c r="CS298" i="10"/>
  <c r="X298" i="10"/>
  <c r="BN297" i="10"/>
  <c r="DL296" i="10"/>
  <c r="EA295" i="10"/>
  <c r="AI295" i="10"/>
  <c r="CM294" i="10"/>
  <c r="L294" i="10"/>
  <c r="BC293" i="10"/>
  <c r="CZ292" i="10"/>
  <c r="H292" i="10"/>
  <c r="DY290" i="10"/>
  <c r="K290" i="10"/>
  <c r="W289" i="10"/>
  <c r="AP288" i="10"/>
  <c r="G287" i="10"/>
  <c r="CS285" i="10"/>
  <c r="CC284" i="10"/>
  <c r="AH283" i="10"/>
  <c r="CA281" i="10"/>
  <c r="CR279" i="10"/>
  <c r="DP277" i="10"/>
  <c r="CH273" i="10"/>
  <c r="DQ265" i="10"/>
  <c r="CM256" i="10"/>
  <c r="AH216" i="10"/>
  <c r="EX314" i="10"/>
  <c r="FB312" i="10"/>
  <c r="EK310" i="10"/>
  <c r="FB303" i="10"/>
  <c r="EJ301" i="10"/>
  <c r="FB297" i="10"/>
  <c r="FA294" i="10"/>
  <c r="FC291" i="10"/>
  <c r="FB287" i="10"/>
  <c r="EP281" i="10"/>
  <c r="EP278" i="10"/>
  <c r="FD273" i="10"/>
  <c r="EV268" i="10"/>
  <c r="EO262" i="10"/>
  <c r="EF249" i="10"/>
  <c r="AP184" i="10"/>
  <c r="DS305" i="10"/>
  <c r="CI305" i="10"/>
  <c r="BB305" i="10"/>
  <c r="BZ302" i="10"/>
  <c r="W302" i="10"/>
  <c r="BB301" i="10"/>
  <c r="U299" i="10"/>
  <c r="T298" i="10"/>
  <c r="DZ295" i="10"/>
  <c r="AG295" i="10"/>
  <c r="DW293" i="10"/>
  <c r="BB293" i="10"/>
  <c r="DR291" i="10"/>
  <c r="DD290" i="10"/>
  <c r="DW289" i="10"/>
  <c r="I289" i="10"/>
  <c r="U288" i="10"/>
  <c r="CQ285" i="10"/>
  <c r="BE284" i="10"/>
  <c r="J283" i="10"/>
  <c r="CI279" i="10"/>
  <c r="DC277" i="10"/>
  <c r="BZ273" i="10"/>
  <c r="DC264" i="10"/>
  <c r="CK256" i="10"/>
  <c r="V216" i="10"/>
  <c r="EQ291" i="10"/>
  <c r="DV184" i="10"/>
  <c r="CR184" i="10"/>
  <c r="BO184" i="10"/>
  <c r="AO184" i="10"/>
  <c r="DP305" i="10"/>
  <c r="CF305" i="10"/>
  <c r="BA305" i="10"/>
  <c r="V305" i="10"/>
  <c r="DL304" i="10"/>
  <c r="CB304" i="10"/>
  <c r="AR304" i="10"/>
  <c r="M304" i="10"/>
  <c r="DJ303" i="10"/>
  <c r="CC303" i="10"/>
  <c r="AH303" i="10"/>
  <c r="DE302" i="10"/>
  <c r="BQ302" i="10"/>
  <c r="T302" i="10"/>
  <c r="CQ301" i="10"/>
  <c r="BA301" i="10"/>
  <c r="DV300" i="10"/>
  <c r="BO300" i="10"/>
  <c r="DW299" i="10"/>
  <c r="BZ299" i="10"/>
  <c r="M299" i="10"/>
  <c r="CG298" i="10"/>
  <c r="Q298" i="10"/>
  <c r="AW297" i="10"/>
  <c r="CR296" i="10"/>
  <c r="DY295" i="10"/>
  <c r="Z295" i="10"/>
  <c r="DU293" i="10"/>
  <c r="BA293" i="10"/>
  <c r="CI292" i="10"/>
  <c r="DP291" i="10"/>
  <c r="DB290" i="10"/>
  <c r="DN289" i="10"/>
  <c r="G289" i="10"/>
  <c r="DU286" i="10"/>
  <c r="CG285" i="10"/>
  <c r="AV284" i="10"/>
  <c r="H283" i="10"/>
  <c r="P281" i="10"/>
  <c r="BH279" i="10"/>
  <c r="BP277" i="10"/>
  <c r="DP272" i="10"/>
  <c r="DA264" i="10"/>
  <c r="AC255" i="10"/>
  <c r="FF184" i="10"/>
  <c r="FF313" i="10"/>
  <c r="EP312" i="10"/>
  <c r="EI310" i="10"/>
  <c r="EP308" i="10"/>
  <c r="FC305" i="10"/>
  <c r="EO303" i="10"/>
  <c r="EE301" i="10"/>
  <c r="FA296" i="10"/>
  <c r="EP294" i="10"/>
  <c r="EE291" i="10"/>
  <c r="EE287" i="10"/>
  <c r="FD283" i="10"/>
  <c r="EE281" i="10"/>
  <c r="EJ278" i="10"/>
  <c r="FB272" i="10"/>
  <c r="ER267" i="10"/>
  <c r="FF260" i="10"/>
  <c r="EF233" i="10"/>
  <c r="DU184" i="10"/>
  <c r="BN184" i="10"/>
  <c r="DN305" i="10"/>
  <c r="AY305" i="10"/>
  <c r="Q305" i="10"/>
  <c r="DG304" i="10"/>
  <c r="BW304" i="10"/>
  <c r="AM304" i="10"/>
  <c r="J304" i="10"/>
  <c r="DE303" i="10"/>
  <c r="BY303" i="10"/>
  <c r="Y303" i="10"/>
  <c r="DB302" i="10"/>
  <c r="BP302" i="10"/>
  <c r="K302" i="10"/>
  <c r="CN301" i="10"/>
  <c r="AW301" i="10"/>
  <c r="DU300" i="10"/>
  <c r="BC300" i="10"/>
  <c r="DV299" i="10"/>
  <c r="BR299" i="10"/>
  <c r="L299" i="10"/>
  <c r="CF298" i="10"/>
  <c r="N298" i="10"/>
  <c r="AV297" i="10"/>
  <c r="CP296" i="10"/>
  <c r="DC295" i="10"/>
  <c r="BP294" i="10"/>
  <c r="DN293" i="10"/>
  <c r="AT293" i="10"/>
  <c r="CB292" i="10"/>
  <c r="CR291" i="10"/>
  <c r="CR290" i="10"/>
  <c r="DK289" i="10"/>
  <c r="DW288" i="10"/>
  <c r="I288" i="10"/>
  <c r="DG286" i="10"/>
  <c r="BS285" i="10"/>
  <c r="X284" i="10"/>
  <c r="DJ282" i="10"/>
  <c r="BA277" i="10"/>
  <c r="O272" i="10"/>
  <c r="CO263" i="10"/>
  <c r="AA255" i="10"/>
  <c r="EE312" i="10"/>
  <c r="FF309" i="10"/>
  <c r="FA305" i="10"/>
  <c r="FA286" i="10"/>
  <c r="H304" i="10"/>
  <c r="CL301" i="10"/>
  <c r="BB300" i="10"/>
  <c r="EB297" i="10"/>
  <c r="I295" i="10"/>
  <c r="DI288" i="10"/>
  <c r="DE286" i="10"/>
  <c r="V284" i="10"/>
  <c r="DA282" i="10"/>
  <c r="DF280" i="10"/>
  <c r="X279" i="10"/>
  <c r="DW276" i="10"/>
  <c r="AF271" i="10"/>
  <c r="CM263" i="10"/>
  <c r="CS253" i="10"/>
  <c r="FC309" i="10"/>
  <c r="EQ305" i="10"/>
  <c r="FC293" i="10"/>
  <c r="EQ277" i="10"/>
  <c r="FC224" i="10"/>
  <c r="DL184" i="10"/>
  <c r="CL184" i="10"/>
  <c r="AC184" i="10"/>
  <c r="DG305" i="10"/>
  <c r="BW305" i="10"/>
  <c r="L305" i="10"/>
  <c r="DB304" i="10"/>
  <c r="AH304" i="10"/>
  <c r="EC303" i="10"/>
  <c r="DC303" i="10"/>
  <c r="BP303" i="10"/>
  <c r="W303" i="10"/>
  <c r="CS302" i="10"/>
  <c r="BC302" i="10"/>
  <c r="I302" i="10"/>
  <c r="CE301" i="10"/>
  <c r="AO301" i="10"/>
  <c r="DG300" i="10"/>
  <c r="DI299" i="10"/>
  <c r="BC299" i="10"/>
  <c r="DX298" i="10"/>
  <c r="CA298" i="10"/>
  <c r="DZ297" i="10"/>
  <c r="AA297" i="10"/>
  <c r="BS296" i="10"/>
  <c r="DA295" i="10"/>
  <c r="EB294" i="10"/>
  <c r="BH294" i="10"/>
  <c r="CX293" i="10"/>
  <c r="AC293" i="10"/>
  <c r="BK292" i="10"/>
  <c r="CF291" i="10"/>
  <c r="BU290" i="10"/>
  <c r="CN289" i="10"/>
  <c r="CZ288" i="10"/>
  <c r="DS287" i="10"/>
  <c r="CG286" i="10"/>
  <c r="AL285" i="10"/>
  <c r="DX283" i="10"/>
  <c r="CC282" i="10"/>
  <c r="CW280" i="10"/>
  <c r="O279" i="10"/>
  <c r="DS276" i="10"/>
  <c r="AT270" i="10"/>
  <c r="CA262" i="10"/>
  <c r="AI252" i="10"/>
  <c r="FA184" i="10"/>
  <c r="ET309" i="10"/>
  <c r="EO280" i="10"/>
  <c r="EE277" i="10"/>
  <c r="DK184" i="10"/>
  <c r="Z184" i="10"/>
  <c r="DD305" i="10"/>
  <c r="BT305" i="10"/>
  <c r="AP305" i="10"/>
  <c r="J305" i="10"/>
  <c r="CZ304" i="10"/>
  <c r="BP304" i="10"/>
  <c r="AF304" i="10"/>
  <c r="EB303" i="10"/>
  <c r="CZ303" i="10"/>
  <c r="BN303" i="10"/>
  <c r="T303" i="10"/>
  <c r="CR302" i="10"/>
  <c r="BB302" i="10"/>
  <c r="DW301" i="10"/>
  <c r="CD301" i="10"/>
  <c r="AH301" i="10"/>
  <c r="CU300" i="10"/>
  <c r="DG299" i="10"/>
  <c r="BB299" i="10"/>
  <c r="DW298" i="10"/>
  <c r="BS298" i="10"/>
  <c r="DF297" i="10"/>
  <c r="AW296" i="10"/>
  <c r="DM294" i="10"/>
  <c r="AS294" i="10"/>
  <c r="CW293" i="10"/>
  <c r="V293" i="10"/>
  <c r="BD292" i="10"/>
  <c r="BK291" i="10"/>
  <c r="BR290" i="10"/>
  <c r="CD289" i="10"/>
  <c r="BU286" i="10"/>
  <c r="AJ285" i="10"/>
  <c r="DO283" i="10"/>
  <c r="CA282" i="10"/>
  <c r="BV280" i="10"/>
  <c r="DN278" i="10"/>
  <c r="BC276" i="10"/>
  <c r="AP270" i="10"/>
  <c r="AG252" i="10"/>
  <c r="ET184" i="10"/>
  <c r="EQ313" i="10"/>
  <c r="ET311" i="10"/>
  <c r="EO305" i="10"/>
  <c r="FC295" i="10"/>
  <c r="ET276" i="10"/>
  <c r="FC193" i="10"/>
  <c r="CV315" i="10"/>
  <c r="CV318" i="10"/>
  <c r="CV320" i="10"/>
  <c r="CV316" i="10"/>
  <c r="CV325" i="10"/>
  <c r="CV326" i="10"/>
  <c r="CV319" i="10"/>
  <c r="CV323" i="10"/>
  <c r="CV324" i="10"/>
  <c r="CV328" i="10"/>
  <c r="CV317" i="10"/>
  <c r="CV334" i="10"/>
  <c r="CV327" i="10"/>
  <c r="CV339" i="10"/>
  <c r="CV329" i="10"/>
  <c r="CV332" i="10"/>
  <c r="CV333" i="10"/>
  <c r="CV330" i="10"/>
  <c r="CV338" i="10"/>
  <c r="CV343" i="10"/>
  <c r="CV335" i="10"/>
  <c r="CV322" i="10"/>
  <c r="CV331" i="10"/>
  <c r="CV340" i="10"/>
  <c r="CV321" i="10"/>
  <c r="CV337" i="10"/>
  <c r="CV336" i="10"/>
  <c r="CV344" i="10"/>
  <c r="CV342" i="10"/>
  <c r="CV341" i="10"/>
  <c r="CV306" i="10"/>
  <c r="CV312" i="10"/>
  <c r="CV311" i="10"/>
  <c r="CV310" i="10"/>
  <c r="CV314" i="10"/>
  <c r="CV190" i="10"/>
  <c r="CV308" i="10"/>
  <c r="CV313" i="10"/>
  <c r="CV188" i="10"/>
  <c r="CV194" i="10"/>
  <c r="CV187" i="10"/>
  <c r="CV193" i="10"/>
  <c r="CV309" i="10"/>
  <c r="CV189" i="10"/>
  <c r="CV200" i="10"/>
  <c r="CV196" i="10"/>
  <c r="CV192" i="10"/>
  <c r="CV199" i="10"/>
  <c r="CV198" i="10"/>
  <c r="CV186" i="10"/>
  <c r="CV185" i="10"/>
  <c r="CV202" i="10"/>
  <c r="CV209" i="10"/>
  <c r="CV197" i="10"/>
  <c r="CV208" i="10"/>
  <c r="CV214" i="10"/>
  <c r="CV203" i="10"/>
  <c r="CV207" i="10"/>
  <c r="CV204" i="10"/>
  <c r="CV205" i="10"/>
  <c r="CV201" i="10"/>
  <c r="CV213" i="10"/>
  <c r="CV218" i="10"/>
  <c r="CV224" i="10"/>
  <c r="CV230" i="10"/>
  <c r="CV236" i="10"/>
  <c r="CV206" i="10"/>
  <c r="CV217" i="10"/>
  <c r="CV223" i="10"/>
  <c r="CV229" i="10"/>
  <c r="CV235" i="10"/>
  <c r="CV211" i="10"/>
  <c r="CV216" i="10"/>
  <c r="CV222" i="10"/>
  <c r="CV228" i="10"/>
  <c r="CV234" i="10"/>
  <c r="CV307" i="10"/>
  <c r="CV215" i="10"/>
  <c r="CV221" i="10"/>
  <c r="CV227" i="10"/>
  <c r="CV233" i="10"/>
  <c r="CV195" i="10"/>
  <c r="CV212" i="10"/>
  <c r="CV210" i="10"/>
  <c r="CV242" i="10"/>
  <c r="CV248" i="10"/>
  <c r="CV226" i="10"/>
  <c r="CV232" i="10"/>
  <c r="CV191" i="10"/>
  <c r="CV237" i="10"/>
  <c r="CV241" i="10"/>
  <c r="CV247" i="10"/>
  <c r="CV219" i="10"/>
  <c r="CV240" i="10"/>
  <c r="CV246" i="10"/>
  <c r="CV244" i="10"/>
  <c r="CV220" i="10"/>
  <c r="CV239" i="10"/>
  <c r="CV243" i="10"/>
  <c r="CV231" i="10"/>
  <c r="CV253" i="10"/>
  <c r="CV259" i="10"/>
  <c r="CV265" i="10"/>
  <c r="CV271" i="10"/>
  <c r="CV277" i="10"/>
  <c r="CV225" i="10"/>
  <c r="CV238" i="10"/>
  <c r="CV252" i="10"/>
  <c r="CV258" i="10"/>
  <c r="CV264" i="10"/>
  <c r="CV270" i="10"/>
  <c r="CV276" i="10"/>
  <c r="CV257" i="10"/>
  <c r="CV256" i="10"/>
  <c r="CV262" i="10"/>
  <c r="CV268" i="10"/>
  <c r="CV254" i="10"/>
  <c r="CV260" i="10"/>
  <c r="CV266" i="10"/>
  <c r="CV279" i="10"/>
  <c r="CV285" i="10"/>
  <c r="CV291" i="10"/>
  <c r="CV297" i="10"/>
  <c r="CV250" i="10"/>
  <c r="CV272" i="10"/>
  <c r="CV255" i="10"/>
  <c r="CV275" i="10"/>
  <c r="CV284" i="10"/>
  <c r="CV290" i="10"/>
  <c r="CV278" i="10"/>
  <c r="CV251" i="10"/>
  <c r="CV267" i="10"/>
  <c r="CV283" i="10"/>
  <c r="CV289" i="10"/>
  <c r="CV295" i="10"/>
  <c r="CV261" i="10"/>
  <c r="CV273" i="10"/>
  <c r="CV269" i="10"/>
  <c r="CV282" i="10"/>
  <c r="CV288" i="10"/>
  <c r="CV294" i="10"/>
  <c r="CV249" i="10"/>
  <c r="CV263" i="10"/>
  <c r="CV280" i="10"/>
  <c r="AN287" i="10"/>
  <c r="AB321" i="10"/>
  <c r="AB315" i="10"/>
  <c r="AB316" i="10"/>
  <c r="AB317" i="10"/>
  <c r="AB322" i="10"/>
  <c r="AB325" i="10"/>
  <c r="AB319" i="10"/>
  <c r="AB318" i="10"/>
  <c r="AB326" i="10"/>
  <c r="AB323" i="10"/>
  <c r="AB324" i="10"/>
  <c r="AB334" i="10"/>
  <c r="AB328" i="10"/>
  <c r="AB339" i="10"/>
  <c r="AB340" i="10"/>
  <c r="AB327" i="10"/>
  <c r="AB320" i="10"/>
  <c r="AB332" i="10"/>
  <c r="AB329" i="10"/>
  <c r="AB343" i="10"/>
  <c r="AB331" i="10"/>
  <c r="AB337" i="10"/>
  <c r="AB335" i="10"/>
  <c r="AB336" i="10"/>
  <c r="AB333" i="10"/>
  <c r="AB330" i="10"/>
  <c r="AB338" i="10"/>
  <c r="AB342" i="10"/>
  <c r="AB341" i="10"/>
  <c r="AB344" i="10"/>
  <c r="AB306" i="10"/>
  <c r="AB312" i="10"/>
  <c r="AB311" i="10"/>
  <c r="AB310" i="10"/>
  <c r="AB190" i="10"/>
  <c r="AB196" i="10"/>
  <c r="AB307" i="10"/>
  <c r="AB308" i="10"/>
  <c r="AB313" i="10"/>
  <c r="AB188" i="10"/>
  <c r="AB194" i="10"/>
  <c r="AB314" i="10"/>
  <c r="AB187" i="10"/>
  <c r="AB193" i="10"/>
  <c r="AB309" i="10"/>
  <c r="AB185" i="10"/>
  <c r="AB189" i="10"/>
  <c r="AB200" i="10"/>
  <c r="AB192" i="10"/>
  <c r="AB199" i="10"/>
  <c r="AB198" i="10"/>
  <c r="AB186" i="10"/>
  <c r="AB205" i="10"/>
  <c r="AB209" i="10"/>
  <c r="AB208" i="10"/>
  <c r="AB214" i="10"/>
  <c r="AB202" i="10"/>
  <c r="AB207" i="10"/>
  <c r="AB204" i="10"/>
  <c r="AB206" i="10"/>
  <c r="AB201" i="10"/>
  <c r="AB218" i="10"/>
  <c r="AB224" i="10"/>
  <c r="AB230" i="10"/>
  <c r="AB236" i="10"/>
  <c r="AB217" i="10"/>
  <c r="AB223" i="10"/>
  <c r="AB229" i="10"/>
  <c r="AB235" i="10"/>
  <c r="AB203" i="10"/>
  <c r="AB195" i="10"/>
  <c r="AB210" i="10"/>
  <c r="AB211" i="10"/>
  <c r="AB216" i="10"/>
  <c r="AB222" i="10"/>
  <c r="AB228" i="10"/>
  <c r="AB234" i="10"/>
  <c r="AB212" i="10"/>
  <c r="AB191" i="10"/>
  <c r="AB213" i="10"/>
  <c r="AB215" i="10"/>
  <c r="AB221" i="10"/>
  <c r="AB227" i="10"/>
  <c r="AB233" i="10"/>
  <c r="AB239" i="10"/>
  <c r="AB197" i="10"/>
  <c r="AB225" i="10"/>
  <c r="AB242" i="10"/>
  <c r="AB248" i="10"/>
  <c r="AB232" i="10"/>
  <c r="AB238" i="10"/>
  <c r="AB241" i="10"/>
  <c r="AB247" i="10"/>
  <c r="AB220" i="10"/>
  <c r="AB240" i="10"/>
  <c r="AB246" i="10"/>
  <c r="AB237" i="10"/>
  <c r="AB244" i="10"/>
  <c r="AB243" i="10"/>
  <c r="AB253" i="10"/>
  <c r="AB259" i="10"/>
  <c r="AB265" i="10"/>
  <c r="AB271" i="10"/>
  <c r="AB277" i="10"/>
  <c r="AB245" i="10"/>
  <c r="AB252" i="10"/>
  <c r="AB258" i="10"/>
  <c r="AB264" i="10"/>
  <c r="AB270" i="10"/>
  <c r="AB276" i="10"/>
  <c r="AB249" i="10"/>
  <c r="AB257" i="10"/>
  <c r="AB226" i="10"/>
  <c r="AB231" i="10"/>
  <c r="AB256" i="10"/>
  <c r="AB262" i="10"/>
  <c r="AB268" i="10"/>
  <c r="AB254" i="10"/>
  <c r="AB260" i="10"/>
  <c r="AB266" i="10"/>
  <c r="AB261" i="10"/>
  <c r="AB279" i="10"/>
  <c r="AB285" i="10"/>
  <c r="AB291" i="10"/>
  <c r="AB297" i="10"/>
  <c r="AB303" i="10"/>
  <c r="AB251" i="10"/>
  <c r="AB278" i="10"/>
  <c r="AB275" i="10"/>
  <c r="AB284" i="10"/>
  <c r="AB290" i="10"/>
  <c r="AB219" i="10"/>
  <c r="AB272" i="10"/>
  <c r="AB267" i="10"/>
  <c r="AB283" i="10"/>
  <c r="AB289" i="10"/>
  <c r="AB295" i="10"/>
  <c r="AB273" i="10"/>
  <c r="AB269" i="10"/>
  <c r="AB282" i="10"/>
  <c r="AB288" i="10"/>
  <c r="AB294" i="10"/>
  <c r="AB250" i="10"/>
  <c r="AB263" i="10"/>
  <c r="AB280" i="10"/>
  <c r="CT319" i="10"/>
  <c r="CT322" i="10"/>
  <c r="CT316" i="10"/>
  <c r="CT317" i="10"/>
  <c r="CT330" i="10"/>
  <c r="CT321" i="10"/>
  <c r="CT323" i="10"/>
  <c r="CT324" i="10"/>
  <c r="CT320" i="10"/>
  <c r="CT318" i="10"/>
  <c r="CT328" i="10"/>
  <c r="CT327" i="10"/>
  <c r="CT333" i="10"/>
  <c r="CT337" i="10"/>
  <c r="CT315" i="10"/>
  <c r="CT338" i="10"/>
  <c r="CT329" i="10"/>
  <c r="CT343" i="10"/>
  <c r="CT339" i="10"/>
  <c r="CT341" i="10"/>
  <c r="CT340" i="10"/>
  <c r="CT344" i="10"/>
  <c r="CT325" i="10"/>
  <c r="CT331" i="10"/>
  <c r="CT334" i="10"/>
  <c r="CT336" i="10"/>
  <c r="CT326" i="10"/>
  <c r="CT332" i="10"/>
  <c r="CT335" i="10"/>
  <c r="CT342" i="10"/>
  <c r="CT311" i="10"/>
  <c r="CT310" i="10"/>
  <c r="CT309" i="10"/>
  <c r="CT306" i="10"/>
  <c r="CT189" i="10"/>
  <c r="CT195" i="10"/>
  <c r="CT308" i="10"/>
  <c r="CT313" i="10"/>
  <c r="CT187" i="10"/>
  <c r="CT193" i="10"/>
  <c r="CT186" i="10"/>
  <c r="CT192" i="10"/>
  <c r="CT307" i="10"/>
  <c r="CT185" i="10"/>
  <c r="CT196" i="10"/>
  <c r="CT312" i="10"/>
  <c r="CT194" i="10"/>
  <c r="CT199" i="10"/>
  <c r="CT198" i="10"/>
  <c r="CT190" i="10"/>
  <c r="CT197" i="10"/>
  <c r="CT314" i="10"/>
  <c r="CT191" i="10"/>
  <c r="CT188" i="10"/>
  <c r="CT208" i="10"/>
  <c r="CT203" i="10"/>
  <c r="CT207" i="10"/>
  <c r="CT213" i="10"/>
  <c r="CT204" i="10"/>
  <c r="CT205" i="10"/>
  <c r="CT206" i="10"/>
  <c r="CT201" i="10"/>
  <c r="CT217" i="10"/>
  <c r="CT223" i="10"/>
  <c r="CT229" i="10"/>
  <c r="CT235" i="10"/>
  <c r="CT211" i="10"/>
  <c r="CT216" i="10"/>
  <c r="CT222" i="10"/>
  <c r="CT228" i="10"/>
  <c r="CT234" i="10"/>
  <c r="CT209" i="10"/>
  <c r="CT215" i="10"/>
  <c r="CT221" i="10"/>
  <c r="CT227" i="10"/>
  <c r="CT233" i="10"/>
  <c r="CT239" i="10"/>
  <c r="CT220" i="10"/>
  <c r="CT226" i="10"/>
  <c r="CT232" i="10"/>
  <c r="CT238" i="10"/>
  <c r="CT202" i="10"/>
  <c r="CT210" i="10"/>
  <c r="CT230" i="10"/>
  <c r="CT200" i="10"/>
  <c r="CT237" i="10"/>
  <c r="CT241" i="10"/>
  <c r="CT247" i="10"/>
  <c r="CT219" i="10"/>
  <c r="CT240" i="10"/>
  <c r="CT246" i="10"/>
  <c r="CT225" i="10"/>
  <c r="CT245" i="10"/>
  <c r="CT212" i="10"/>
  <c r="CT231" i="10"/>
  <c r="CT214" i="10"/>
  <c r="CT243" i="10"/>
  <c r="CT242" i="10"/>
  <c r="CT236" i="10"/>
  <c r="CT252" i="10"/>
  <c r="CT258" i="10"/>
  <c r="CT264" i="10"/>
  <c r="CT270" i="10"/>
  <c r="CT276" i="10"/>
  <c r="CT248" i="10"/>
  <c r="CT257" i="10"/>
  <c r="CT263" i="10"/>
  <c r="CT269" i="10"/>
  <c r="CT275" i="10"/>
  <c r="CT218" i="10"/>
  <c r="CT256" i="10"/>
  <c r="CT249" i="10"/>
  <c r="CT250" i="10"/>
  <c r="CT251" i="10"/>
  <c r="CT224" i="10"/>
  <c r="CT255" i="10"/>
  <c r="CT261" i="10"/>
  <c r="CT267" i="10"/>
  <c r="CT244" i="10"/>
  <c r="CT253" i="10"/>
  <c r="CT259" i="10"/>
  <c r="CT265" i="10"/>
  <c r="CT272" i="10"/>
  <c r="CT284" i="10"/>
  <c r="CT290" i="10"/>
  <c r="CT296" i="10"/>
  <c r="CT302" i="10"/>
  <c r="CT278" i="10"/>
  <c r="CT262" i="10"/>
  <c r="CT271" i="10"/>
  <c r="CT283" i="10"/>
  <c r="CT289" i="10"/>
  <c r="CT273" i="10"/>
  <c r="CT282" i="10"/>
  <c r="CT288" i="10"/>
  <c r="CT294" i="10"/>
  <c r="CT254" i="10"/>
  <c r="CT277" i="10"/>
  <c r="CT281" i="10"/>
  <c r="CT287" i="10"/>
  <c r="CT293" i="10"/>
  <c r="CT268" i="10"/>
  <c r="CT279" i="10"/>
  <c r="AZ302" i="10"/>
  <c r="Y315" i="10"/>
  <c r="Y318" i="10"/>
  <c r="Y319" i="10"/>
  <c r="Y320" i="10"/>
  <c r="Y316" i="10"/>
  <c r="Y322" i="10"/>
  <c r="Y328" i="10"/>
  <c r="Y323" i="10"/>
  <c r="Y321" i="10"/>
  <c r="Y329" i="10"/>
  <c r="Y327" i="10"/>
  <c r="Y332" i="10"/>
  <c r="Y330" i="10"/>
  <c r="Y336" i="10"/>
  <c r="Y337" i="10"/>
  <c r="Y326" i="10"/>
  <c r="Y331" i="10"/>
  <c r="Y335" i="10"/>
  <c r="Y333" i="10"/>
  <c r="Y334" i="10"/>
  <c r="Y325" i="10"/>
  <c r="Y341" i="10"/>
  <c r="Y342" i="10"/>
  <c r="Y317" i="10"/>
  <c r="Y324" i="10"/>
  <c r="Y338" i="10"/>
  <c r="Y340" i="10"/>
  <c r="Y344" i="10"/>
  <c r="Y339" i="10"/>
  <c r="Y343" i="10"/>
  <c r="Y306" i="10"/>
  <c r="Y311" i="10"/>
  <c r="Y310" i="10"/>
  <c r="Y307" i="10"/>
  <c r="Y313" i="10"/>
  <c r="Y308" i="10"/>
  <c r="Y187" i="10"/>
  <c r="Y193" i="10"/>
  <c r="Y314" i="10"/>
  <c r="Y185" i="10"/>
  <c r="Y191" i="10"/>
  <c r="Y312" i="10"/>
  <c r="Y189" i="10"/>
  <c r="Y195" i="10"/>
  <c r="Y194" i="10"/>
  <c r="Y196" i="10"/>
  <c r="Y199" i="10"/>
  <c r="Y205" i="10"/>
  <c r="Y192" i="10"/>
  <c r="Y198" i="10"/>
  <c r="Y204" i="10"/>
  <c r="Y190" i="10"/>
  <c r="Y197" i="10"/>
  <c r="Y203" i="10"/>
  <c r="Y188" i="10"/>
  <c r="Y309" i="10"/>
  <c r="Y208" i="10"/>
  <c r="Y214" i="10"/>
  <c r="Y200" i="10"/>
  <c r="Y202" i="10"/>
  <c r="Y206" i="10"/>
  <c r="Y209" i="10"/>
  <c r="Y211" i="10"/>
  <c r="Y216" i="10"/>
  <c r="Y222" i="10"/>
  <c r="Y228" i="10"/>
  <c r="Y234" i="10"/>
  <c r="Y210" i="10"/>
  <c r="Y186" i="10"/>
  <c r="Y201" i="10"/>
  <c r="Y212" i="10"/>
  <c r="Y215" i="10"/>
  <c r="Y221" i="10"/>
  <c r="Y227" i="10"/>
  <c r="Y233" i="10"/>
  <c r="Y239" i="10"/>
  <c r="Y213" i="10"/>
  <c r="Y220" i="10"/>
  <c r="Y226" i="10"/>
  <c r="Y219" i="10"/>
  <c r="Y225" i="10"/>
  <c r="Y231" i="10"/>
  <c r="Y237" i="10"/>
  <c r="Y217" i="10"/>
  <c r="Y223" i="10"/>
  <c r="Y229" i="10"/>
  <c r="Y218" i="10"/>
  <c r="Y241" i="10"/>
  <c r="Y247" i="10"/>
  <c r="Y232" i="10"/>
  <c r="Y236" i="10"/>
  <c r="Y238" i="10"/>
  <c r="Y240" i="10"/>
  <c r="Y246" i="10"/>
  <c r="Y224" i="10"/>
  <c r="Y245" i="10"/>
  <c r="Y251" i="10"/>
  <c r="Y244" i="10"/>
  <c r="Y207" i="10"/>
  <c r="Y230" i="10"/>
  <c r="Y252" i="10"/>
  <c r="Y258" i="10"/>
  <c r="Y264" i="10"/>
  <c r="Y270" i="10"/>
  <c r="Y276" i="10"/>
  <c r="Y242" i="10"/>
  <c r="Y249" i="10"/>
  <c r="Y257" i="10"/>
  <c r="Y263" i="10"/>
  <c r="Y269" i="10"/>
  <c r="Y275" i="10"/>
  <c r="Y235" i="10"/>
  <c r="Y256" i="10"/>
  <c r="Y262" i="10"/>
  <c r="Y268" i="10"/>
  <c r="Y274" i="10"/>
  <c r="Y250" i="10"/>
  <c r="Y255" i="10"/>
  <c r="Y261" i="10"/>
  <c r="Y267" i="10"/>
  <c r="Y273" i="10"/>
  <c r="Y243" i="10"/>
  <c r="Y272" i="10"/>
  <c r="Y260" i="10"/>
  <c r="Y265" i="10"/>
  <c r="Y283" i="10"/>
  <c r="Y289" i="10"/>
  <c r="Y295" i="10"/>
  <c r="Y248" i="10"/>
  <c r="Y253" i="10"/>
  <c r="Y282" i="10"/>
  <c r="Y288" i="10"/>
  <c r="Y294" i="10"/>
  <c r="Y300" i="10"/>
  <c r="Y277" i="10"/>
  <c r="Y281" i="10"/>
  <c r="Y287" i="10"/>
  <c r="Y293" i="10"/>
  <c r="Y259" i="10"/>
  <c r="Y254" i="10"/>
  <c r="Y278" i="10"/>
  <c r="CE316" i="10"/>
  <c r="CE319" i="10"/>
  <c r="CE317" i="10"/>
  <c r="CE326" i="10"/>
  <c r="CE327" i="10"/>
  <c r="CE321" i="10"/>
  <c r="CE318" i="10"/>
  <c r="CE323" i="10"/>
  <c r="CE315" i="10"/>
  <c r="CE322" i="10"/>
  <c r="CE320" i="10"/>
  <c r="CE334" i="10"/>
  <c r="CE328" i="10"/>
  <c r="CE335" i="10"/>
  <c r="CE340" i="10"/>
  <c r="CE331" i="10"/>
  <c r="CE339" i="10"/>
  <c r="CE344" i="10"/>
  <c r="CE325" i="10"/>
  <c r="CE333" i="10"/>
  <c r="CE336" i="10"/>
  <c r="CE324" i="10"/>
  <c r="CE329" i="10"/>
  <c r="CE330" i="10"/>
  <c r="CE332" i="10"/>
  <c r="CE338" i="10"/>
  <c r="CE343" i="10"/>
  <c r="CE342" i="10"/>
  <c r="CE341" i="10"/>
  <c r="CE337" i="10"/>
  <c r="CE310" i="10"/>
  <c r="CE309" i="10"/>
  <c r="CE306" i="10"/>
  <c r="CE312" i="10"/>
  <c r="CE307" i="10"/>
  <c r="CE186" i="10"/>
  <c r="CE192" i="10"/>
  <c r="CE313" i="10"/>
  <c r="CE190" i="10"/>
  <c r="CE311" i="10"/>
  <c r="CE314" i="10"/>
  <c r="CE188" i="10"/>
  <c r="CE194" i="10"/>
  <c r="CE193" i="10"/>
  <c r="CE198" i="10"/>
  <c r="CE204" i="10"/>
  <c r="CE191" i="10"/>
  <c r="CE197" i="10"/>
  <c r="CE203" i="10"/>
  <c r="CE308" i="10"/>
  <c r="CE189" i="10"/>
  <c r="CE202" i="10"/>
  <c r="CE185" i="10"/>
  <c r="CE187" i="10"/>
  <c r="CE207" i="10"/>
  <c r="CE213" i="10"/>
  <c r="CE200" i="10"/>
  <c r="CE196" i="10"/>
  <c r="CE206" i="10"/>
  <c r="CE205" i="10"/>
  <c r="CE210" i="10"/>
  <c r="CE208" i="10"/>
  <c r="CE215" i="10"/>
  <c r="CE221" i="10"/>
  <c r="CE227" i="10"/>
  <c r="CE233" i="10"/>
  <c r="CE239" i="10"/>
  <c r="CE211" i="10"/>
  <c r="CE220" i="10"/>
  <c r="CE226" i="10"/>
  <c r="CE232" i="10"/>
  <c r="CE238" i="10"/>
  <c r="CE195" i="10"/>
  <c r="CE219" i="10"/>
  <c r="CE225" i="10"/>
  <c r="CE199" i="10"/>
  <c r="CE218" i="10"/>
  <c r="CE224" i="10"/>
  <c r="CE230" i="10"/>
  <c r="CE236" i="10"/>
  <c r="CE216" i="10"/>
  <c r="CE222" i="10"/>
  <c r="CE228" i="10"/>
  <c r="CE240" i="10"/>
  <c r="CE246" i="10"/>
  <c r="CE231" i="10"/>
  <c r="CE234" i="10"/>
  <c r="CE245" i="10"/>
  <c r="CE201" i="10"/>
  <c r="CE212" i="10"/>
  <c r="CE244" i="10"/>
  <c r="CE250" i="10"/>
  <c r="CE214" i="10"/>
  <c r="CE217" i="10"/>
  <c r="CE243" i="10"/>
  <c r="CE223" i="10"/>
  <c r="CE229" i="10"/>
  <c r="CE257" i="10"/>
  <c r="CE263" i="10"/>
  <c r="CE269" i="10"/>
  <c r="CE275" i="10"/>
  <c r="CE256" i="10"/>
  <c r="CE262" i="10"/>
  <c r="CE268" i="10"/>
  <c r="CE274" i="10"/>
  <c r="CE242" i="10"/>
  <c r="CE255" i="10"/>
  <c r="CE261" i="10"/>
  <c r="CE267" i="10"/>
  <c r="CE273" i="10"/>
  <c r="CE248" i="10"/>
  <c r="CE249" i="10"/>
  <c r="CE209" i="10"/>
  <c r="CE251" i="10"/>
  <c r="CE254" i="10"/>
  <c r="CE260" i="10"/>
  <c r="CE266" i="10"/>
  <c r="CE272" i="10"/>
  <c r="CE241" i="10"/>
  <c r="CE237" i="10"/>
  <c r="CE247" i="10"/>
  <c r="CE258" i="10"/>
  <c r="CE264" i="10"/>
  <c r="CE270" i="10"/>
  <c r="CE282" i="10"/>
  <c r="CE288" i="10"/>
  <c r="CE294" i="10"/>
  <c r="CE281" i="10"/>
  <c r="CE287" i="10"/>
  <c r="CE293" i="10"/>
  <c r="CE299" i="10"/>
  <c r="CE235" i="10"/>
  <c r="CE253" i="10"/>
  <c r="CE276" i="10"/>
  <c r="CE280" i="10"/>
  <c r="CE286" i="10"/>
  <c r="CE292" i="10"/>
  <c r="CE271" i="10"/>
  <c r="BV184" i="10"/>
  <c r="AX298" i="10"/>
  <c r="AX295" i="10"/>
  <c r="DG285" i="10"/>
  <c r="K316" i="10"/>
  <c r="K317" i="10"/>
  <c r="K318" i="10"/>
  <c r="K323" i="10"/>
  <c r="K326" i="10"/>
  <c r="K320" i="10"/>
  <c r="K319" i="10"/>
  <c r="K327" i="10"/>
  <c r="K322" i="10"/>
  <c r="K328" i="10"/>
  <c r="K315" i="10"/>
  <c r="K321" i="10"/>
  <c r="K324" i="10"/>
  <c r="K335" i="10"/>
  <c r="K330" i="10"/>
  <c r="K340" i="10"/>
  <c r="K329" i="10"/>
  <c r="K325" i="10"/>
  <c r="K331" i="10"/>
  <c r="K333" i="10"/>
  <c r="K344" i="10"/>
  <c r="K334" i="10"/>
  <c r="K337" i="10"/>
  <c r="K332" i="10"/>
  <c r="K338" i="10"/>
  <c r="K339" i="10"/>
  <c r="K343" i="10"/>
  <c r="K342" i="10"/>
  <c r="K341" i="10"/>
  <c r="K336" i="10"/>
  <c r="K310" i="10"/>
  <c r="K309" i="10"/>
  <c r="K306" i="10"/>
  <c r="K312" i="10"/>
  <c r="K186" i="10"/>
  <c r="K192" i="10"/>
  <c r="K313" i="10"/>
  <c r="K314" i="10"/>
  <c r="K190" i="10"/>
  <c r="K196" i="10"/>
  <c r="K311" i="10"/>
  <c r="K188" i="10"/>
  <c r="K194" i="10"/>
  <c r="K307" i="10"/>
  <c r="K193" i="10"/>
  <c r="K198" i="10"/>
  <c r="K204" i="10"/>
  <c r="K191" i="10"/>
  <c r="K203" i="10"/>
  <c r="K189" i="10"/>
  <c r="K197" i="10"/>
  <c r="K202" i="10"/>
  <c r="K187" i="10"/>
  <c r="K205" i="10"/>
  <c r="K207" i="10"/>
  <c r="K213" i="10"/>
  <c r="K201" i="10"/>
  <c r="K199" i="10"/>
  <c r="K206" i="10"/>
  <c r="K211" i="10"/>
  <c r="K210" i="10"/>
  <c r="K208" i="10"/>
  <c r="K185" i="10"/>
  <c r="K200" i="10"/>
  <c r="K215" i="10"/>
  <c r="K221" i="10"/>
  <c r="K227" i="10"/>
  <c r="K233" i="10"/>
  <c r="K239" i="10"/>
  <c r="K195" i="10"/>
  <c r="K209" i="10"/>
  <c r="K220" i="10"/>
  <c r="K226" i="10"/>
  <c r="K232" i="10"/>
  <c r="K238" i="10"/>
  <c r="K219" i="10"/>
  <c r="K225" i="10"/>
  <c r="K212" i="10"/>
  <c r="K308" i="10"/>
  <c r="K218" i="10"/>
  <c r="K224" i="10"/>
  <c r="K230" i="10"/>
  <c r="K236" i="10"/>
  <c r="K216" i="10"/>
  <c r="K222" i="10"/>
  <c r="K228" i="10"/>
  <c r="K234" i="10"/>
  <c r="K217" i="10"/>
  <c r="K240" i="10"/>
  <c r="K246" i="10"/>
  <c r="K231" i="10"/>
  <c r="K235" i="10"/>
  <c r="K237" i="10"/>
  <c r="K245" i="10"/>
  <c r="K214" i="10"/>
  <c r="K223" i="10"/>
  <c r="K244" i="10"/>
  <c r="K250" i="10"/>
  <c r="K243" i="10"/>
  <c r="K229" i="10"/>
  <c r="K257" i="10"/>
  <c r="K263" i="10"/>
  <c r="K269" i="10"/>
  <c r="K275" i="10"/>
  <c r="K241" i="10"/>
  <c r="K248" i="10"/>
  <c r="K256" i="10"/>
  <c r="K262" i="10"/>
  <c r="K268" i="10"/>
  <c r="K274" i="10"/>
  <c r="K249" i="10"/>
  <c r="K255" i="10"/>
  <c r="K261" i="10"/>
  <c r="K267" i="10"/>
  <c r="K273" i="10"/>
  <c r="K247" i="10"/>
  <c r="K251" i="10"/>
  <c r="K254" i="10"/>
  <c r="K260" i="10"/>
  <c r="K266" i="10"/>
  <c r="K272" i="10"/>
  <c r="K271" i="10"/>
  <c r="K259" i="10"/>
  <c r="K264" i="10"/>
  <c r="K282" i="10"/>
  <c r="K288" i="10"/>
  <c r="K294" i="10"/>
  <c r="K242" i="10"/>
  <c r="K252" i="10"/>
  <c r="K281" i="10"/>
  <c r="K287" i="10"/>
  <c r="K293" i="10"/>
  <c r="K299" i="10"/>
  <c r="K276" i="10"/>
  <c r="K280" i="10"/>
  <c r="K286" i="10"/>
  <c r="K292" i="10"/>
  <c r="K298" i="10"/>
  <c r="K258" i="10"/>
  <c r="K253" i="10"/>
  <c r="BQ320" i="10"/>
  <c r="BQ321" i="10"/>
  <c r="BQ317" i="10"/>
  <c r="BQ319" i="10"/>
  <c r="BQ315" i="10"/>
  <c r="BQ324" i="10"/>
  <c r="BQ325" i="10"/>
  <c r="BQ318" i="10"/>
  <c r="BQ323" i="10"/>
  <c r="BQ327" i="10"/>
  <c r="BQ338" i="10"/>
  <c r="BQ328" i="10"/>
  <c r="BQ339" i="10"/>
  <c r="BQ329" i="10"/>
  <c r="BQ344" i="10"/>
  <c r="BQ322" i="10"/>
  <c r="BQ334" i="10"/>
  <c r="BQ316" i="10"/>
  <c r="BQ342" i="10"/>
  <c r="BQ330" i="10"/>
  <c r="BQ340" i="10"/>
  <c r="BQ332" i="10"/>
  <c r="BQ335" i="10"/>
  <c r="BQ333" i="10"/>
  <c r="BQ326" i="10"/>
  <c r="BQ337" i="10"/>
  <c r="BQ331" i="10"/>
  <c r="BQ336" i="10"/>
  <c r="BQ343" i="10"/>
  <c r="BQ341" i="10"/>
  <c r="BQ309" i="10"/>
  <c r="BQ308" i="10"/>
  <c r="BQ314" i="10"/>
  <c r="BQ311" i="10"/>
  <c r="BQ306" i="10"/>
  <c r="BQ185" i="10"/>
  <c r="BQ191" i="10"/>
  <c r="BQ312" i="10"/>
  <c r="BQ189" i="10"/>
  <c r="BQ195" i="10"/>
  <c r="BQ310" i="10"/>
  <c r="BQ313" i="10"/>
  <c r="BQ187" i="10"/>
  <c r="BQ193" i="10"/>
  <c r="BQ192" i="10"/>
  <c r="BQ197" i="10"/>
  <c r="BQ203" i="10"/>
  <c r="BQ190" i="10"/>
  <c r="BQ202" i="10"/>
  <c r="BQ307" i="10"/>
  <c r="BQ188" i="10"/>
  <c r="BQ201" i="10"/>
  <c r="BQ186" i="10"/>
  <c r="BQ196" i="10"/>
  <c r="BQ204" i="10"/>
  <c r="BQ212" i="10"/>
  <c r="BQ199" i="10"/>
  <c r="BQ206" i="10"/>
  <c r="BQ210" i="10"/>
  <c r="BQ209" i="10"/>
  <c r="BQ207" i="10"/>
  <c r="BQ220" i="10"/>
  <c r="BQ226" i="10"/>
  <c r="BQ232" i="10"/>
  <c r="BQ238" i="10"/>
  <c r="BQ213" i="10"/>
  <c r="BQ198" i="10"/>
  <c r="BQ219" i="10"/>
  <c r="BQ225" i="10"/>
  <c r="BQ231" i="10"/>
  <c r="BQ237" i="10"/>
  <c r="BQ200" i="10"/>
  <c r="BQ205" i="10"/>
  <c r="BQ218" i="10"/>
  <c r="BQ224" i="10"/>
  <c r="BQ211" i="10"/>
  <c r="BQ217" i="10"/>
  <c r="BQ223" i="10"/>
  <c r="BQ229" i="10"/>
  <c r="BQ235" i="10"/>
  <c r="BQ194" i="10"/>
  <c r="BQ215" i="10"/>
  <c r="BQ221" i="10"/>
  <c r="BQ227" i="10"/>
  <c r="BQ233" i="10"/>
  <c r="BQ228" i="10"/>
  <c r="BQ245" i="10"/>
  <c r="BQ251" i="10"/>
  <c r="BQ230" i="10"/>
  <c r="BQ244" i="10"/>
  <c r="BQ214" i="10"/>
  <c r="BQ243" i="10"/>
  <c r="BQ249" i="10"/>
  <c r="BQ208" i="10"/>
  <c r="BQ216" i="10"/>
  <c r="BQ242" i="10"/>
  <c r="BQ222" i="10"/>
  <c r="BQ256" i="10"/>
  <c r="BQ262" i="10"/>
  <c r="BQ268" i="10"/>
  <c r="BQ274" i="10"/>
  <c r="BQ246" i="10"/>
  <c r="BQ255" i="10"/>
  <c r="BQ261" i="10"/>
  <c r="BQ267" i="10"/>
  <c r="BQ273" i="10"/>
  <c r="BQ239" i="10"/>
  <c r="BQ241" i="10"/>
  <c r="BQ247" i="10"/>
  <c r="BQ254" i="10"/>
  <c r="BQ260" i="10"/>
  <c r="BQ266" i="10"/>
  <c r="BQ272" i="10"/>
  <c r="BQ234" i="10"/>
  <c r="BQ250" i="10"/>
  <c r="BQ253" i="10"/>
  <c r="BQ259" i="10"/>
  <c r="BQ265" i="10"/>
  <c r="BQ271" i="10"/>
  <c r="BQ240" i="10"/>
  <c r="BQ257" i="10"/>
  <c r="BQ275" i="10"/>
  <c r="BQ263" i="10"/>
  <c r="BQ281" i="10"/>
  <c r="BQ287" i="10"/>
  <c r="BQ293" i="10"/>
  <c r="BQ280" i="10"/>
  <c r="BQ286" i="10"/>
  <c r="BQ292" i="10"/>
  <c r="BQ298" i="10"/>
  <c r="BQ252" i="10"/>
  <c r="BQ279" i="10"/>
  <c r="BQ285" i="10"/>
  <c r="BQ291" i="10"/>
  <c r="BQ297" i="10"/>
  <c r="BQ270" i="10"/>
  <c r="BQ278" i="10"/>
  <c r="AE320" i="10"/>
  <c r="AE318" i="10"/>
  <c r="AE321" i="10"/>
  <c r="AE329" i="10"/>
  <c r="AE316" i="10"/>
  <c r="AE315" i="10"/>
  <c r="AE319" i="10"/>
  <c r="AE326" i="10"/>
  <c r="AE327" i="10"/>
  <c r="AE317" i="10"/>
  <c r="AE330" i="10"/>
  <c r="AE323" i="10"/>
  <c r="AE325" i="10"/>
  <c r="AE322" i="10"/>
  <c r="AE328" i="10"/>
  <c r="AE332" i="10"/>
  <c r="AE333" i="10"/>
  <c r="AE336" i="10"/>
  <c r="AE324" i="10"/>
  <c r="AE331" i="10"/>
  <c r="AE337" i="10"/>
  <c r="AE335" i="10"/>
  <c r="AE340" i="10"/>
  <c r="AE342" i="10"/>
  <c r="AE334" i="10"/>
  <c r="AE343" i="10"/>
  <c r="AE338" i="10"/>
  <c r="AE341" i="10"/>
  <c r="AE339" i="10"/>
  <c r="AE344" i="10"/>
  <c r="AE308" i="10"/>
  <c r="AE307" i="10"/>
  <c r="AE313" i="10"/>
  <c r="AE306" i="10"/>
  <c r="AE310" i="10"/>
  <c r="AE185" i="10"/>
  <c r="AE190" i="10"/>
  <c r="AE311" i="10"/>
  <c r="AE188" i="10"/>
  <c r="AE194" i="10"/>
  <c r="AE309" i="10"/>
  <c r="AE314" i="10"/>
  <c r="AE312" i="10"/>
  <c r="AE186" i="10"/>
  <c r="AE192" i="10"/>
  <c r="AE191" i="10"/>
  <c r="AE202" i="10"/>
  <c r="AE189" i="10"/>
  <c r="AE201" i="10"/>
  <c r="AE187" i="10"/>
  <c r="AE200" i="10"/>
  <c r="AE206" i="10"/>
  <c r="AE196" i="10"/>
  <c r="AE203" i="10"/>
  <c r="AE211" i="10"/>
  <c r="AE205" i="10"/>
  <c r="AE193" i="10"/>
  <c r="AE198" i="10"/>
  <c r="AE209" i="10"/>
  <c r="AE208" i="10"/>
  <c r="AE195" i="10"/>
  <c r="AE197" i="10"/>
  <c r="AE199" i="10"/>
  <c r="AE204" i="10"/>
  <c r="AE214" i="10"/>
  <c r="AE219" i="10"/>
  <c r="AE225" i="10"/>
  <c r="AE231" i="10"/>
  <c r="AE237" i="10"/>
  <c r="AE218" i="10"/>
  <c r="AE224" i="10"/>
  <c r="AE230" i="10"/>
  <c r="AE236" i="10"/>
  <c r="AE210" i="10"/>
  <c r="AE217" i="10"/>
  <c r="AE223" i="10"/>
  <c r="AE216" i="10"/>
  <c r="AE222" i="10"/>
  <c r="AE228" i="10"/>
  <c r="AE234" i="10"/>
  <c r="AE220" i="10"/>
  <c r="AE226" i="10"/>
  <c r="AE232" i="10"/>
  <c r="AE215" i="10"/>
  <c r="AE239" i="10"/>
  <c r="AE244" i="10"/>
  <c r="AE250" i="10"/>
  <c r="AE207" i="10"/>
  <c r="AE243" i="10"/>
  <c r="AE249" i="10"/>
  <c r="AE221" i="10"/>
  <c r="AE242" i="10"/>
  <c r="AE248" i="10"/>
  <c r="AE212" i="10"/>
  <c r="AE229" i="10"/>
  <c r="AE238" i="10"/>
  <c r="AE213" i="10"/>
  <c r="AE227" i="10"/>
  <c r="AE241" i="10"/>
  <c r="AE247" i="10"/>
  <c r="AE235" i="10"/>
  <c r="AE233" i="10"/>
  <c r="AE246" i="10"/>
  <c r="AE255" i="10"/>
  <c r="AE261" i="10"/>
  <c r="AE267" i="10"/>
  <c r="AE273" i="10"/>
  <c r="AE254" i="10"/>
  <c r="AE260" i="10"/>
  <c r="AE266" i="10"/>
  <c r="AE272" i="10"/>
  <c r="AE245" i="10"/>
  <c r="AE253" i="10"/>
  <c r="AE259" i="10"/>
  <c r="AE265" i="10"/>
  <c r="AE271" i="10"/>
  <c r="AE277" i="10"/>
  <c r="AE252" i="10"/>
  <c r="AE258" i="10"/>
  <c r="AE264" i="10"/>
  <c r="AE270" i="10"/>
  <c r="AE251" i="10"/>
  <c r="AE240" i="10"/>
  <c r="AE263" i="10"/>
  <c r="AE274" i="10"/>
  <c r="AE257" i="10"/>
  <c r="AE268" i="10"/>
  <c r="AE280" i="10"/>
  <c r="AE286" i="10"/>
  <c r="AE292" i="10"/>
  <c r="AE298" i="10"/>
  <c r="AE278" i="10"/>
  <c r="AE279" i="10"/>
  <c r="AE285" i="10"/>
  <c r="AE291" i="10"/>
  <c r="AE297" i="10"/>
  <c r="AE303" i="10"/>
  <c r="AE275" i="10"/>
  <c r="AE276" i="10"/>
  <c r="AE284" i="10"/>
  <c r="AE290" i="10"/>
  <c r="AE296" i="10"/>
  <c r="AE256" i="10"/>
  <c r="S320" i="10"/>
  <c r="S318" i="10"/>
  <c r="S321" i="10"/>
  <c r="S315" i="10"/>
  <c r="S316" i="10"/>
  <c r="S329" i="10"/>
  <c r="S323" i="10"/>
  <c r="S319" i="10"/>
  <c r="S327" i="10"/>
  <c r="S332" i="10"/>
  <c r="S326" i="10"/>
  <c r="S331" i="10"/>
  <c r="S333" i="10"/>
  <c r="S336" i="10"/>
  <c r="S337" i="10"/>
  <c r="S324" i="10"/>
  <c r="S328" i="10"/>
  <c r="S342" i="10"/>
  <c r="S325" i="10"/>
  <c r="S338" i="10"/>
  <c r="S339" i="10"/>
  <c r="S330" i="10"/>
  <c r="S335" i="10"/>
  <c r="S343" i="10"/>
  <c r="S334" i="10"/>
  <c r="S317" i="10"/>
  <c r="S340" i="10"/>
  <c r="S322" i="10"/>
  <c r="S344" i="10"/>
  <c r="S341" i="10"/>
  <c r="S308" i="10"/>
  <c r="S307" i="10"/>
  <c r="S313" i="10"/>
  <c r="S306" i="10"/>
  <c r="S310" i="10"/>
  <c r="S311" i="10"/>
  <c r="S314" i="10"/>
  <c r="S185" i="10"/>
  <c r="S309" i="10"/>
  <c r="S190" i="10"/>
  <c r="S188" i="10"/>
  <c r="S194" i="10"/>
  <c r="S186" i="10"/>
  <c r="S192" i="10"/>
  <c r="S202" i="10"/>
  <c r="S195" i="10"/>
  <c r="S201" i="10"/>
  <c r="S193" i="10"/>
  <c r="S200" i="10"/>
  <c r="S206" i="10"/>
  <c r="S312" i="10"/>
  <c r="S191" i="10"/>
  <c r="S196" i="10"/>
  <c r="S198" i="10"/>
  <c r="S211" i="10"/>
  <c r="S204" i="10"/>
  <c r="S187" i="10"/>
  <c r="S199" i="10"/>
  <c r="S203" i="10"/>
  <c r="S209" i="10"/>
  <c r="S205" i="10"/>
  <c r="S197" i="10"/>
  <c r="S208" i="10"/>
  <c r="S189" i="10"/>
  <c r="S210" i="10"/>
  <c r="S212" i="10"/>
  <c r="S213" i="10"/>
  <c r="S219" i="10"/>
  <c r="S225" i="10"/>
  <c r="S231" i="10"/>
  <c r="S237" i="10"/>
  <c r="S214" i="10"/>
  <c r="S218" i="10"/>
  <c r="S224" i="10"/>
  <c r="S230" i="10"/>
  <c r="S236" i="10"/>
  <c r="S207" i="10"/>
  <c r="S217" i="10"/>
  <c r="S223" i="10"/>
  <c r="S216" i="10"/>
  <c r="S222" i="10"/>
  <c r="S228" i="10"/>
  <c r="S234" i="10"/>
  <c r="S220" i="10"/>
  <c r="S226" i="10"/>
  <c r="S232" i="10"/>
  <c r="S221" i="10"/>
  <c r="S238" i="10"/>
  <c r="S244" i="10"/>
  <c r="S250" i="10"/>
  <c r="S229" i="10"/>
  <c r="S243" i="10"/>
  <c r="S249" i="10"/>
  <c r="S227" i="10"/>
  <c r="S235" i="10"/>
  <c r="S242" i="10"/>
  <c r="S248" i="10"/>
  <c r="S239" i="10"/>
  <c r="S241" i="10"/>
  <c r="S247" i="10"/>
  <c r="S215" i="10"/>
  <c r="S255" i="10"/>
  <c r="S261" i="10"/>
  <c r="S267" i="10"/>
  <c r="S273" i="10"/>
  <c r="S245" i="10"/>
  <c r="S251" i="10"/>
  <c r="S233" i="10"/>
  <c r="S254" i="10"/>
  <c r="S260" i="10"/>
  <c r="S266" i="10"/>
  <c r="S272" i="10"/>
  <c r="S253" i="10"/>
  <c r="S259" i="10"/>
  <c r="S265" i="10"/>
  <c r="S271" i="10"/>
  <c r="S277" i="10"/>
  <c r="S240" i="10"/>
  <c r="S252" i="10"/>
  <c r="S258" i="10"/>
  <c r="S264" i="10"/>
  <c r="S270" i="10"/>
  <c r="S246" i="10"/>
  <c r="S280" i="10"/>
  <c r="S286" i="10"/>
  <c r="S292" i="10"/>
  <c r="S298" i="10"/>
  <c r="S256" i="10"/>
  <c r="S269" i="10"/>
  <c r="S279" i="10"/>
  <c r="S285" i="10"/>
  <c r="S291" i="10"/>
  <c r="S297" i="10"/>
  <c r="S303" i="10"/>
  <c r="S284" i="10"/>
  <c r="S290" i="10"/>
  <c r="S296" i="10"/>
  <c r="S262" i="10"/>
  <c r="S274" i="10"/>
  <c r="S278" i="10"/>
  <c r="S257" i="10"/>
  <c r="S275" i="10"/>
  <c r="G320" i="10"/>
  <c r="G318" i="10"/>
  <c r="G321" i="10"/>
  <c r="G317" i="10"/>
  <c r="G322" i="10"/>
  <c r="G329" i="10"/>
  <c r="G315" i="10"/>
  <c r="G330" i="10"/>
  <c r="G328" i="10"/>
  <c r="G332" i="10"/>
  <c r="G326" i="10"/>
  <c r="G327" i="10"/>
  <c r="G336" i="10"/>
  <c r="G323" i="10"/>
  <c r="G333" i="10"/>
  <c r="G337" i="10"/>
  <c r="G316" i="10"/>
  <c r="G342" i="10"/>
  <c r="G334" i="10"/>
  <c r="G338" i="10"/>
  <c r="G339" i="10"/>
  <c r="G343" i="10"/>
  <c r="G340" i="10"/>
  <c r="G325" i="10"/>
  <c r="G335" i="10"/>
  <c r="G319" i="10"/>
  <c r="G324" i="10"/>
  <c r="G344" i="10"/>
  <c r="G331" i="10"/>
  <c r="G341" i="10"/>
  <c r="G308" i="10"/>
  <c r="G307" i="10"/>
  <c r="G313" i="10"/>
  <c r="G306" i="10"/>
  <c r="G310" i="10"/>
  <c r="G185" i="10"/>
  <c r="G190" i="10"/>
  <c r="G196" i="10"/>
  <c r="G311" i="10"/>
  <c r="G188" i="10"/>
  <c r="G194" i="10"/>
  <c r="G309" i="10"/>
  <c r="G312" i="10"/>
  <c r="G186" i="10"/>
  <c r="G192" i="10"/>
  <c r="G191" i="10"/>
  <c r="G197" i="10"/>
  <c r="G202" i="10"/>
  <c r="G189" i="10"/>
  <c r="G201" i="10"/>
  <c r="G187" i="10"/>
  <c r="G200" i="10"/>
  <c r="G206" i="10"/>
  <c r="G314" i="10"/>
  <c r="G193" i="10"/>
  <c r="G199" i="10"/>
  <c r="G211" i="10"/>
  <c r="G209" i="10"/>
  <c r="G204" i="10"/>
  <c r="G195" i="10"/>
  <c r="G198" i="10"/>
  <c r="G208" i="10"/>
  <c r="G207" i="10"/>
  <c r="G203" i="10"/>
  <c r="G219" i="10"/>
  <c r="G225" i="10"/>
  <c r="G231" i="10"/>
  <c r="G237" i="10"/>
  <c r="G213" i="10"/>
  <c r="G218" i="10"/>
  <c r="G224" i="10"/>
  <c r="G230" i="10"/>
  <c r="G236" i="10"/>
  <c r="G212" i="10"/>
  <c r="G214" i="10"/>
  <c r="G217" i="10"/>
  <c r="G223" i="10"/>
  <c r="G205" i="10"/>
  <c r="G210" i="10"/>
  <c r="G216" i="10"/>
  <c r="G222" i="10"/>
  <c r="G228" i="10"/>
  <c r="G234" i="10"/>
  <c r="G220" i="10"/>
  <c r="G226" i="10"/>
  <c r="G232" i="10"/>
  <c r="G227" i="10"/>
  <c r="G239" i="10"/>
  <c r="G244" i="10"/>
  <c r="G250" i="10"/>
  <c r="G243" i="10"/>
  <c r="G249" i="10"/>
  <c r="G233" i="10"/>
  <c r="G242" i="10"/>
  <c r="G248" i="10"/>
  <c r="G215" i="10"/>
  <c r="G241" i="10"/>
  <c r="G247" i="10"/>
  <c r="G221" i="10"/>
  <c r="G229" i="10"/>
  <c r="G235" i="10"/>
  <c r="G255" i="10"/>
  <c r="G261" i="10"/>
  <c r="G267" i="10"/>
  <c r="G273" i="10"/>
  <c r="G254" i="10"/>
  <c r="G260" i="10"/>
  <c r="G266" i="10"/>
  <c r="G272" i="10"/>
  <c r="G240" i="10"/>
  <c r="G251" i="10"/>
  <c r="G253" i="10"/>
  <c r="G259" i="10"/>
  <c r="G265" i="10"/>
  <c r="G271" i="10"/>
  <c r="G277" i="10"/>
  <c r="G238" i="10"/>
  <c r="G246" i="10"/>
  <c r="G252" i="10"/>
  <c r="G258" i="10"/>
  <c r="G264" i="10"/>
  <c r="G270" i="10"/>
  <c r="G269" i="10"/>
  <c r="G256" i="10"/>
  <c r="G274" i="10"/>
  <c r="G276" i="10"/>
  <c r="G280" i="10"/>
  <c r="G286" i="10"/>
  <c r="G292" i="10"/>
  <c r="G298" i="10"/>
  <c r="G245" i="10"/>
  <c r="G262" i="10"/>
  <c r="G263" i="10"/>
  <c r="G279" i="10"/>
  <c r="G285" i="10"/>
  <c r="G291" i="10"/>
  <c r="G297" i="10"/>
  <c r="G303" i="10"/>
  <c r="G275" i="10"/>
  <c r="G268" i="10"/>
  <c r="G284" i="10"/>
  <c r="G290" i="10"/>
  <c r="G296" i="10"/>
  <c r="DU318" i="10"/>
  <c r="DU316" i="10"/>
  <c r="DU319" i="10"/>
  <c r="DU315" i="10"/>
  <c r="DU317" i="10"/>
  <c r="DU320" i="10"/>
  <c r="DU327" i="10"/>
  <c r="DU323" i="10"/>
  <c r="DU322" i="10"/>
  <c r="DU324" i="10"/>
  <c r="DU326" i="10"/>
  <c r="DU331" i="10"/>
  <c r="DU325" i="10"/>
  <c r="DU334" i="10"/>
  <c r="DU333" i="10"/>
  <c r="DU328" i="10"/>
  <c r="DU335" i="10"/>
  <c r="DU332" i="10"/>
  <c r="DU341" i="10"/>
  <c r="DU330" i="10"/>
  <c r="DU339" i="10"/>
  <c r="DU338" i="10"/>
  <c r="DU321" i="10"/>
  <c r="DU336" i="10"/>
  <c r="DU329" i="10"/>
  <c r="DU337" i="10"/>
  <c r="DU340" i="10"/>
  <c r="DU344" i="10"/>
  <c r="DU343" i="10"/>
  <c r="DU342" i="10"/>
  <c r="DU307" i="10"/>
  <c r="DU306" i="10"/>
  <c r="DU312" i="10"/>
  <c r="DU309" i="10"/>
  <c r="DU310" i="10"/>
  <c r="DU314" i="10"/>
  <c r="DU308" i="10"/>
  <c r="DU189" i="10"/>
  <c r="DU195" i="10"/>
  <c r="DU187" i="10"/>
  <c r="DU193" i="10"/>
  <c r="DU313" i="10"/>
  <c r="DU185" i="10"/>
  <c r="DU191" i="10"/>
  <c r="DU201" i="10"/>
  <c r="DU196" i="10"/>
  <c r="DU194" i="10"/>
  <c r="DU200" i="10"/>
  <c r="DU311" i="10"/>
  <c r="DU192" i="10"/>
  <c r="DU199" i="10"/>
  <c r="DU205" i="10"/>
  <c r="DU190" i="10"/>
  <c r="DU186" i="10"/>
  <c r="DU204" i="10"/>
  <c r="DU210" i="10"/>
  <c r="DU197" i="10"/>
  <c r="DU202" i="10"/>
  <c r="DU208" i="10"/>
  <c r="DU188" i="10"/>
  <c r="DU198" i="10"/>
  <c r="DU207" i="10"/>
  <c r="DU218" i="10"/>
  <c r="DU224" i="10"/>
  <c r="DU230" i="10"/>
  <c r="DU236" i="10"/>
  <c r="DU209" i="10"/>
  <c r="DU217" i="10"/>
  <c r="DU223" i="10"/>
  <c r="DU229" i="10"/>
  <c r="DU235" i="10"/>
  <c r="DU216" i="10"/>
  <c r="DU222" i="10"/>
  <c r="DU212" i="10"/>
  <c r="DU203" i="10"/>
  <c r="DU213" i="10"/>
  <c r="DU215" i="10"/>
  <c r="DU221" i="10"/>
  <c r="DU227" i="10"/>
  <c r="DU233" i="10"/>
  <c r="DU219" i="10"/>
  <c r="DU225" i="10"/>
  <c r="DU231" i="10"/>
  <c r="DU243" i="10"/>
  <c r="DU249" i="10"/>
  <c r="DU237" i="10"/>
  <c r="DU242" i="10"/>
  <c r="DU248" i="10"/>
  <c r="DU214" i="10"/>
  <c r="DU241" i="10"/>
  <c r="DU247" i="10"/>
  <c r="DU228" i="10"/>
  <c r="DU220" i="10"/>
  <c r="DU234" i="10"/>
  <c r="DU240" i="10"/>
  <c r="DU246" i="10"/>
  <c r="DU206" i="10"/>
  <c r="DU226" i="10"/>
  <c r="DU211" i="10"/>
  <c r="DU232" i="10"/>
  <c r="DU239" i="10"/>
  <c r="DU254" i="10"/>
  <c r="DU260" i="10"/>
  <c r="DU266" i="10"/>
  <c r="DU272" i="10"/>
  <c r="DU253" i="10"/>
  <c r="DU259" i="10"/>
  <c r="DU265" i="10"/>
  <c r="DU271" i="10"/>
  <c r="DU245" i="10"/>
  <c r="DU252" i="10"/>
  <c r="DU258" i="10"/>
  <c r="DU264" i="10"/>
  <c r="DU270" i="10"/>
  <c r="DU276" i="10"/>
  <c r="DU238" i="10"/>
  <c r="DU250" i="10"/>
  <c r="DU251" i="10"/>
  <c r="DU257" i="10"/>
  <c r="DU263" i="10"/>
  <c r="DU269" i="10"/>
  <c r="DU244" i="10"/>
  <c r="DU262" i="10"/>
  <c r="DU261" i="10"/>
  <c r="DU277" i="10"/>
  <c r="DU267" i="10"/>
  <c r="DU279" i="10"/>
  <c r="DU285" i="10"/>
  <c r="DU291" i="10"/>
  <c r="DU297" i="10"/>
  <c r="DU278" i="10"/>
  <c r="DU284" i="10"/>
  <c r="DU290" i="10"/>
  <c r="DU296" i="10"/>
  <c r="DU302" i="10"/>
  <c r="DU256" i="10"/>
  <c r="DU275" i="10"/>
  <c r="DU283" i="10"/>
  <c r="DU289" i="10"/>
  <c r="DU295" i="10"/>
  <c r="DU273" i="10"/>
  <c r="DU274" i="10"/>
  <c r="DI318" i="10"/>
  <c r="DI316" i="10"/>
  <c r="DI319" i="10"/>
  <c r="DI321" i="10"/>
  <c r="DI327" i="10"/>
  <c r="DI322" i="10"/>
  <c r="DI320" i="10"/>
  <c r="DI324" i="10"/>
  <c r="DI325" i="10"/>
  <c r="DI323" i="10"/>
  <c r="DI328" i="10"/>
  <c r="DI315" i="10"/>
  <c r="DI317" i="10"/>
  <c r="DI326" i="10"/>
  <c r="DI334" i="10"/>
  <c r="DI335" i="10"/>
  <c r="DI332" i="10"/>
  <c r="DI329" i="10"/>
  <c r="DI338" i="10"/>
  <c r="DI339" i="10"/>
  <c r="DI341" i="10"/>
  <c r="DI333" i="10"/>
  <c r="DI336" i="10"/>
  <c r="DI337" i="10"/>
  <c r="DI331" i="10"/>
  <c r="DI343" i="10"/>
  <c r="DI342" i="10"/>
  <c r="DI330" i="10"/>
  <c r="DI340" i="10"/>
  <c r="DI344" i="10"/>
  <c r="DI307" i="10"/>
  <c r="DI306" i="10"/>
  <c r="DI312" i="10"/>
  <c r="DI309" i="10"/>
  <c r="DI313" i="10"/>
  <c r="DI314" i="10"/>
  <c r="DI189" i="10"/>
  <c r="DI195" i="10"/>
  <c r="DI310" i="10"/>
  <c r="DI187" i="10"/>
  <c r="DI193" i="10"/>
  <c r="DI308" i="10"/>
  <c r="DI311" i="10"/>
  <c r="DI185" i="10"/>
  <c r="DI191" i="10"/>
  <c r="DI190" i="10"/>
  <c r="DI201" i="10"/>
  <c r="DI188" i="10"/>
  <c r="DI196" i="10"/>
  <c r="DI200" i="10"/>
  <c r="DI186" i="10"/>
  <c r="DI199" i="10"/>
  <c r="DI205" i="10"/>
  <c r="DI210" i="10"/>
  <c r="DI198" i="10"/>
  <c r="DI203" i="10"/>
  <c r="DI194" i="10"/>
  <c r="DI204" i="10"/>
  <c r="DI208" i="10"/>
  <c r="DI207" i="10"/>
  <c r="DI211" i="10"/>
  <c r="DI218" i="10"/>
  <c r="DI224" i="10"/>
  <c r="DI230" i="10"/>
  <c r="DI236" i="10"/>
  <c r="DI192" i="10"/>
  <c r="DI217" i="10"/>
  <c r="DI223" i="10"/>
  <c r="DI229" i="10"/>
  <c r="DI235" i="10"/>
  <c r="DI216" i="10"/>
  <c r="DI222" i="10"/>
  <c r="DI197" i="10"/>
  <c r="DI206" i="10"/>
  <c r="DI215" i="10"/>
  <c r="DI221" i="10"/>
  <c r="DI227" i="10"/>
  <c r="DI233" i="10"/>
  <c r="DI219" i="10"/>
  <c r="DI225" i="10"/>
  <c r="DI231" i="10"/>
  <c r="DI209" i="10"/>
  <c r="DI243" i="10"/>
  <c r="DI249" i="10"/>
  <c r="DI214" i="10"/>
  <c r="DI228" i="10"/>
  <c r="DI234" i="10"/>
  <c r="DI238" i="10"/>
  <c r="DI242" i="10"/>
  <c r="DI248" i="10"/>
  <c r="DI220" i="10"/>
  <c r="DI241" i="10"/>
  <c r="DI247" i="10"/>
  <c r="DI226" i="10"/>
  <c r="DI240" i="10"/>
  <c r="DI246" i="10"/>
  <c r="DI212" i="10"/>
  <c r="DI237" i="10"/>
  <c r="DI245" i="10"/>
  <c r="DI254" i="10"/>
  <c r="DI260" i="10"/>
  <c r="DI266" i="10"/>
  <c r="DI272" i="10"/>
  <c r="DI253" i="10"/>
  <c r="DI259" i="10"/>
  <c r="DI265" i="10"/>
  <c r="DI271" i="10"/>
  <c r="DI202" i="10"/>
  <c r="DI213" i="10"/>
  <c r="DI244" i="10"/>
  <c r="DI252" i="10"/>
  <c r="DI258" i="10"/>
  <c r="DI264" i="10"/>
  <c r="DI270" i="10"/>
  <c r="DI276" i="10"/>
  <c r="DI257" i="10"/>
  <c r="DI263" i="10"/>
  <c r="DI269" i="10"/>
  <c r="DI250" i="10"/>
  <c r="DI251" i="10"/>
  <c r="DI232" i="10"/>
  <c r="DI273" i="10"/>
  <c r="DI256" i="10"/>
  <c r="DI279" i="10"/>
  <c r="DI285" i="10"/>
  <c r="DI291" i="10"/>
  <c r="DI297" i="10"/>
  <c r="DI268" i="10"/>
  <c r="DI277" i="10"/>
  <c r="DI278" i="10"/>
  <c r="DI284" i="10"/>
  <c r="DI290" i="10"/>
  <c r="DI296" i="10"/>
  <c r="DI302" i="10"/>
  <c r="DI274" i="10"/>
  <c r="DI283" i="10"/>
  <c r="DI289" i="10"/>
  <c r="DI295" i="10"/>
  <c r="DI255" i="10"/>
  <c r="CW318" i="10"/>
  <c r="CW316" i="10"/>
  <c r="CW319" i="10"/>
  <c r="CW327" i="10"/>
  <c r="CW320" i="10"/>
  <c r="CW322" i="10"/>
  <c r="CW324" i="10"/>
  <c r="CW323" i="10"/>
  <c r="CW326" i="10"/>
  <c r="CW317" i="10"/>
  <c r="CW329" i="10"/>
  <c r="CW332" i="10"/>
  <c r="CW334" i="10"/>
  <c r="CW321" i="10"/>
  <c r="CW330" i="10"/>
  <c r="CW331" i="10"/>
  <c r="CW335" i="10"/>
  <c r="CW333" i="10"/>
  <c r="CW337" i="10"/>
  <c r="CW341" i="10"/>
  <c r="CW315" i="10"/>
  <c r="CW325" i="10"/>
  <c r="CW344" i="10"/>
  <c r="CW328" i="10"/>
  <c r="CW336" i="10"/>
  <c r="CW340" i="10"/>
  <c r="CW338" i="10"/>
  <c r="CW343" i="10"/>
  <c r="CW339" i="10"/>
  <c r="CW342" i="10"/>
  <c r="CW307" i="10"/>
  <c r="CW306" i="10"/>
  <c r="CW312" i="10"/>
  <c r="CW309" i="10"/>
  <c r="CW310" i="10"/>
  <c r="CW314" i="10"/>
  <c r="CW308" i="10"/>
  <c r="CW189" i="10"/>
  <c r="CW195" i="10"/>
  <c r="CW187" i="10"/>
  <c r="CW193" i="10"/>
  <c r="CW185" i="10"/>
  <c r="CW191" i="10"/>
  <c r="CW313" i="10"/>
  <c r="CW201" i="10"/>
  <c r="CW311" i="10"/>
  <c r="CW194" i="10"/>
  <c r="CW200" i="10"/>
  <c r="CW196" i="10"/>
  <c r="CW192" i="10"/>
  <c r="CW199" i="10"/>
  <c r="CW205" i="10"/>
  <c r="CW190" i="10"/>
  <c r="CW202" i="10"/>
  <c r="CW210" i="10"/>
  <c r="CW188" i="10"/>
  <c r="CW197" i="10"/>
  <c r="CW208" i="10"/>
  <c r="CW203" i="10"/>
  <c r="CW207" i="10"/>
  <c r="CW212" i="10"/>
  <c r="CW213" i="10"/>
  <c r="CW218" i="10"/>
  <c r="CW224" i="10"/>
  <c r="CW230" i="10"/>
  <c r="CW236" i="10"/>
  <c r="CW206" i="10"/>
  <c r="CW217" i="10"/>
  <c r="CW223" i="10"/>
  <c r="CW229" i="10"/>
  <c r="CW235" i="10"/>
  <c r="CW209" i="10"/>
  <c r="CW211" i="10"/>
  <c r="CW186" i="10"/>
  <c r="CW216" i="10"/>
  <c r="CW222" i="10"/>
  <c r="CW198" i="10"/>
  <c r="CW215" i="10"/>
  <c r="CW221" i="10"/>
  <c r="CW227" i="10"/>
  <c r="CW233" i="10"/>
  <c r="CW204" i="10"/>
  <c r="CW214" i="10"/>
  <c r="CW219" i="10"/>
  <c r="CW225" i="10"/>
  <c r="CW231" i="10"/>
  <c r="CW220" i="10"/>
  <c r="CW239" i="10"/>
  <c r="CW243" i="10"/>
  <c r="CW249" i="10"/>
  <c r="CW242" i="10"/>
  <c r="CW248" i="10"/>
  <c r="CW226" i="10"/>
  <c r="CW232" i="10"/>
  <c r="CW237" i="10"/>
  <c r="CW241" i="10"/>
  <c r="CW247" i="10"/>
  <c r="CW240" i="10"/>
  <c r="CW246" i="10"/>
  <c r="CW228" i="10"/>
  <c r="CW238" i="10"/>
  <c r="CW254" i="10"/>
  <c r="CW260" i="10"/>
  <c r="CW266" i="10"/>
  <c r="CW272" i="10"/>
  <c r="CW244" i="10"/>
  <c r="CW253" i="10"/>
  <c r="CW259" i="10"/>
  <c r="CW265" i="10"/>
  <c r="CW271" i="10"/>
  <c r="CW252" i="10"/>
  <c r="CW258" i="10"/>
  <c r="CW264" i="10"/>
  <c r="CW270" i="10"/>
  <c r="CW276" i="10"/>
  <c r="CW257" i="10"/>
  <c r="CW263" i="10"/>
  <c r="CW269" i="10"/>
  <c r="CW275" i="10"/>
  <c r="CW268" i="10"/>
  <c r="CW279" i="10"/>
  <c r="CW285" i="10"/>
  <c r="CW291" i="10"/>
  <c r="CW297" i="10"/>
  <c r="CW234" i="10"/>
  <c r="CW250" i="10"/>
  <c r="CW255" i="10"/>
  <c r="CW262" i="10"/>
  <c r="CW284" i="10"/>
  <c r="CW290" i="10"/>
  <c r="CW296" i="10"/>
  <c r="CW302" i="10"/>
  <c r="CW278" i="10"/>
  <c r="CW251" i="10"/>
  <c r="CW267" i="10"/>
  <c r="CW283" i="10"/>
  <c r="CW289" i="10"/>
  <c r="CW295" i="10"/>
  <c r="CW261" i="10"/>
  <c r="CW273" i="10"/>
  <c r="CW256" i="10"/>
  <c r="CW274" i="10"/>
  <c r="CK318" i="10"/>
  <c r="CK316" i="10"/>
  <c r="CK319" i="10"/>
  <c r="CK320" i="10"/>
  <c r="CK315" i="10"/>
  <c r="CK327" i="10"/>
  <c r="CK322" i="10"/>
  <c r="CK321" i="10"/>
  <c r="CK324" i="10"/>
  <c r="CK328" i="10"/>
  <c r="CK325" i="10"/>
  <c r="CK329" i="10"/>
  <c r="CK330" i="10"/>
  <c r="CK332" i="10"/>
  <c r="CK334" i="10"/>
  <c r="CK335" i="10"/>
  <c r="CK323" i="10"/>
  <c r="CK317" i="10"/>
  <c r="CK331" i="10"/>
  <c r="CK341" i="10"/>
  <c r="CK336" i="10"/>
  <c r="CK342" i="10"/>
  <c r="CK343" i="10"/>
  <c r="CK326" i="10"/>
  <c r="CK338" i="10"/>
  <c r="CK344" i="10"/>
  <c r="CK333" i="10"/>
  <c r="CK339" i="10"/>
  <c r="CK337" i="10"/>
  <c r="CK340" i="10"/>
  <c r="CK307" i="10"/>
  <c r="CK313" i="10"/>
  <c r="CK306" i="10"/>
  <c r="CK312" i="10"/>
  <c r="CK309" i="10"/>
  <c r="CK314" i="10"/>
  <c r="CK189" i="10"/>
  <c r="CK195" i="10"/>
  <c r="CK310" i="10"/>
  <c r="CK187" i="10"/>
  <c r="CK193" i="10"/>
  <c r="CK308" i="10"/>
  <c r="CK311" i="10"/>
  <c r="CK185" i="10"/>
  <c r="CK191" i="10"/>
  <c r="CK190" i="10"/>
  <c r="CK201" i="10"/>
  <c r="CK188" i="10"/>
  <c r="CK200" i="10"/>
  <c r="CK186" i="10"/>
  <c r="CK196" i="10"/>
  <c r="CK199" i="10"/>
  <c r="CK205" i="10"/>
  <c r="CK204" i="10"/>
  <c r="CK210" i="10"/>
  <c r="CK192" i="10"/>
  <c r="CK198" i="10"/>
  <c r="CK208" i="10"/>
  <c r="CK202" i="10"/>
  <c r="CK207" i="10"/>
  <c r="CK194" i="10"/>
  <c r="CK197" i="10"/>
  <c r="CK203" i="10"/>
  <c r="CK206" i="10"/>
  <c r="CK214" i="10"/>
  <c r="CK218" i="10"/>
  <c r="CK224" i="10"/>
  <c r="CK230" i="10"/>
  <c r="CK236" i="10"/>
  <c r="CK212" i="10"/>
  <c r="CK217" i="10"/>
  <c r="CK223" i="10"/>
  <c r="CK229" i="10"/>
  <c r="CK235" i="10"/>
  <c r="CK213" i="10"/>
  <c r="CK216" i="10"/>
  <c r="CK222" i="10"/>
  <c r="CK215" i="10"/>
  <c r="CK221" i="10"/>
  <c r="CK227" i="10"/>
  <c r="CK233" i="10"/>
  <c r="CK209" i="10"/>
  <c r="CK219" i="10"/>
  <c r="CK225" i="10"/>
  <c r="CK231" i="10"/>
  <c r="CK226" i="10"/>
  <c r="CK243" i="10"/>
  <c r="CK249" i="10"/>
  <c r="CK242" i="10"/>
  <c r="CK248" i="10"/>
  <c r="CK234" i="10"/>
  <c r="CK238" i="10"/>
  <c r="CK241" i="10"/>
  <c r="CK247" i="10"/>
  <c r="CK211" i="10"/>
  <c r="CK228" i="10"/>
  <c r="CK239" i="10"/>
  <c r="CK240" i="10"/>
  <c r="CK246" i="10"/>
  <c r="CK220" i="10"/>
  <c r="CK232" i="10"/>
  <c r="CK237" i="10"/>
  <c r="CK254" i="10"/>
  <c r="CK260" i="10"/>
  <c r="CK266" i="10"/>
  <c r="CK272" i="10"/>
  <c r="CK253" i="10"/>
  <c r="CK259" i="10"/>
  <c r="CK265" i="10"/>
  <c r="CK271" i="10"/>
  <c r="CK252" i="10"/>
  <c r="CK258" i="10"/>
  <c r="CK264" i="10"/>
  <c r="CK270" i="10"/>
  <c r="CK276" i="10"/>
  <c r="CK245" i="10"/>
  <c r="CK257" i="10"/>
  <c r="CK263" i="10"/>
  <c r="CK269" i="10"/>
  <c r="CK275" i="10"/>
  <c r="CK250" i="10"/>
  <c r="CK251" i="10"/>
  <c r="CK262" i="10"/>
  <c r="CK244" i="10"/>
  <c r="CK255" i="10"/>
  <c r="CK273" i="10"/>
  <c r="CK267" i="10"/>
  <c r="CK279" i="10"/>
  <c r="CK285" i="10"/>
  <c r="CK291" i="10"/>
  <c r="CK297" i="10"/>
  <c r="CK261" i="10"/>
  <c r="CK284" i="10"/>
  <c r="CK290" i="10"/>
  <c r="CK296" i="10"/>
  <c r="CK302" i="10"/>
  <c r="CK274" i="10"/>
  <c r="CK278" i="10"/>
  <c r="CK283" i="10"/>
  <c r="CK289" i="10"/>
  <c r="CK295" i="10"/>
  <c r="BY318" i="10"/>
  <c r="BY316" i="10"/>
  <c r="BY319" i="10"/>
  <c r="BY315" i="10"/>
  <c r="BY317" i="10"/>
  <c r="BY320" i="10"/>
  <c r="BY321" i="10"/>
  <c r="BY327" i="10"/>
  <c r="BY323" i="10"/>
  <c r="BY324" i="10"/>
  <c r="BY325" i="10"/>
  <c r="BY322" i="10"/>
  <c r="BY331" i="10"/>
  <c r="BY334" i="10"/>
  <c r="BY330" i="10"/>
  <c r="BY333" i="10"/>
  <c r="BY335" i="10"/>
  <c r="BY340" i="10"/>
  <c r="BY329" i="10"/>
  <c r="BY336" i="10"/>
  <c r="BY341" i="10"/>
  <c r="BY328" i="10"/>
  <c r="BY332" i="10"/>
  <c r="BY326" i="10"/>
  <c r="BY337" i="10"/>
  <c r="BY344" i="10"/>
  <c r="BY339" i="10"/>
  <c r="BY338" i="10"/>
  <c r="BY343" i="10"/>
  <c r="BY342" i="10"/>
  <c r="BY307" i="10"/>
  <c r="BY313" i="10"/>
  <c r="BY306" i="10"/>
  <c r="BY312" i="10"/>
  <c r="BY309" i="10"/>
  <c r="BY310" i="10"/>
  <c r="BY308" i="10"/>
  <c r="BY314" i="10"/>
  <c r="BY189" i="10"/>
  <c r="BY195" i="10"/>
  <c r="BY187" i="10"/>
  <c r="BY193" i="10"/>
  <c r="BY185" i="10"/>
  <c r="BY191" i="10"/>
  <c r="BY311" i="10"/>
  <c r="BY201" i="10"/>
  <c r="BY194" i="10"/>
  <c r="BY200" i="10"/>
  <c r="BY192" i="10"/>
  <c r="BY199" i="10"/>
  <c r="BY205" i="10"/>
  <c r="BY196" i="10"/>
  <c r="BY190" i="10"/>
  <c r="BY206" i="10"/>
  <c r="BY210" i="10"/>
  <c r="BY203" i="10"/>
  <c r="BY186" i="10"/>
  <c r="BY204" i="10"/>
  <c r="BY208" i="10"/>
  <c r="BY197" i="10"/>
  <c r="BY207" i="10"/>
  <c r="BY188" i="10"/>
  <c r="BY198" i="10"/>
  <c r="BY202" i="10"/>
  <c r="BY211" i="10"/>
  <c r="BY218" i="10"/>
  <c r="BY224" i="10"/>
  <c r="BY230" i="10"/>
  <c r="BY236" i="10"/>
  <c r="BY214" i="10"/>
  <c r="BY217" i="10"/>
  <c r="BY223" i="10"/>
  <c r="BY229" i="10"/>
  <c r="BY235" i="10"/>
  <c r="BY216" i="10"/>
  <c r="BY222" i="10"/>
  <c r="BY228" i="10"/>
  <c r="BY209" i="10"/>
  <c r="BY212" i="10"/>
  <c r="BY213" i="10"/>
  <c r="BY215" i="10"/>
  <c r="BY221" i="10"/>
  <c r="BY227" i="10"/>
  <c r="BY233" i="10"/>
  <c r="BY219" i="10"/>
  <c r="BY225" i="10"/>
  <c r="BY231" i="10"/>
  <c r="BY243" i="10"/>
  <c r="BY249" i="10"/>
  <c r="BY242" i="10"/>
  <c r="BY248" i="10"/>
  <c r="BY241" i="10"/>
  <c r="BY247" i="10"/>
  <c r="BY220" i="10"/>
  <c r="BY237" i="10"/>
  <c r="BY240" i="10"/>
  <c r="BY246" i="10"/>
  <c r="BY226" i="10"/>
  <c r="BY238" i="10"/>
  <c r="BY254" i="10"/>
  <c r="BY260" i="10"/>
  <c r="BY266" i="10"/>
  <c r="BY272" i="10"/>
  <c r="BY250" i="10"/>
  <c r="BY251" i="10"/>
  <c r="BY253" i="10"/>
  <c r="BY259" i="10"/>
  <c r="BY265" i="10"/>
  <c r="BY271" i="10"/>
  <c r="BY245" i="10"/>
  <c r="BY239" i="10"/>
  <c r="BY252" i="10"/>
  <c r="BY258" i="10"/>
  <c r="BY264" i="10"/>
  <c r="BY270" i="10"/>
  <c r="BY276" i="10"/>
  <c r="BY257" i="10"/>
  <c r="BY263" i="10"/>
  <c r="BY269" i="10"/>
  <c r="BY275" i="10"/>
  <c r="BY234" i="10"/>
  <c r="BY244" i="10"/>
  <c r="BY261" i="10"/>
  <c r="BY279" i="10"/>
  <c r="BY285" i="10"/>
  <c r="BY291" i="10"/>
  <c r="BY297" i="10"/>
  <c r="BY268" i="10"/>
  <c r="BY277" i="10"/>
  <c r="BY284" i="10"/>
  <c r="BY290" i="10"/>
  <c r="BY296" i="10"/>
  <c r="BY302" i="10"/>
  <c r="BY256" i="10"/>
  <c r="BY283" i="10"/>
  <c r="BY289" i="10"/>
  <c r="BY295" i="10"/>
  <c r="BY273" i="10"/>
  <c r="BY278" i="10"/>
  <c r="BY274" i="10"/>
  <c r="BM318" i="10"/>
  <c r="BM316" i="10"/>
  <c r="BM319" i="10"/>
  <c r="BM327" i="10"/>
  <c r="BM322" i="10"/>
  <c r="BM320" i="10"/>
  <c r="BM317" i="10"/>
  <c r="BM324" i="10"/>
  <c r="BM325" i="10"/>
  <c r="BM315" i="10"/>
  <c r="BM321" i="10"/>
  <c r="BM328" i="10"/>
  <c r="BM326" i="10"/>
  <c r="BM333" i="10"/>
  <c r="BM330" i="10"/>
  <c r="BM323" i="10"/>
  <c r="BM334" i="10"/>
  <c r="BM329" i="10"/>
  <c r="BM335" i="10"/>
  <c r="BM338" i="10"/>
  <c r="BM339" i="10"/>
  <c r="BM340" i="10"/>
  <c r="BM341" i="10"/>
  <c r="BM332" i="10"/>
  <c r="BM337" i="10"/>
  <c r="BM331" i="10"/>
  <c r="BM336" i="10"/>
  <c r="BM344" i="10"/>
  <c r="BM343" i="10"/>
  <c r="BM342" i="10"/>
  <c r="BM307" i="10"/>
  <c r="BM313" i="10"/>
  <c r="BM306" i="10"/>
  <c r="BM312" i="10"/>
  <c r="BM309" i="10"/>
  <c r="BM189" i="10"/>
  <c r="BM195" i="10"/>
  <c r="BM310" i="10"/>
  <c r="BM314" i="10"/>
  <c r="BM187" i="10"/>
  <c r="BM193" i="10"/>
  <c r="BM308" i="10"/>
  <c r="BM311" i="10"/>
  <c r="BM185" i="10"/>
  <c r="BM191" i="10"/>
  <c r="BM190" i="10"/>
  <c r="BM201" i="10"/>
  <c r="BM188" i="10"/>
  <c r="BM200" i="10"/>
  <c r="BM186" i="10"/>
  <c r="BM199" i="10"/>
  <c r="BM205" i="10"/>
  <c r="BM192" i="10"/>
  <c r="BM197" i="10"/>
  <c r="BM210" i="10"/>
  <c r="BM206" i="10"/>
  <c r="BM202" i="10"/>
  <c r="BM208" i="10"/>
  <c r="BM198" i="10"/>
  <c r="BM194" i="10"/>
  <c r="BM203" i="10"/>
  <c r="BM207" i="10"/>
  <c r="BM196" i="10"/>
  <c r="BM209" i="10"/>
  <c r="BM218" i="10"/>
  <c r="BM224" i="10"/>
  <c r="BM230" i="10"/>
  <c r="BM236" i="10"/>
  <c r="BM217" i="10"/>
  <c r="BM223" i="10"/>
  <c r="BM229" i="10"/>
  <c r="BM235" i="10"/>
  <c r="BM211" i="10"/>
  <c r="BM204" i="10"/>
  <c r="BM214" i="10"/>
  <c r="BM216" i="10"/>
  <c r="BM222" i="10"/>
  <c r="BM228" i="10"/>
  <c r="BM215" i="10"/>
  <c r="BM221" i="10"/>
  <c r="BM227" i="10"/>
  <c r="BM233" i="10"/>
  <c r="BM219" i="10"/>
  <c r="BM225" i="10"/>
  <c r="BM231" i="10"/>
  <c r="BM212" i="10"/>
  <c r="BM243" i="10"/>
  <c r="BM249" i="10"/>
  <c r="BM213" i="10"/>
  <c r="BM237" i="10"/>
  <c r="BM242" i="10"/>
  <c r="BM248" i="10"/>
  <c r="BM220" i="10"/>
  <c r="BM232" i="10"/>
  <c r="BM239" i="10"/>
  <c r="BM241" i="10"/>
  <c r="BM247" i="10"/>
  <c r="BM234" i="10"/>
  <c r="BM226" i="10"/>
  <c r="BM238" i="10"/>
  <c r="BM240" i="10"/>
  <c r="BM246" i="10"/>
  <c r="BM245" i="10"/>
  <c r="BM254" i="10"/>
  <c r="BM260" i="10"/>
  <c r="BM266" i="10"/>
  <c r="BM272" i="10"/>
  <c r="BM253" i="10"/>
  <c r="BM259" i="10"/>
  <c r="BM265" i="10"/>
  <c r="BM271" i="10"/>
  <c r="BM250" i="10"/>
  <c r="BM251" i="10"/>
  <c r="BM244" i="10"/>
  <c r="BM252" i="10"/>
  <c r="BM258" i="10"/>
  <c r="BM264" i="10"/>
  <c r="BM270" i="10"/>
  <c r="BM276" i="10"/>
  <c r="BM257" i="10"/>
  <c r="BM263" i="10"/>
  <c r="BM269" i="10"/>
  <c r="BM275" i="10"/>
  <c r="BM268" i="10"/>
  <c r="BM273" i="10"/>
  <c r="BM256" i="10"/>
  <c r="BM279" i="10"/>
  <c r="BM285" i="10"/>
  <c r="BM291" i="10"/>
  <c r="BM297" i="10"/>
  <c r="BM284" i="10"/>
  <c r="BM290" i="10"/>
  <c r="BM296" i="10"/>
  <c r="BM302" i="10"/>
  <c r="BM262" i="10"/>
  <c r="BM274" i="10"/>
  <c r="BM267" i="10"/>
  <c r="BM283" i="10"/>
  <c r="BM289" i="10"/>
  <c r="BM295" i="10"/>
  <c r="BM255" i="10"/>
  <c r="BA318" i="10"/>
  <c r="BA316" i="10"/>
  <c r="BA319" i="10"/>
  <c r="BA327" i="10"/>
  <c r="BA320" i="10"/>
  <c r="BA322" i="10"/>
  <c r="BA324" i="10"/>
  <c r="BA317" i="10"/>
  <c r="BA323" i="10"/>
  <c r="BA325" i="10"/>
  <c r="BA331" i="10"/>
  <c r="BA332" i="10"/>
  <c r="BA315" i="10"/>
  <c r="BA321" i="10"/>
  <c r="BA326" i="10"/>
  <c r="BA334" i="10"/>
  <c r="BA335" i="10"/>
  <c r="BA333" i="10"/>
  <c r="BA336" i="10"/>
  <c r="BA330" i="10"/>
  <c r="BA341" i="10"/>
  <c r="BA337" i="10"/>
  <c r="BA328" i="10"/>
  <c r="BA329" i="10"/>
  <c r="BA344" i="10"/>
  <c r="BA339" i="10"/>
  <c r="BA338" i="10"/>
  <c r="BA342" i="10"/>
  <c r="BA340" i="10"/>
  <c r="BA343" i="10"/>
  <c r="BA307" i="10"/>
  <c r="BA313" i="10"/>
  <c r="BA306" i="10"/>
  <c r="BA312" i="10"/>
  <c r="BA309" i="10"/>
  <c r="BA310" i="10"/>
  <c r="BA308" i="10"/>
  <c r="BA189" i="10"/>
  <c r="BA195" i="10"/>
  <c r="BA187" i="10"/>
  <c r="BA193" i="10"/>
  <c r="BA314" i="10"/>
  <c r="BA185" i="10"/>
  <c r="BA191" i="10"/>
  <c r="BA201" i="10"/>
  <c r="BA194" i="10"/>
  <c r="BA200" i="10"/>
  <c r="BA192" i="10"/>
  <c r="BA199" i="10"/>
  <c r="BA205" i="10"/>
  <c r="BA190" i="10"/>
  <c r="BA196" i="10"/>
  <c r="BA203" i="10"/>
  <c r="BA204" i="10"/>
  <c r="BA186" i="10"/>
  <c r="BA198" i="10"/>
  <c r="BA210" i="10"/>
  <c r="BA206" i="10"/>
  <c r="BA208" i="10"/>
  <c r="BA311" i="10"/>
  <c r="BA188" i="10"/>
  <c r="BA207" i="10"/>
  <c r="BA202" i="10"/>
  <c r="BA212" i="10"/>
  <c r="BA213" i="10"/>
  <c r="BA218" i="10"/>
  <c r="BA224" i="10"/>
  <c r="BA230" i="10"/>
  <c r="BA236" i="10"/>
  <c r="BA217" i="10"/>
  <c r="BA223" i="10"/>
  <c r="BA229" i="10"/>
  <c r="BA235" i="10"/>
  <c r="BA216" i="10"/>
  <c r="BA222" i="10"/>
  <c r="BA228" i="10"/>
  <c r="BA214" i="10"/>
  <c r="BA215" i="10"/>
  <c r="BA221" i="10"/>
  <c r="BA227" i="10"/>
  <c r="BA233" i="10"/>
  <c r="BA197" i="10"/>
  <c r="BA219" i="10"/>
  <c r="BA225" i="10"/>
  <c r="BA231" i="10"/>
  <c r="BA220" i="10"/>
  <c r="BA243" i="10"/>
  <c r="BA249" i="10"/>
  <c r="BA234" i="10"/>
  <c r="BA238" i="10"/>
  <c r="BA242" i="10"/>
  <c r="BA248" i="10"/>
  <c r="BA226" i="10"/>
  <c r="BA241" i="10"/>
  <c r="BA247" i="10"/>
  <c r="BA209" i="10"/>
  <c r="BA240" i="10"/>
  <c r="BA246" i="10"/>
  <c r="BA211" i="10"/>
  <c r="BA232" i="10"/>
  <c r="BA254" i="10"/>
  <c r="BA260" i="10"/>
  <c r="BA266" i="10"/>
  <c r="BA272" i="10"/>
  <c r="BA239" i="10"/>
  <c r="BA244" i="10"/>
  <c r="BA253" i="10"/>
  <c r="BA259" i="10"/>
  <c r="BA265" i="10"/>
  <c r="BA271" i="10"/>
  <c r="BA252" i="10"/>
  <c r="BA258" i="10"/>
  <c r="BA264" i="10"/>
  <c r="BA270" i="10"/>
  <c r="BA276" i="10"/>
  <c r="BA250" i="10"/>
  <c r="BA251" i="10"/>
  <c r="BA257" i="10"/>
  <c r="BA263" i="10"/>
  <c r="BA269" i="10"/>
  <c r="BA275" i="10"/>
  <c r="BA237" i="10"/>
  <c r="BA262" i="10"/>
  <c r="BA267" i="10"/>
  <c r="BA279" i="10"/>
  <c r="BA285" i="10"/>
  <c r="BA291" i="10"/>
  <c r="BA297" i="10"/>
  <c r="BA255" i="10"/>
  <c r="BA284" i="10"/>
  <c r="BA290" i="10"/>
  <c r="BA296" i="10"/>
  <c r="BA302" i="10"/>
  <c r="BA245" i="10"/>
  <c r="BA283" i="10"/>
  <c r="BA289" i="10"/>
  <c r="BA295" i="10"/>
  <c r="BA261" i="10"/>
  <c r="BA273" i="10"/>
  <c r="BA256" i="10"/>
  <c r="BA274" i="10"/>
  <c r="AO318" i="10"/>
  <c r="AO316" i="10"/>
  <c r="AO319" i="10"/>
  <c r="AO320" i="10"/>
  <c r="AO321" i="10"/>
  <c r="AO315" i="10"/>
  <c r="AO327" i="10"/>
  <c r="AO323" i="10"/>
  <c r="AO324" i="10"/>
  <c r="AO328" i="10"/>
  <c r="AO329" i="10"/>
  <c r="AO330" i="10"/>
  <c r="AO322" i="10"/>
  <c r="AO334" i="10"/>
  <c r="AO317" i="10"/>
  <c r="AO335" i="10"/>
  <c r="AO325" i="10"/>
  <c r="AO337" i="10"/>
  <c r="AO336" i="10"/>
  <c r="AO341" i="10"/>
  <c r="AO339" i="10"/>
  <c r="AO326" i="10"/>
  <c r="AO331" i="10"/>
  <c r="AO332" i="10"/>
  <c r="AO338" i="10"/>
  <c r="AO333" i="10"/>
  <c r="AO340" i="10"/>
  <c r="AO342" i="10"/>
  <c r="AO343" i="10"/>
  <c r="AO344" i="10"/>
  <c r="AO307" i="10"/>
  <c r="AO313" i="10"/>
  <c r="AO306" i="10"/>
  <c r="AO312" i="10"/>
  <c r="AO309" i="10"/>
  <c r="AO314" i="10"/>
  <c r="AO189" i="10"/>
  <c r="AO195" i="10"/>
  <c r="AO310" i="10"/>
  <c r="AO187" i="10"/>
  <c r="AO193" i="10"/>
  <c r="AO308" i="10"/>
  <c r="AO311" i="10"/>
  <c r="AO185" i="10"/>
  <c r="AO191" i="10"/>
  <c r="AO190" i="10"/>
  <c r="AO196" i="10"/>
  <c r="AO201" i="10"/>
  <c r="AO188" i="10"/>
  <c r="AO200" i="10"/>
  <c r="AO186" i="10"/>
  <c r="AO199" i="10"/>
  <c r="AO205" i="10"/>
  <c r="AO210" i="10"/>
  <c r="AO202" i="10"/>
  <c r="AO194" i="10"/>
  <c r="AO197" i="10"/>
  <c r="AO204" i="10"/>
  <c r="AO203" i="10"/>
  <c r="AO208" i="10"/>
  <c r="AO206" i="10"/>
  <c r="AO207" i="10"/>
  <c r="AO211" i="10"/>
  <c r="AO218" i="10"/>
  <c r="AO224" i="10"/>
  <c r="AO230" i="10"/>
  <c r="AO236" i="10"/>
  <c r="AO209" i="10"/>
  <c r="AO212" i="10"/>
  <c r="AO217" i="10"/>
  <c r="AO223" i="10"/>
  <c r="AO229" i="10"/>
  <c r="AO235" i="10"/>
  <c r="AO213" i="10"/>
  <c r="AO216" i="10"/>
  <c r="AO222" i="10"/>
  <c r="AO228" i="10"/>
  <c r="AO215" i="10"/>
  <c r="AO221" i="10"/>
  <c r="AO227" i="10"/>
  <c r="AO233" i="10"/>
  <c r="AO192" i="10"/>
  <c r="AO198" i="10"/>
  <c r="AO219" i="10"/>
  <c r="AO225" i="10"/>
  <c r="AO231" i="10"/>
  <c r="AO226" i="10"/>
  <c r="AO243" i="10"/>
  <c r="AO249" i="10"/>
  <c r="AO242" i="10"/>
  <c r="AO248" i="10"/>
  <c r="AO237" i="10"/>
  <c r="AO239" i="10"/>
  <c r="AO241" i="10"/>
  <c r="AO247" i="10"/>
  <c r="AO240" i="10"/>
  <c r="AO246" i="10"/>
  <c r="AO214" i="10"/>
  <c r="AO220" i="10"/>
  <c r="AO234" i="10"/>
  <c r="AO254" i="10"/>
  <c r="AO260" i="10"/>
  <c r="AO266" i="10"/>
  <c r="AO272" i="10"/>
  <c r="AO253" i="10"/>
  <c r="AO259" i="10"/>
  <c r="AO265" i="10"/>
  <c r="AO271" i="10"/>
  <c r="AO252" i="10"/>
  <c r="AO258" i="10"/>
  <c r="AO264" i="10"/>
  <c r="AO270" i="10"/>
  <c r="AO276" i="10"/>
  <c r="AO232" i="10"/>
  <c r="AO245" i="10"/>
  <c r="AO257" i="10"/>
  <c r="AO263" i="10"/>
  <c r="AO269" i="10"/>
  <c r="AO275" i="10"/>
  <c r="AO250" i="10"/>
  <c r="AO251" i="10"/>
  <c r="AO255" i="10"/>
  <c r="AO273" i="10"/>
  <c r="AO279" i="10"/>
  <c r="AO285" i="10"/>
  <c r="AO291" i="10"/>
  <c r="AO297" i="10"/>
  <c r="AO238" i="10"/>
  <c r="AO261" i="10"/>
  <c r="AO268" i="10"/>
  <c r="AO277" i="10"/>
  <c r="AO284" i="10"/>
  <c r="AO290" i="10"/>
  <c r="AO296" i="10"/>
  <c r="AO302" i="10"/>
  <c r="AO274" i="10"/>
  <c r="AO283" i="10"/>
  <c r="AO289" i="10"/>
  <c r="AO295" i="10"/>
  <c r="AO262" i="10"/>
  <c r="J184" i="10"/>
  <c r="DX184" i="10"/>
  <c r="AF184" i="10"/>
  <c r="T184" i="10"/>
  <c r="DV305" i="10"/>
  <c r="DJ305" i="10"/>
  <c r="CX305" i="10"/>
  <c r="CL305" i="10"/>
  <c r="BZ305" i="10"/>
  <c r="AD305" i="10"/>
  <c r="F305" i="10"/>
  <c r="DT304" i="10"/>
  <c r="DH304" i="10"/>
  <c r="CV304" i="10"/>
  <c r="CJ304" i="10"/>
  <c r="BX304" i="10"/>
  <c r="BL304" i="10"/>
  <c r="AZ304" i="10"/>
  <c r="AN304" i="10"/>
  <c r="AB304" i="10"/>
  <c r="P304" i="10"/>
  <c r="ED303" i="10"/>
  <c r="DR303" i="10"/>
  <c r="DF303" i="10"/>
  <c r="CT303" i="10"/>
  <c r="CF303" i="10"/>
  <c r="BR303" i="10"/>
  <c r="BD303" i="10"/>
  <c r="AO303" i="10"/>
  <c r="Z303" i="10"/>
  <c r="L303" i="10"/>
  <c r="DX302" i="10"/>
  <c r="DJ302" i="10"/>
  <c r="CF302" i="10"/>
  <c r="BR302" i="10"/>
  <c r="BD302" i="10"/>
  <c r="AP302" i="10"/>
  <c r="AA302" i="10"/>
  <c r="L302" i="10"/>
  <c r="DX301" i="10"/>
  <c r="DJ301" i="10"/>
  <c r="CV301" i="10"/>
  <c r="BR301" i="10"/>
  <c r="BD301" i="10"/>
  <c r="AP301" i="10"/>
  <c r="AB301" i="10"/>
  <c r="M301" i="10"/>
  <c r="DX300" i="10"/>
  <c r="DJ300" i="10"/>
  <c r="CV300" i="10"/>
  <c r="CH300" i="10"/>
  <c r="BS300" i="10"/>
  <c r="BD300" i="10"/>
  <c r="AP300" i="10"/>
  <c r="AB300" i="10"/>
  <c r="N300" i="10"/>
  <c r="DY299" i="10"/>
  <c r="DJ299" i="10"/>
  <c r="CV299" i="10"/>
  <c r="CH299" i="10"/>
  <c r="BT299" i="10"/>
  <c r="BE299" i="10"/>
  <c r="AP299" i="10"/>
  <c r="AB299" i="10"/>
  <c r="N299" i="10"/>
  <c r="DZ298" i="10"/>
  <c r="DK298" i="10"/>
  <c r="CV298" i="10"/>
  <c r="CH298" i="10"/>
  <c r="BT298" i="10"/>
  <c r="BF298" i="10"/>
  <c r="AO298" i="10"/>
  <c r="Y298" i="10"/>
  <c r="EC297" i="10"/>
  <c r="DG297" i="10"/>
  <c r="CP297" i="10"/>
  <c r="BT297" i="10"/>
  <c r="AX297" i="10"/>
  <c r="AD297" i="10"/>
  <c r="K297" i="10"/>
  <c r="DO296" i="10"/>
  <c r="CS296" i="10"/>
  <c r="BX296" i="10"/>
  <c r="AB296" i="10"/>
  <c r="ED295" i="10"/>
  <c r="DF295" i="10"/>
  <c r="CH295" i="10"/>
  <c r="BJ295" i="10"/>
  <c r="AL295" i="10"/>
  <c r="N295" i="10"/>
  <c r="DP294" i="10"/>
  <c r="CR294" i="10"/>
  <c r="BT294" i="10"/>
  <c r="AV294" i="10"/>
  <c r="X294" i="10"/>
  <c r="DZ293" i="10"/>
  <c r="DB293" i="10"/>
  <c r="CD293" i="10"/>
  <c r="BF293" i="10"/>
  <c r="AH293" i="10"/>
  <c r="J293" i="10"/>
  <c r="DL292" i="10"/>
  <c r="CN292" i="10"/>
  <c r="BP292" i="10"/>
  <c r="AR292" i="10"/>
  <c r="T292" i="10"/>
  <c r="CS291" i="10"/>
  <c r="BS291" i="10"/>
  <c r="AL291" i="10"/>
  <c r="L291" i="10"/>
  <c r="DE290" i="10"/>
  <c r="CE290" i="10"/>
  <c r="BE290" i="10"/>
  <c r="X290" i="10"/>
  <c r="DX289" i="10"/>
  <c r="CQ289" i="10"/>
  <c r="BQ289" i="10"/>
  <c r="AQ289" i="10"/>
  <c r="J289" i="10"/>
  <c r="DJ288" i="10"/>
  <c r="CC288" i="10"/>
  <c r="BC288" i="10"/>
  <c r="DV287" i="10"/>
  <c r="CV287" i="10"/>
  <c r="BO287" i="10"/>
  <c r="AO287" i="10"/>
  <c r="O287" i="10"/>
  <c r="DH286" i="10"/>
  <c r="CH286" i="10"/>
  <c r="BA286" i="10"/>
  <c r="AA286" i="10"/>
  <c r="EA285" i="10"/>
  <c r="CT285" i="10"/>
  <c r="BT285" i="10"/>
  <c r="AM285" i="10"/>
  <c r="M285" i="10"/>
  <c r="DM284" i="10"/>
  <c r="CF284" i="10"/>
  <c r="BF284" i="10"/>
  <c r="Y284" i="10"/>
  <c r="DY283" i="10"/>
  <c r="CY283" i="10"/>
  <c r="BR283" i="10"/>
  <c r="AR283" i="10"/>
  <c r="K283" i="10"/>
  <c r="DK282" i="10"/>
  <c r="CK282" i="10"/>
  <c r="BD282" i="10"/>
  <c r="AD282" i="10"/>
  <c r="DU281" i="10"/>
  <c r="CK281" i="10"/>
  <c r="BA281" i="10"/>
  <c r="BW280" i="10"/>
  <c r="AM280" i="10"/>
  <c r="EC279" i="10"/>
  <c r="Y279" i="10"/>
  <c r="DO278" i="10"/>
  <c r="CC278" i="10"/>
  <c r="AM278" i="10"/>
  <c r="DQ277" i="10"/>
  <c r="BQ277" i="10"/>
  <c r="K277" i="10"/>
  <c r="BQ276" i="10"/>
  <c r="DW275" i="10"/>
  <c r="AH275" i="10"/>
  <c r="BP274" i="10"/>
  <c r="CX273" i="10"/>
  <c r="F273" i="10"/>
  <c r="AM272" i="10"/>
  <c r="BD271" i="10"/>
  <c r="BR270" i="10"/>
  <c r="BO269" i="10"/>
  <c r="BA268" i="10"/>
  <c r="Y266" i="10"/>
  <c r="K265" i="10"/>
  <c r="DW263" i="10"/>
  <c r="DI262" i="10"/>
  <c r="EA259" i="10"/>
  <c r="BQ258" i="10"/>
  <c r="G257" i="10"/>
  <c r="M254" i="10"/>
  <c r="CC252" i="10"/>
  <c r="DY250" i="10"/>
  <c r="O249" i="10"/>
  <c r="CV245" i="10"/>
  <c r="DH239" i="10"/>
  <c r="J222" i="10"/>
  <c r="R317" i="10"/>
  <c r="R320" i="10"/>
  <c r="R322" i="10"/>
  <c r="R315" i="10"/>
  <c r="R318" i="10"/>
  <c r="R327" i="10"/>
  <c r="R328" i="10"/>
  <c r="R323" i="10"/>
  <c r="R316" i="10"/>
  <c r="R325" i="10"/>
  <c r="R335" i="10"/>
  <c r="R319" i="10"/>
  <c r="R333" i="10"/>
  <c r="R336" i="10"/>
  <c r="R324" i="10"/>
  <c r="R329" i="10"/>
  <c r="R334" i="10"/>
  <c r="R340" i="10"/>
  <c r="R326" i="10"/>
  <c r="R332" i="10"/>
  <c r="R339" i="10"/>
  <c r="R341" i="10"/>
  <c r="R321" i="10"/>
  <c r="R338" i="10"/>
  <c r="R330" i="10"/>
  <c r="R337" i="10"/>
  <c r="R331" i="10"/>
  <c r="R344" i="10"/>
  <c r="R343" i="10"/>
  <c r="R342" i="10"/>
  <c r="R307" i="10"/>
  <c r="R313" i="10"/>
  <c r="R306" i="10"/>
  <c r="R312" i="10"/>
  <c r="R311" i="10"/>
  <c r="R314" i="10"/>
  <c r="R185" i="10"/>
  <c r="R191" i="10"/>
  <c r="R309" i="10"/>
  <c r="R189" i="10"/>
  <c r="R195" i="10"/>
  <c r="R188" i="10"/>
  <c r="R194" i="10"/>
  <c r="R310" i="10"/>
  <c r="R190" i="10"/>
  <c r="R201" i="10"/>
  <c r="R193" i="10"/>
  <c r="R200" i="10"/>
  <c r="R186" i="10"/>
  <c r="R199" i="10"/>
  <c r="R187" i="10"/>
  <c r="R308" i="10"/>
  <c r="R202" i="10"/>
  <c r="R204" i="10"/>
  <c r="R210" i="10"/>
  <c r="R203" i="10"/>
  <c r="R209" i="10"/>
  <c r="R192" i="10"/>
  <c r="R205" i="10"/>
  <c r="R197" i="10"/>
  <c r="R208" i="10"/>
  <c r="R198" i="10"/>
  <c r="R206" i="10"/>
  <c r="R219" i="10"/>
  <c r="R225" i="10"/>
  <c r="R231" i="10"/>
  <c r="R237" i="10"/>
  <c r="R214" i="10"/>
  <c r="R218" i="10"/>
  <c r="R224" i="10"/>
  <c r="R230" i="10"/>
  <c r="R236" i="10"/>
  <c r="R207" i="10"/>
  <c r="R217" i="10"/>
  <c r="R223" i="10"/>
  <c r="R229" i="10"/>
  <c r="R235" i="10"/>
  <c r="R216" i="10"/>
  <c r="R222" i="10"/>
  <c r="R228" i="10"/>
  <c r="R234" i="10"/>
  <c r="R211" i="10"/>
  <c r="R212" i="10"/>
  <c r="R213" i="10"/>
  <c r="R232" i="10"/>
  <c r="R243" i="10"/>
  <c r="R249" i="10"/>
  <c r="R227" i="10"/>
  <c r="R242" i="10"/>
  <c r="R248" i="10"/>
  <c r="R220" i="10"/>
  <c r="R239" i="10"/>
  <c r="R241" i="10"/>
  <c r="R247" i="10"/>
  <c r="R233" i="10"/>
  <c r="R245" i="10"/>
  <c r="R221" i="10"/>
  <c r="R238" i="10"/>
  <c r="R244" i="10"/>
  <c r="R215" i="10"/>
  <c r="R250" i="10"/>
  <c r="R251" i="10"/>
  <c r="R254" i="10"/>
  <c r="R260" i="10"/>
  <c r="R266" i="10"/>
  <c r="R272" i="10"/>
  <c r="R278" i="10"/>
  <c r="R253" i="10"/>
  <c r="R259" i="10"/>
  <c r="R265" i="10"/>
  <c r="R271" i="10"/>
  <c r="R277" i="10"/>
  <c r="R226" i="10"/>
  <c r="R240" i="10"/>
  <c r="R252" i="10"/>
  <c r="R258" i="10"/>
  <c r="R257" i="10"/>
  <c r="R263" i="10"/>
  <c r="R269" i="10"/>
  <c r="R255" i="10"/>
  <c r="R261" i="10"/>
  <c r="R267" i="10"/>
  <c r="R280" i="10"/>
  <c r="R286" i="10"/>
  <c r="R292" i="10"/>
  <c r="R298" i="10"/>
  <c r="R273" i="10"/>
  <c r="R256" i="10"/>
  <c r="R264" i="10"/>
  <c r="R279" i="10"/>
  <c r="R285" i="10"/>
  <c r="R291" i="10"/>
  <c r="R284" i="10"/>
  <c r="R290" i="10"/>
  <c r="R296" i="10"/>
  <c r="R196" i="10"/>
  <c r="R262" i="10"/>
  <c r="R274" i="10"/>
  <c r="R283" i="10"/>
  <c r="R289" i="10"/>
  <c r="R295" i="10"/>
  <c r="R246" i="10"/>
  <c r="R270" i="10"/>
  <c r="R281" i="10"/>
  <c r="AZ321" i="10"/>
  <c r="AZ322" i="10"/>
  <c r="AZ315" i="10"/>
  <c r="AZ318" i="10"/>
  <c r="AZ320" i="10"/>
  <c r="AZ316" i="10"/>
  <c r="AZ325" i="10"/>
  <c r="AZ326" i="10"/>
  <c r="AZ323" i="10"/>
  <c r="AZ327" i="10"/>
  <c r="AZ331" i="10"/>
  <c r="AZ324" i="10"/>
  <c r="AZ317" i="10"/>
  <c r="AZ330" i="10"/>
  <c r="AZ333" i="10"/>
  <c r="AZ334" i="10"/>
  <c r="AZ339" i="10"/>
  <c r="AZ332" i="10"/>
  <c r="AZ340" i="10"/>
  <c r="AZ335" i="10"/>
  <c r="AZ338" i="10"/>
  <c r="AZ343" i="10"/>
  <c r="AZ328" i="10"/>
  <c r="AZ329" i="10"/>
  <c r="AZ336" i="10"/>
  <c r="AZ319" i="10"/>
  <c r="AZ337" i="10"/>
  <c r="AZ342" i="10"/>
  <c r="AZ341" i="10"/>
  <c r="AZ344" i="10"/>
  <c r="AZ306" i="10"/>
  <c r="AZ312" i="10"/>
  <c r="AZ311" i="10"/>
  <c r="AZ310" i="10"/>
  <c r="AZ190" i="10"/>
  <c r="AZ308" i="10"/>
  <c r="AZ313" i="10"/>
  <c r="AZ188" i="10"/>
  <c r="AZ194" i="10"/>
  <c r="AZ187" i="10"/>
  <c r="AZ193" i="10"/>
  <c r="AZ309" i="10"/>
  <c r="AZ307" i="10"/>
  <c r="AZ314" i="10"/>
  <c r="AZ189" i="10"/>
  <c r="AZ200" i="10"/>
  <c r="AZ192" i="10"/>
  <c r="AZ199" i="10"/>
  <c r="AZ198" i="10"/>
  <c r="AZ186" i="10"/>
  <c r="AZ191" i="10"/>
  <c r="AZ195" i="10"/>
  <c r="AZ209" i="10"/>
  <c r="AZ206" i="10"/>
  <c r="AZ208" i="10"/>
  <c r="AZ214" i="10"/>
  <c r="AZ196" i="10"/>
  <c r="AZ207" i="10"/>
  <c r="AZ197" i="10"/>
  <c r="AZ205" i="10"/>
  <c r="AZ185" i="10"/>
  <c r="AZ203" i="10"/>
  <c r="AZ204" i="10"/>
  <c r="AZ213" i="10"/>
  <c r="AZ218" i="10"/>
  <c r="AZ224" i="10"/>
  <c r="AZ230" i="10"/>
  <c r="AZ236" i="10"/>
  <c r="AZ210" i="10"/>
  <c r="AZ217" i="10"/>
  <c r="AZ223" i="10"/>
  <c r="AZ229" i="10"/>
  <c r="AZ235" i="10"/>
  <c r="AZ216" i="10"/>
  <c r="AZ222" i="10"/>
  <c r="AZ228" i="10"/>
  <c r="AZ234" i="10"/>
  <c r="AZ201" i="10"/>
  <c r="AZ215" i="10"/>
  <c r="AZ221" i="10"/>
  <c r="AZ227" i="10"/>
  <c r="AZ233" i="10"/>
  <c r="AZ239" i="10"/>
  <c r="AZ211" i="10"/>
  <c r="AZ202" i="10"/>
  <c r="AZ212" i="10"/>
  <c r="AZ238" i="10"/>
  <c r="AZ242" i="10"/>
  <c r="AZ248" i="10"/>
  <c r="AZ226" i="10"/>
  <c r="AZ241" i="10"/>
  <c r="AZ247" i="10"/>
  <c r="AZ219" i="10"/>
  <c r="AZ231" i="10"/>
  <c r="AZ240" i="10"/>
  <c r="AZ246" i="10"/>
  <c r="AZ244" i="10"/>
  <c r="AZ220" i="10"/>
  <c r="AZ243" i="10"/>
  <c r="AZ253" i="10"/>
  <c r="AZ259" i="10"/>
  <c r="AZ265" i="10"/>
  <c r="AZ271" i="10"/>
  <c r="AZ277" i="10"/>
  <c r="AZ252" i="10"/>
  <c r="AZ258" i="10"/>
  <c r="AZ264" i="10"/>
  <c r="AZ270" i="10"/>
  <c r="AZ276" i="10"/>
  <c r="AZ250" i="10"/>
  <c r="AZ251" i="10"/>
  <c r="AZ257" i="10"/>
  <c r="AZ232" i="10"/>
  <c r="AZ256" i="10"/>
  <c r="AZ262" i="10"/>
  <c r="AZ268" i="10"/>
  <c r="AZ225" i="10"/>
  <c r="AZ254" i="10"/>
  <c r="AZ260" i="10"/>
  <c r="AZ266" i="10"/>
  <c r="AZ267" i="10"/>
  <c r="AZ279" i="10"/>
  <c r="AZ285" i="10"/>
  <c r="AZ291" i="10"/>
  <c r="AZ297" i="10"/>
  <c r="AZ303" i="10"/>
  <c r="AZ272" i="10"/>
  <c r="AZ249" i="10"/>
  <c r="AZ255" i="10"/>
  <c r="AZ269" i="10"/>
  <c r="AZ275" i="10"/>
  <c r="AZ284" i="10"/>
  <c r="AZ290" i="10"/>
  <c r="AZ245" i="10"/>
  <c r="AZ283" i="10"/>
  <c r="AZ289" i="10"/>
  <c r="AZ295" i="10"/>
  <c r="AZ261" i="10"/>
  <c r="AZ273" i="10"/>
  <c r="AZ263" i="10"/>
  <c r="AZ282" i="10"/>
  <c r="AZ288" i="10"/>
  <c r="AZ294" i="10"/>
  <c r="AZ237" i="10"/>
  <c r="AZ280" i="10"/>
  <c r="AZ286" i="10"/>
  <c r="DT281" i="10"/>
  <c r="CJ281" i="10"/>
  <c r="AZ281" i="10"/>
  <c r="AZ274" i="10"/>
  <c r="BV250" i="10"/>
  <c r="BV236" i="10"/>
  <c r="AC318" i="10"/>
  <c r="AC316" i="10"/>
  <c r="AC319" i="10"/>
  <c r="AC315" i="10"/>
  <c r="AC317" i="10"/>
  <c r="AC320" i="10"/>
  <c r="AC327" i="10"/>
  <c r="AC322" i="10"/>
  <c r="AC323" i="10"/>
  <c r="AC328" i="10"/>
  <c r="AC321" i="10"/>
  <c r="AC324" i="10"/>
  <c r="AC326" i="10"/>
  <c r="AC331" i="10"/>
  <c r="AC325" i="10"/>
  <c r="AC332" i="10"/>
  <c r="AC334" i="10"/>
  <c r="AC335" i="10"/>
  <c r="AC330" i="10"/>
  <c r="AC333" i="10"/>
  <c r="AC341" i="10"/>
  <c r="AC338" i="10"/>
  <c r="AC336" i="10"/>
  <c r="AC339" i="10"/>
  <c r="AC329" i="10"/>
  <c r="AC344" i="10"/>
  <c r="AC343" i="10"/>
  <c r="AC340" i="10"/>
  <c r="AC342" i="10"/>
  <c r="AC337" i="10"/>
  <c r="AC307" i="10"/>
  <c r="AC313" i="10"/>
  <c r="AC306" i="10"/>
  <c r="AC312" i="10"/>
  <c r="AC309" i="10"/>
  <c r="AC310" i="10"/>
  <c r="AC308" i="10"/>
  <c r="AC189" i="10"/>
  <c r="AC195" i="10"/>
  <c r="AC314" i="10"/>
  <c r="AC187" i="10"/>
  <c r="AC193" i="10"/>
  <c r="AC185" i="10"/>
  <c r="AC191" i="10"/>
  <c r="AC201" i="10"/>
  <c r="AC194" i="10"/>
  <c r="AC200" i="10"/>
  <c r="AC196" i="10"/>
  <c r="AC192" i="10"/>
  <c r="AC199" i="10"/>
  <c r="AC205" i="10"/>
  <c r="AC190" i="10"/>
  <c r="AC210" i="10"/>
  <c r="AC188" i="10"/>
  <c r="AC198" i="10"/>
  <c r="AC208" i="10"/>
  <c r="AC311" i="10"/>
  <c r="AC202" i="10"/>
  <c r="AC207" i="10"/>
  <c r="AC218" i="10"/>
  <c r="AC224" i="10"/>
  <c r="AC230" i="10"/>
  <c r="AC236" i="10"/>
  <c r="AC217" i="10"/>
  <c r="AC223" i="10"/>
  <c r="AC229" i="10"/>
  <c r="AC235" i="10"/>
  <c r="AC186" i="10"/>
  <c r="AC203" i="10"/>
  <c r="AC211" i="10"/>
  <c r="AC216" i="10"/>
  <c r="AC222" i="10"/>
  <c r="AC228" i="10"/>
  <c r="AC212" i="10"/>
  <c r="AC213" i="10"/>
  <c r="AC215" i="10"/>
  <c r="AC221" i="10"/>
  <c r="AC227" i="10"/>
  <c r="AC233" i="10"/>
  <c r="AC204" i="10"/>
  <c r="AC206" i="10"/>
  <c r="AC214" i="10"/>
  <c r="AC219" i="10"/>
  <c r="AC225" i="10"/>
  <c r="AC231" i="10"/>
  <c r="AC243" i="10"/>
  <c r="AC249" i="10"/>
  <c r="AC197" i="10"/>
  <c r="AC242" i="10"/>
  <c r="AC248" i="10"/>
  <c r="AC232" i="10"/>
  <c r="AC238" i="10"/>
  <c r="AC209" i="10"/>
  <c r="AC241" i="10"/>
  <c r="AC247" i="10"/>
  <c r="AC234" i="10"/>
  <c r="AC220" i="10"/>
  <c r="AC240" i="10"/>
  <c r="AC246" i="10"/>
  <c r="AC226" i="10"/>
  <c r="AC254" i="10"/>
  <c r="AC260" i="10"/>
  <c r="AC266" i="10"/>
  <c r="AC272" i="10"/>
  <c r="AC253" i="10"/>
  <c r="AC259" i="10"/>
  <c r="AC265" i="10"/>
  <c r="AC271" i="10"/>
  <c r="AC245" i="10"/>
  <c r="AC252" i="10"/>
  <c r="AC258" i="10"/>
  <c r="AC264" i="10"/>
  <c r="AC270" i="10"/>
  <c r="AC276" i="10"/>
  <c r="AC257" i="10"/>
  <c r="AC263" i="10"/>
  <c r="AC269" i="10"/>
  <c r="AC275" i="10"/>
  <c r="AC237" i="10"/>
  <c r="AC244" i="10"/>
  <c r="AC250" i="10"/>
  <c r="AC268" i="10"/>
  <c r="AC261" i="10"/>
  <c r="AC279" i="10"/>
  <c r="AC285" i="10"/>
  <c r="AC291" i="10"/>
  <c r="AC297" i="10"/>
  <c r="AC251" i="10"/>
  <c r="AC278" i="10"/>
  <c r="AC284" i="10"/>
  <c r="AC290" i="10"/>
  <c r="AC296" i="10"/>
  <c r="AC302" i="10"/>
  <c r="AC256" i="10"/>
  <c r="AC267" i="10"/>
  <c r="AC283" i="10"/>
  <c r="AC289" i="10"/>
  <c r="AC295" i="10"/>
  <c r="AC239" i="10"/>
  <c r="AC273" i="10"/>
  <c r="AC274" i="10"/>
  <c r="Q318" i="10"/>
  <c r="Q316" i="10"/>
  <c r="Q319" i="10"/>
  <c r="Q323" i="10"/>
  <c r="Q327" i="10"/>
  <c r="Q321" i="10"/>
  <c r="Q320" i="10"/>
  <c r="Q322" i="10"/>
  <c r="Q324" i="10"/>
  <c r="Q325" i="10"/>
  <c r="Q334" i="10"/>
  <c r="Q335" i="10"/>
  <c r="Q315" i="10"/>
  <c r="Q317" i="10"/>
  <c r="Q332" i="10"/>
  <c r="Q337" i="10"/>
  <c r="Q338" i="10"/>
  <c r="Q339" i="10"/>
  <c r="Q331" i="10"/>
  <c r="Q341" i="10"/>
  <c r="Q333" i="10"/>
  <c r="Q330" i="10"/>
  <c r="Q340" i="10"/>
  <c r="Q328" i="10"/>
  <c r="Q329" i="10"/>
  <c r="Q326" i="10"/>
  <c r="Q344" i="10"/>
  <c r="Q343" i="10"/>
  <c r="Q342" i="10"/>
  <c r="Q336" i="10"/>
  <c r="Q307" i="10"/>
  <c r="Q313" i="10"/>
  <c r="Q306" i="10"/>
  <c r="Q312" i="10"/>
  <c r="Q309" i="10"/>
  <c r="Q189" i="10"/>
  <c r="Q195" i="10"/>
  <c r="Q310" i="10"/>
  <c r="Q187" i="10"/>
  <c r="Q193" i="10"/>
  <c r="Q308" i="10"/>
  <c r="Q311" i="10"/>
  <c r="Q314" i="10"/>
  <c r="Q185" i="10"/>
  <c r="Q191" i="10"/>
  <c r="Q190" i="10"/>
  <c r="Q201" i="10"/>
  <c r="Q188" i="10"/>
  <c r="Q200" i="10"/>
  <c r="Q186" i="10"/>
  <c r="Q199" i="10"/>
  <c r="Q205" i="10"/>
  <c r="Q197" i="10"/>
  <c r="Q202" i="10"/>
  <c r="Q204" i="10"/>
  <c r="Q210" i="10"/>
  <c r="Q203" i="10"/>
  <c r="Q192" i="10"/>
  <c r="Q208" i="10"/>
  <c r="Q196" i="10"/>
  <c r="Q207" i="10"/>
  <c r="Q194" i="10"/>
  <c r="Q214" i="10"/>
  <c r="Q218" i="10"/>
  <c r="Q224" i="10"/>
  <c r="Q230" i="10"/>
  <c r="Q236" i="10"/>
  <c r="Q217" i="10"/>
  <c r="Q223" i="10"/>
  <c r="Q229" i="10"/>
  <c r="Q235" i="10"/>
  <c r="Q209" i="10"/>
  <c r="Q216" i="10"/>
  <c r="Q222" i="10"/>
  <c r="Q228" i="10"/>
  <c r="Q215" i="10"/>
  <c r="Q221" i="10"/>
  <c r="Q227" i="10"/>
  <c r="Q233" i="10"/>
  <c r="Q219" i="10"/>
  <c r="Q225" i="10"/>
  <c r="Q231" i="10"/>
  <c r="Q243" i="10"/>
  <c r="Q249" i="10"/>
  <c r="Q234" i="10"/>
  <c r="Q242" i="10"/>
  <c r="Q248" i="10"/>
  <c r="Q220" i="10"/>
  <c r="Q198" i="10"/>
  <c r="Q206" i="10"/>
  <c r="Q212" i="10"/>
  <c r="Q213" i="10"/>
  <c r="Q239" i="10"/>
  <c r="Q241" i="10"/>
  <c r="Q247" i="10"/>
  <c r="Q237" i="10"/>
  <c r="Q226" i="10"/>
  <c r="Q240" i="10"/>
  <c r="Q246" i="10"/>
  <c r="Q232" i="10"/>
  <c r="Q245" i="10"/>
  <c r="Q254" i="10"/>
  <c r="Q260" i="10"/>
  <c r="Q266" i="10"/>
  <c r="Q272" i="10"/>
  <c r="Q253" i="10"/>
  <c r="Q259" i="10"/>
  <c r="Q265" i="10"/>
  <c r="Q271" i="10"/>
  <c r="Q244" i="10"/>
  <c r="Q252" i="10"/>
  <c r="Q258" i="10"/>
  <c r="Q264" i="10"/>
  <c r="Q270" i="10"/>
  <c r="Q276" i="10"/>
  <c r="Q257" i="10"/>
  <c r="Q263" i="10"/>
  <c r="Q269" i="10"/>
  <c r="Q275" i="10"/>
  <c r="Q238" i="10"/>
  <c r="Q211" i="10"/>
  <c r="Q250" i="10"/>
  <c r="Q251" i="10"/>
  <c r="Q277" i="10"/>
  <c r="Q273" i="10"/>
  <c r="Q256" i="10"/>
  <c r="Q267" i="10"/>
  <c r="Q279" i="10"/>
  <c r="Q285" i="10"/>
  <c r="Q291" i="10"/>
  <c r="Q297" i="10"/>
  <c r="Q284" i="10"/>
  <c r="Q290" i="10"/>
  <c r="Q296" i="10"/>
  <c r="Q302" i="10"/>
  <c r="Q262" i="10"/>
  <c r="Q274" i="10"/>
  <c r="Q278" i="10"/>
  <c r="Q283" i="10"/>
  <c r="Q289" i="10"/>
  <c r="Q295" i="10"/>
  <c r="Q255" i="10"/>
  <c r="E318" i="10"/>
  <c r="E316" i="10"/>
  <c r="E319" i="10"/>
  <c r="E315" i="10"/>
  <c r="E327" i="10"/>
  <c r="E320" i="10"/>
  <c r="E322" i="10"/>
  <c r="E321" i="10"/>
  <c r="E325" i="10"/>
  <c r="E324" i="10"/>
  <c r="E317" i="10"/>
  <c r="E326" i="10"/>
  <c r="E331" i="10"/>
  <c r="E328" i="10"/>
  <c r="E333" i="10"/>
  <c r="E323" i="10"/>
  <c r="E329" i="10"/>
  <c r="E332" i="10"/>
  <c r="E335" i="10"/>
  <c r="E334" i="10"/>
  <c r="E330" i="10"/>
  <c r="E337" i="10"/>
  <c r="E341" i="10"/>
  <c r="E336" i="10"/>
  <c r="E344" i="10"/>
  <c r="E340" i="10"/>
  <c r="E338" i="10"/>
  <c r="E339" i="10"/>
  <c r="E343" i="10"/>
  <c r="E342" i="10"/>
  <c r="E307" i="10"/>
  <c r="E313" i="10"/>
  <c r="E306" i="10"/>
  <c r="E312" i="10"/>
  <c r="E309" i="10"/>
  <c r="E310" i="10"/>
  <c r="E308" i="10"/>
  <c r="E314" i="10"/>
  <c r="E189" i="10"/>
  <c r="E195" i="10"/>
  <c r="E187" i="10"/>
  <c r="E193" i="10"/>
  <c r="E185" i="10"/>
  <c r="E191" i="10"/>
  <c r="E196" i="10"/>
  <c r="E201" i="10"/>
  <c r="E194" i="10"/>
  <c r="E200" i="10"/>
  <c r="E192" i="10"/>
  <c r="E199" i="10"/>
  <c r="E205" i="10"/>
  <c r="E311" i="10"/>
  <c r="E190" i="10"/>
  <c r="E206" i="10"/>
  <c r="E197" i="10"/>
  <c r="E210" i="10"/>
  <c r="E204" i="10"/>
  <c r="E198" i="10"/>
  <c r="E202" i="10"/>
  <c r="E208" i="10"/>
  <c r="E186" i="10"/>
  <c r="E207" i="10"/>
  <c r="E188" i="10"/>
  <c r="E211" i="10"/>
  <c r="E209" i="10"/>
  <c r="E213" i="10"/>
  <c r="E218" i="10"/>
  <c r="E224" i="10"/>
  <c r="E230" i="10"/>
  <c r="E236" i="10"/>
  <c r="E212" i="10"/>
  <c r="E214" i="10"/>
  <c r="E217" i="10"/>
  <c r="E223" i="10"/>
  <c r="E229" i="10"/>
  <c r="E235" i="10"/>
  <c r="E216" i="10"/>
  <c r="E222" i="10"/>
  <c r="E228" i="10"/>
  <c r="E215" i="10"/>
  <c r="E221" i="10"/>
  <c r="E227" i="10"/>
  <c r="E233" i="10"/>
  <c r="E239" i="10"/>
  <c r="E203" i="10"/>
  <c r="E219" i="10"/>
  <c r="E225" i="10"/>
  <c r="E231" i="10"/>
  <c r="E220" i="10"/>
  <c r="E237" i="10"/>
  <c r="E243" i="10"/>
  <c r="E249" i="10"/>
  <c r="E242" i="10"/>
  <c r="E248" i="10"/>
  <c r="E226" i="10"/>
  <c r="E241" i="10"/>
  <c r="E247" i="10"/>
  <c r="E238" i="10"/>
  <c r="E240" i="10"/>
  <c r="E246" i="10"/>
  <c r="E234" i="10"/>
  <c r="E254" i="10"/>
  <c r="E260" i="10"/>
  <c r="E266" i="10"/>
  <c r="E272" i="10"/>
  <c r="E244" i="10"/>
  <c r="E250" i="10"/>
  <c r="E251" i="10"/>
  <c r="E232" i="10"/>
  <c r="E253" i="10"/>
  <c r="E259" i="10"/>
  <c r="E265" i="10"/>
  <c r="E271" i="10"/>
  <c r="E252" i="10"/>
  <c r="E258" i="10"/>
  <c r="E264" i="10"/>
  <c r="E270" i="10"/>
  <c r="E276" i="10"/>
  <c r="E257" i="10"/>
  <c r="E263" i="10"/>
  <c r="E269" i="10"/>
  <c r="E275" i="10"/>
  <c r="E262" i="10"/>
  <c r="E279" i="10"/>
  <c r="E285" i="10"/>
  <c r="E291" i="10"/>
  <c r="E297" i="10"/>
  <c r="E245" i="10"/>
  <c r="E255" i="10"/>
  <c r="E268" i="10"/>
  <c r="E277" i="10"/>
  <c r="E284" i="10"/>
  <c r="E290" i="10"/>
  <c r="E296" i="10"/>
  <c r="E302" i="10"/>
  <c r="E283" i="10"/>
  <c r="E289" i="10"/>
  <c r="E295" i="10"/>
  <c r="E261" i="10"/>
  <c r="E273" i="10"/>
  <c r="E256" i="10"/>
  <c r="E274" i="10"/>
  <c r="DS316" i="10"/>
  <c r="DS317" i="10"/>
  <c r="DS322" i="10"/>
  <c r="DS318" i="10"/>
  <c r="DS319" i="10"/>
  <c r="DS325" i="10"/>
  <c r="DS330" i="10"/>
  <c r="DS323" i="10"/>
  <c r="DS321" i="10"/>
  <c r="DS328" i="10"/>
  <c r="DS333" i="10"/>
  <c r="DS339" i="10"/>
  <c r="DS320" i="10"/>
  <c r="DS315" i="10"/>
  <c r="DS326" i="10"/>
  <c r="DS329" i="10"/>
  <c r="DS340" i="10"/>
  <c r="DS327" i="10"/>
  <c r="DS334" i="10"/>
  <c r="DS324" i="10"/>
  <c r="DS332" i="10"/>
  <c r="DS341" i="10"/>
  <c r="DS335" i="10"/>
  <c r="DS337" i="10"/>
  <c r="DS338" i="10"/>
  <c r="DS344" i="10"/>
  <c r="DS343" i="10"/>
  <c r="DS342" i="10"/>
  <c r="DS331" i="10"/>
  <c r="DS336" i="10"/>
  <c r="DS306" i="10"/>
  <c r="DS312" i="10"/>
  <c r="DS311" i="10"/>
  <c r="DS308" i="10"/>
  <c r="DS188" i="10"/>
  <c r="DS194" i="10"/>
  <c r="DS309" i="10"/>
  <c r="DS313" i="10"/>
  <c r="DS186" i="10"/>
  <c r="DS192" i="10"/>
  <c r="DS307" i="10"/>
  <c r="DS310" i="10"/>
  <c r="DS314" i="10"/>
  <c r="DS190" i="10"/>
  <c r="DS189" i="10"/>
  <c r="DS200" i="10"/>
  <c r="DS187" i="10"/>
  <c r="DS199" i="10"/>
  <c r="DS198" i="10"/>
  <c r="DS204" i="10"/>
  <c r="DS185" i="10"/>
  <c r="DS195" i="10"/>
  <c r="DS191" i="10"/>
  <c r="DS197" i="10"/>
  <c r="DS202" i="10"/>
  <c r="DS209" i="10"/>
  <c r="DS205" i="10"/>
  <c r="DS207" i="10"/>
  <c r="DS193" i="10"/>
  <c r="DS206" i="10"/>
  <c r="DS210" i="10"/>
  <c r="DS217" i="10"/>
  <c r="DS223" i="10"/>
  <c r="DS229" i="10"/>
  <c r="DS235" i="10"/>
  <c r="DS216" i="10"/>
  <c r="DS222" i="10"/>
  <c r="DS228" i="10"/>
  <c r="DS234" i="10"/>
  <c r="DS201" i="10"/>
  <c r="DS212" i="10"/>
  <c r="DS203" i="10"/>
  <c r="DS213" i="10"/>
  <c r="DS215" i="10"/>
  <c r="DS221" i="10"/>
  <c r="DS227" i="10"/>
  <c r="DS196" i="10"/>
  <c r="DS211" i="10"/>
  <c r="DS208" i="10"/>
  <c r="DS220" i="10"/>
  <c r="DS226" i="10"/>
  <c r="DS232" i="10"/>
  <c r="DS238" i="10"/>
  <c r="DS218" i="10"/>
  <c r="DS224" i="10"/>
  <c r="DS230" i="10"/>
  <c r="DS225" i="10"/>
  <c r="DS237" i="10"/>
  <c r="DS242" i="10"/>
  <c r="DS248" i="10"/>
  <c r="DS214" i="10"/>
  <c r="DS241" i="10"/>
  <c r="DS247" i="10"/>
  <c r="DS231" i="10"/>
  <c r="DS240" i="10"/>
  <c r="DS246" i="10"/>
  <c r="DS233" i="10"/>
  <c r="DS239" i="10"/>
  <c r="DS245" i="10"/>
  <c r="DS219" i="10"/>
  <c r="DS253" i="10"/>
  <c r="DS259" i="10"/>
  <c r="DS265" i="10"/>
  <c r="DS271" i="10"/>
  <c r="DS236" i="10"/>
  <c r="DS252" i="10"/>
  <c r="DS258" i="10"/>
  <c r="DS264" i="10"/>
  <c r="DS270" i="10"/>
  <c r="DS249" i="10"/>
  <c r="DS250" i="10"/>
  <c r="DS251" i="10"/>
  <c r="DS257" i="10"/>
  <c r="DS263" i="10"/>
  <c r="DS269" i="10"/>
  <c r="DS275" i="10"/>
  <c r="DS244" i="10"/>
  <c r="DS256" i="10"/>
  <c r="DS262" i="10"/>
  <c r="DS268" i="10"/>
  <c r="DS274" i="10"/>
  <c r="DS267" i="10"/>
  <c r="DS254" i="10"/>
  <c r="DS272" i="10"/>
  <c r="DS278" i="10"/>
  <c r="DS284" i="10"/>
  <c r="DS290" i="10"/>
  <c r="DS296" i="10"/>
  <c r="DS260" i="10"/>
  <c r="DS283" i="10"/>
  <c r="DS289" i="10"/>
  <c r="DS295" i="10"/>
  <c r="DS301" i="10"/>
  <c r="DS273" i="10"/>
  <c r="DS266" i="10"/>
  <c r="DS282" i="10"/>
  <c r="DS288" i="10"/>
  <c r="DS294" i="10"/>
  <c r="DS243" i="10"/>
  <c r="DS261" i="10"/>
  <c r="DG316" i="10"/>
  <c r="DG317" i="10"/>
  <c r="DG322" i="10"/>
  <c r="DG315" i="10"/>
  <c r="DG320" i="10"/>
  <c r="DG318" i="10"/>
  <c r="DG325" i="10"/>
  <c r="DG330" i="10"/>
  <c r="DG323" i="10"/>
  <c r="DG326" i="10"/>
  <c r="DG321" i="10"/>
  <c r="DG319" i="10"/>
  <c r="DG329" i="10"/>
  <c r="DG324" i="10"/>
  <c r="DG328" i="10"/>
  <c r="DG339" i="10"/>
  <c r="DG331" i="10"/>
  <c r="DG333" i="10"/>
  <c r="DG327" i="10"/>
  <c r="DG334" i="10"/>
  <c r="DG332" i="10"/>
  <c r="DG343" i="10"/>
  <c r="DG344" i="10"/>
  <c r="DG335" i="10"/>
  <c r="DG342" i="10"/>
  <c r="DG337" i="10"/>
  <c r="DG341" i="10"/>
  <c r="DG340" i="10"/>
  <c r="DG336" i="10"/>
  <c r="DG338" i="10"/>
  <c r="DG306" i="10"/>
  <c r="DG312" i="10"/>
  <c r="DG311" i="10"/>
  <c r="DG308" i="10"/>
  <c r="DG309" i="10"/>
  <c r="DG307" i="10"/>
  <c r="DG188" i="10"/>
  <c r="DG194" i="10"/>
  <c r="DG186" i="10"/>
  <c r="DG192" i="10"/>
  <c r="DG313" i="10"/>
  <c r="DG314" i="10"/>
  <c r="DG190" i="10"/>
  <c r="DG195" i="10"/>
  <c r="DG196" i="10"/>
  <c r="DG200" i="10"/>
  <c r="DG185" i="10"/>
  <c r="DG193" i="10"/>
  <c r="DG199" i="10"/>
  <c r="DG310" i="10"/>
  <c r="DG191" i="10"/>
  <c r="DG198" i="10"/>
  <c r="DG204" i="10"/>
  <c r="DG189" i="10"/>
  <c r="DG203" i="10"/>
  <c r="DG209" i="10"/>
  <c r="DG201" i="10"/>
  <c r="DG205" i="10"/>
  <c r="DG207" i="10"/>
  <c r="DG202" i="10"/>
  <c r="DG187" i="10"/>
  <c r="DG197" i="10"/>
  <c r="DG206" i="10"/>
  <c r="DG210" i="10"/>
  <c r="DG217" i="10"/>
  <c r="DG223" i="10"/>
  <c r="DG229" i="10"/>
  <c r="DG235" i="10"/>
  <c r="DG208" i="10"/>
  <c r="DG216" i="10"/>
  <c r="DG222" i="10"/>
  <c r="DG228" i="10"/>
  <c r="DG234" i="10"/>
  <c r="DG215" i="10"/>
  <c r="DG221" i="10"/>
  <c r="DG227" i="10"/>
  <c r="DG212" i="10"/>
  <c r="DG220" i="10"/>
  <c r="DG226" i="10"/>
  <c r="DG232" i="10"/>
  <c r="DG238" i="10"/>
  <c r="DG218" i="10"/>
  <c r="DG224" i="10"/>
  <c r="DG230" i="10"/>
  <c r="DG214" i="10"/>
  <c r="DG242" i="10"/>
  <c r="DG248" i="10"/>
  <c r="DG233" i="10"/>
  <c r="DG236" i="10"/>
  <c r="DG241" i="10"/>
  <c r="DG247" i="10"/>
  <c r="DG240" i="10"/>
  <c r="DG246" i="10"/>
  <c r="DG219" i="10"/>
  <c r="DG239" i="10"/>
  <c r="DG245" i="10"/>
  <c r="DG225" i="10"/>
  <c r="DG231" i="10"/>
  <c r="DG253" i="10"/>
  <c r="DG259" i="10"/>
  <c r="DG265" i="10"/>
  <c r="DG271" i="10"/>
  <c r="DG277" i="10"/>
  <c r="DG237" i="10"/>
  <c r="DG252" i="10"/>
  <c r="DG258" i="10"/>
  <c r="DG264" i="10"/>
  <c r="DG270" i="10"/>
  <c r="DG213" i="10"/>
  <c r="DG244" i="10"/>
  <c r="DG211" i="10"/>
  <c r="DG257" i="10"/>
  <c r="DG263" i="10"/>
  <c r="DG269" i="10"/>
  <c r="DG275" i="10"/>
  <c r="DG249" i="10"/>
  <c r="DG250" i="10"/>
  <c r="DG251" i="10"/>
  <c r="DG256" i="10"/>
  <c r="DG262" i="10"/>
  <c r="DG268" i="10"/>
  <c r="DG274" i="10"/>
  <c r="DG243" i="10"/>
  <c r="DG276" i="10"/>
  <c r="DG260" i="10"/>
  <c r="DG266" i="10"/>
  <c r="DG278" i="10"/>
  <c r="DG284" i="10"/>
  <c r="DG290" i="10"/>
  <c r="DG296" i="10"/>
  <c r="DG283" i="10"/>
  <c r="DG289" i="10"/>
  <c r="DG295" i="10"/>
  <c r="DG301" i="10"/>
  <c r="DG255" i="10"/>
  <c r="DG282" i="10"/>
  <c r="DG288" i="10"/>
  <c r="DG294" i="10"/>
  <c r="DG272" i="10"/>
  <c r="DG273" i="10"/>
  <c r="CU316" i="10"/>
  <c r="CU317" i="10"/>
  <c r="CU322" i="10"/>
  <c r="CU325" i="10"/>
  <c r="CU330" i="10"/>
  <c r="CU319" i="10"/>
  <c r="CU321" i="10"/>
  <c r="CU323" i="10"/>
  <c r="CU318" i="10"/>
  <c r="CU315" i="10"/>
  <c r="CU326" i="10"/>
  <c r="CU324" i="10"/>
  <c r="CU320" i="10"/>
  <c r="CU327" i="10"/>
  <c r="CU339" i="10"/>
  <c r="CU333" i="10"/>
  <c r="CU337" i="10"/>
  <c r="CU328" i="10"/>
  <c r="CU334" i="10"/>
  <c r="CU336" i="10"/>
  <c r="CU332" i="10"/>
  <c r="CU335" i="10"/>
  <c r="CU331" i="10"/>
  <c r="CU340" i="10"/>
  <c r="CU329" i="10"/>
  <c r="CU338" i="10"/>
  <c r="CU344" i="10"/>
  <c r="CU343" i="10"/>
  <c r="CU342" i="10"/>
  <c r="CU341" i="10"/>
  <c r="CU306" i="10"/>
  <c r="CU312" i="10"/>
  <c r="CU311" i="10"/>
  <c r="CU308" i="10"/>
  <c r="CU313" i="10"/>
  <c r="CU188" i="10"/>
  <c r="CU194" i="10"/>
  <c r="CU309" i="10"/>
  <c r="CU186" i="10"/>
  <c r="CU192" i="10"/>
  <c r="CU307" i="10"/>
  <c r="CU310" i="10"/>
  <c r="CU314" i="10"/>
  <c r="CU190" i="10"/>
  <c r="CU189" i="10"/>
  <c r="CU200" i="10"/>
  <c r="CU196" i="10"/>
  <c r="CU187" i="10"/>
  <c r="CU199" i="10"/>
  <c r="CU205" i="10"/>
  <c r="CU198" i="10"/>
  <c r="CU204" i="10"/>
  <c r="CU195" i="10"/>
  <c r="CU209" i="10"/>
  <c r="CU197" i="10"/>
  <c r="CU193" i="10"/>
  <c r="CU185" i="10"/>
  <c r="CU203" i="10"/>
  <c r="CU207" i="10"/>
  <c r="CU206" i="10"/>
  <c r="CU202" i="10"/>
  <c r="CU210" i="10"/>
  <c r="CU217" i="10"/>
  <c r="CU223" i="10"/>
  <c r="CU229" i="10"/>
  <c r="CU235" i="10"/>
  <c r="CU211" i="10"/>
  <c r="CU216" i="10"/>
  <c r="CU222" i="10"/>
  <c r="CU228" i="10"/>
  <c r="CU234" i="10"/>
  <c r="CU215" i="10"/>
  <c r="CU221" i="10"/>
  <c r="CU227" i="10"/>
  <c r="CU220" i="10"/>
  <c r="CU226" i="10"/>
  <c r="CU232" i="10"/>
  <c r="CU238" i="10"/>
  <c r="CU201" i="10"/>
  <c r="CU213" i="10"/>
  <c r="CU218" i="10"/>
  <c r="CU224" i="10"/>
  <c r="CU230" i="10"/>
  <c r="CU242" i="10"/>
  <c r="CU248" i="10"/>
  <c r="CU191" i="10"/>
  <c r="CU237" i="10"/>
  <c r="CU241" i="10"/>
  <c r="CU247" i="10"/>
  <c r="CU219" i="10"/>
  <c r="CU240" i="10"/>
  <c r="CU246" i="10"/>
  <c r="CU225" i="10"/>
  <c r="CU245" i="10"/>
  <c r="CU208" i="10"/>
  <c r="CU233" i="10"/>
  <c r="CU236" i="10"/>
  <c r="CU244" i="10"/>
  <c r="CU253" i="10"/>
  <c r="CU259" i="10"/>
  <c r="CU265" i="10"/>
  <c r="CU271" i="10"/>
  <c r="CU277" i="10"/>
  <c r="CU252" i="10"/>
  <c r="CU258" i="10"/>
  <c r="CU264" i="10"/>
  <c r="CU270" i="10"/>
  <c r="CU243" i="10"/>
  <c r="CU257" i="10"/>
  <c r="CU263" i="10"/>
  <c r="CU269" i="10"/>
  <c r="CU275" i="10"/>
  <c r="CU256" i="10"/>
  <c r="CU262" i="10"/>
  <c r="CU268" i="10"/>
  <c r="CU274" i="10"/>
  <c r="CU239" i="10"/>
  <c r="CU249" i="10"/>
  <c r="CU250" i="10"/>
  <c r="CU251" i="10"/>
  <c r="CU231" i="10"/>
  <c r="CU272" i="10"/>
  <c r="CU212" i="10"/>
  <c r="CU255" i="10"/>
  <c r="CU284" i="10"/>
  <c r="CU290" i="10"/>
  <c r="CU296" i="10"/>
  <c r="CU278" i="10"/>
  <c r="CU267" i="10"/>
  <c r="CU276" i="10"/>
  <c r="CU283" i="10"/>
  <c r="CU289" i="10"/>
  <c r="CU295" i="10"/>
  <c r="CU301" i="10"/>
  <c r="CU261" i="10"/>
  <c r="CU273" i="10"/>
  <c r="CU282" i="10"/>
  <c r="CU288" i="10"/>
  <c r="CU294" i="10"/>
  <c r="CU214" i="10"/>
  <c r="CU254" i="10"/>
  <c r="CI316" i="10"/>
  <c r="CI317" i="10"/>
  <c r="CI320" i="10"/>
  <c r="CI322" i="10"/>
  <c r="CI325" i="10"/>
  <c r="CI318" i="10"/>
  <c r="CI330" i="10"/>
  <c r="CI323" i="10"/>
  <c r="CI321" i="10"/>
  <c r="CI324" i="10"/>
  <c r="CI315" i="10"/>
  <c r="CI327" i="10"/>
  <c r="CI329" i="10"/>
  <c r="CI319" i="10"/>
  <c r="CI331" i="10"/>
  <c r="CI339" i="10"/>
  <c r="CI328" i="10"/>
  <c r="CI337" i="10"/>
  <c r="CI326" i="10"/>
  <c r="CI334" i="10"/>
  <c r="CI332" i="10"/>
  <c r="CI336" i="10"/>
  <c r="CI342" i="10"/>
  <c r="CI343" i="10"/>
  <c r="CI344" i="10"/>
  <c r="CI333" i="10"/>
  <c r="CI340" i="10"/>
  <c r="CI341" i="10"/>
  <c r="CI335" i="10"/>
  <c r="CI338" i="10"/>
  <c r="CI306" i="10"/>
  <c r="CI312" i="10"/>
  <c r="CI311" i="10"/>
  <c r="CI308" i="10"/>
  <c r="CI314" i="10"/>
  <c r="CI309" i="10"/>
  <c r="CI307" i="10"/>
  <c r="CI188" i="10"/>
  <c r="CI194" i="10"/>
  <c r="CI186" i="10"/>
  <c r="CI192" i="10"/>
  <c r="CI313" i="10"/>
  <c r="CI190" i="10"/>
  <c r="CI195" i="10"/>
  <c r="CI200" i="10"/>
  <c r="CI206" i="10"/>
  <c r="CI310" i="10"/>
  <c r="CI193" i="10"/>
  <c r="CI196" i="10"/>
  <c r="CI199" i="10"/>
  <c r="CI205" i="10"/>
  <c r="CI191" i="10"/>
  <c r="CI198" i="10"/>
  <c r="CI204" i="10"/>
  <c r="CI185" i="10"/>
  <c r="CI189" i="10"/>
  <c r="CI201" i="10"/>
  <c r="CI209" i="10"/>
  <c r="CI187" i="10"/>
  <c r="CI202" i="10"/>
  <c r="CI207" i="10"/>
  <c r="CI210" i="10"/>
  <c r="CI214" i="10"/>
  <c r="CI212" i="10"/>
  <c r="CI217" i="10"/>
  <c r="CI223" i="10"/>
  <c r="CI229" i="10"/>
  <c r="CI235" i="10"/>
  <c r="CI213" i="10"/>
  <c r="CI197" i="10"/>
  <c r="CI216" i="10"/>
  <c r="CI222" i="10"/>
  <c r="CI228" i="10"/>
  <c r="CI234" i="10"/>
  <c r="CI208" i="10"/>
  <c r="CI215" i="10"/>
  <c r="CI221" i="10"/>
  <c r="CI227" i="10"/>
  <c r="CI211" i="10"/>
  <c r="CI220" i="10"/>
  <c r="CI226" i="10"/>
  <c r="CI232" i="10"/>
  <c r="CI238" i="10"/>
  <c r="CI203" i="10"/>
  <c r="CI218" i="10"/>
  <c r="CI224" i="10"/>
  <c r="CI230" i="10"/>
  <c r="CI219" i="10"/>
  <c r="CI242" i="10"/>
  <c r="CI248" i="10"/>
  <c r="CI241" i="10"/>
  <c r="CI247" i="10"/>
  <c r="CI225" i="10"/>
  <c r="CI231" i="10"/>
  <c r="CI239" i="10"/>
  <c r="CI236" i="10"/>
  <c r="CI240" i="10"/>
  <c r="CI246" i="10"/>
  <c r="CI233" i="10"/>
  <c r="CI245" i="10"/>
  <c r="CI237" i="10"/>
  <c r="CI253" i="10"/>
  <c r="CI259" i="10"/>
  <c r="CI265" i="10"/>
  <c r="CI271" i="10"/>
  <c r="CI277" i="10"/>
  <c r="CI243" i="10"/>
  <c r="CI252" i="10"/>
  <c r="CI258" i="10"/>
  <c r="CI264" i="10"/>
  <c r="CI270" i="10"/>
  <c r="CI257" i="10"/>
  <c r="CI263" i="10"/>
  <c r="CI269" i="10"/>
  <c r="CI275" i="10"/>
  <c r="CI256" i="10"/>
  <c r="CI262" i="10"/>
  <c r="CI268" i="10"/>
  <c r="CI274" i="10"/>
  <c r="CI244" i="10"/>
  <c r="CI250" i="10"/>
  <c r="CI267" i="10"/>
  <c r="CI261" i="10"/>
  <c r="CI284" i="10"/>
  <c r="CI290" i="10"/>
  <c r="CI296" i="10"/>
  <c r="CI251" i="10"/>
  <c r="CI254" i="10"/>
  <c r="CI278" i="10"/>
  <c r="CI283" i="10"/>
  <c r="CI289" i="10"/>
  <c r="CI295" i="10"/>
  <c r="CI301" i="10"/>
  <c r="CI266" i="10"/>
  <c r="CI282" i="10"/>
  <c r="CI288" i="10"/>
  <c r="CI294" i="10"/>
  <c r="CI260" i="10"/>
  <c r="CI272" i="10"/>
  <c r="CI255" i="10"/>
  <c r="CI273" i="10"/>
  <c r="BW316" i="10"/>
  <c r="BW317" i="10"/>
  <c r="BW322" i="10"/>
  <c r="BW318" i="10"/>
  <c r="BW319" i="10"/>
  <c r="BW325" i="10"/>
  <c r="BW330" i="10"/>
  <c r="BW323" i="10"/>
  <c r="BW320" i="10"/>
  <c r="BW315" i="10"/>
  <c r="BW324" i="10"/>
  <c r="BW328" i="10"/>
  <c r="BW339" i="10"/>
  <c r="BW332" i="10"/>
  <c r="BW321" i="10"/>
  <c r="BW337" i="10"/>
  <c r="BW329" i="10"/>
  <c r="BW327" i="10"/>
  <c r="BW333" i="10"/>
  <c r="BW336" i="10"/>
  <c r="BW335" i="10"/>
  <c r="BW326" i="10"/>
  <c r="BW334" i="10"/>
  <c r="BW341" i="10"/>
  <c r="BW331" i="10"/>
  <c r="BW344" i="10"/>
  <c r="BW338" i="10"/>
  <c r="BW340" i="10"/>
  <c r="BW343" i="10"/>
  <c r="BW342" i="10"/>
  <c r="BW306" i="10"/>
  <c r="BW312" i="10"/>
  <c r="BW311" i="10"/>
  <c r="BW308" i="10"/>
  <c r="BW314" i="10"/>
  <c r="BW313" i="10"/>
  <c r="BW188" i="10"/>
  <c r="BW194" i="10"/>
  <c r="BW309" i="10"/>
  <c r="BW186" i="10"/>
  <c r="BW192" i="10"/>
  <c r="BW307" i="10"/>
  <c r="BW310" i="10"/>
  <c r="BW190" i="10"/>
  <c r="BW189" i="10"/>
  <c r="BW200" i="10"/>
  <c r="BW206" i="10"/>
  <c r="BW185" i="10"/>
  <c r="BW187" i="10"/>
  <c r="BW199" i="10"/>
  <c r="BW205" i="10"/>
  <c r="BW196" i="10"/>
  <c r="BW198" i="10"/>
  <c r="BW204" i="10"/>
  <c r="BW195" i="10"/>
  <c r="BW203" i="10"/>
  <c r="BW209" i="10"/>
  <c r="BW191" i="10"/>
  <c r="BW197" i="10"/>
  <c r="BW207" i="10"/>
  <c r="BW201" i="10"/>
  <c r="BW193" i="10"/>
  <c r="BW210" i="10"/>
  <c r="BW217" i="10"/>
  <c r="BW223" i="10"/>
  <c r="BW229" i="10"/>
  <c r="BW235" i="10"/>
  <c r="BW214" i="10"/>
  <c r="BW202" i="10"/>
  <c r="BW216" i="10"/>
  <c r="BW222" i="10"/>
  <c r="BW228" i="10"/>
  <c r="BW234" i="10"/>
  <c r="BW212" i="10"/>
  <c r="BW213" i="10"/>
  <c r="BW215" i="10"/>
  <c r="BW221" i="10"/>
  <c r="BW227" i="10"/>
  <c r="BW220" i="10"/>
  <c r="BW226" i="10"/>
  <c r="BW232" i="10"/>
  <c r="BW238" i="10"/>
  <c r="BW208" i="10"/>
  <c r="BW218" i="10"/>
  <c r="BW224" i="10"/>
  <c r="BW230" i="10"/>
  <c r="BW225" i="10"/>
  <c r="BW242" i="10"/>
  <c r="BW248" i="10"/>
  <c r="BW233" i="10"/>
  <c r="BW241" i="10"/>
  <c r="BW247" i="10"/>
  <c r="BW211" i="10"/>
  <c r="BW237" i="10"/>
  <c r="BW240" i="10"/>
  <c r="BW246" i="10"/>
  <c r="BW245" i="10"/>
  <c r="BW219" i="10"/>
  <c r="BW239" i="10"/>
  <c r="BW231" i="10"/>
  <c r="BW236" i="10"/>
  <c r="BW249" i="10"/>
  <c r="BW253" i="10"/>
  <c r="BW259" i="10"/>
  <c r="BW265" i="10"/>
  <c r="BW271" i="10"/>
  <c r="BW277" i="10"/>
  <c r="BW252" i="10"/>
  <c r="BW258" i="10"/>
  <c r="BW264" i="10"/>
  <c r="BW270" i="10"/>
  <c r="BW257" i="10"/>
  <c r="BW263" i="10"/>
  <c r="BW269" i="10"/>
  <c r="BW275" i="10"/>
  <c r="BW244" i="10"/>
  <c r="BW256" i="10"/>
  <c r="BW262" i="10"/>
  <c r="BW268" i="10"/>
  <c r="BW274" i="10"/>
  <c r="BW250" i="10"/>
  <c r="BW251" i="10"/>
  <c r="BW276" i="10"/>
  <c r="BW254" i="10"/>
  <c r="BW272" i="10"/>
  <c r="BW266" i="10"/>
  <c r="BW284" i="10"/>
  <c r="BW290" i="10"/>
  <c r="BW296" i="10"/>
  <c r="BW243" i="10"/>
  <c r="BW260" i="10"/>
  <c r="BW283" i="10"/>
  <c r="BW289" i="10"/>
  <c r="BW295" i="10"/>
  <c r="BW301" i="10"/>
  <c r="BW273" i="10"/>
  <c r="BW278" i="10"/>
  <c r="BW282" i="10"/>
  <c r="BW288" i="10"/>
  <c r="BW294" i="10"/>
  <c r="BW261" i="10"/>
  <c r="BK316" i="10"/>
  <c r="BK317" i="10"/>
  <c r="BK322" i="10"/>
  <c r="BK315" i="10"/>
  <c r="BK320" i="10"/>
  <c r="BK318" i="10"/>
  <c r="BK325" i="10"/>
  <c r="BK330" i="10"/>
  <c r="BK321" i="10"/>
  <c r="BK323" i="10"/>
  <c r="BK326" i="10"/>
  <c r="BK319" i="10"/>
  <c r="BK327" i="10"/>
  <c r="BK324" i="10"/>
  <c r="BK329" i="10"/>
  <c r="BK339" i="10"/>
  <c r="BK331" i="10"/>
  <c r="BK337" i="10"/>
  <c r="BK335" i="10"/>
  <c r="BK340" i="10"/>
  <c r="BK328" i="10"/>
  <c r="BK336" i="10"/>
  <c r="BK332" i="10"/>
  <c r="BK343" i="10"/>
  <c r="BK344" i="10"/>
  <c r="BK333" i="10"/>
  <c r="BK334" i="10"/>
  <c r="BK338" i="10"/>
  <c r="BK342" i="10"/>
  <c r="BK341" i="10"/>
  <c r="BK306" i="10"/>
  <c r="BK312" i="10"/>
  <c r="BK311" i="10"/>
  <c r="BK308" i="10"/>
  <c r="BK314" i="10"/>
  <c r="BK309" i="10"/>
  <c r="BK307" i="10"/>
  <c r="BK188" i="10"/>
  <c r="BK194" i="10"/>
  <c r="BK186" i="10"/>
  <c r="BK192" i="10"/>
  <c r="BK313" i="10"/>
  <c r="BK190" i="10"/>
  <c r="BK310" i="10"/>
  <c r="BK195" i="10"/>
  <c r="BK200" i="10"/>
  <c r="BK206" i="10"/>
  <c r="BK193" i="10"/>
  <c r="BK199" i="10"/>
  <c r="BK205" i="10"/>
  <c r="BK191" i="10"/>
  <c r="BK196" i="10"/>
  <c r="BK198" i="10"/>
  <c r="BK204" i="10"/>
  <c r="BK189" i="10"/>
  <c r="BK185" i="10"/>
  <c r="BK201" i="10"/>
  <c r="BK209" i="10"/>
  <c r="BK202" i="10"/>
  <c r="BK203" i="10"/>
  <c r="BK207" i="10"/>
  <c r="BK187" i="10"/>
  <c r="BK197" i="10"/>
  <c r="BK210" i="10"/>
  <c r="BK217" i="10"/>
  <c r="BK223" i="10"/>
  <c r="BK229" i="10"/>
  <c r="BK235" i="10"/>
  <c r="BK211" i="10"/>
  <c r="BK216" i="10"/>
  <c r="BK222" i="10"/>
  <c r="BK228" i="10"/>
  <c r="BK234" i="10"/>
  <c r="BK214" i="10"/>
  <c r="BK215" i="10"/>
  <c r="BK221" i="10"/>
  <c r="BK227" i="10"/>
  <c r="BK208" i="10"/>
  <c r="BK212" i="10"/>
  <c r="BK220" i="10"/>
  <c r="BK226" i="10"/>
  <c r="BK232" i="10"/>
  <c r="BK238" i="10"/>
  <c r="BK218" i="10"/>
  <c r="BK224" i="10"/>
  <c r="BK230" i="10"/>
  <c r="BK242" i="10"/>
  <c r="BK248" i="10"/>
  <c r="BK241" i="10"/>
  <c r="BK247" i="10"/>
  <c r="BK239" i="10"/>
  <c r="BK240" i="10"/>
  <c r="BK246" i="10"/>
  <c r="BK219" i="10"/>
  <c r="BK236" i="10"/>
  <c r="BK245" i="10"/>
  <c r="BK225" i="10"/>
  <c r="BK233" i="10"/>
  <c r="BK213" i="10"/>
  <c r="BK237" i="10"/>
  <c r="BK253" i="10"/>
  <c r="BK259" i="10"/>
  <c r="BK265" i="10"/>
  <c r="BK271" i="10"/>
  <c r="BK277" i="10"/>
  <c r="BK250" i="10"/>
  <c r="BK251" i="10"/>
  <c r="BK252" i="10"/>
  <c r="BK258" i="10"/>
  <c r="BK264" i="10"/>
  <c r="BK270" i="10"/>
  <c r="BK244" i="10"/>
  <c r="BK249" i="10"/>
  <c r="BK257" i="10"/>
  <c r="BK263" i="10"/>
  <c r="BK269" i="10"/>
  <c r="BK275" i="10"/>
  <c r="BK256" i="10"/>
  <c r="BK262" i="10"/>
  <c r="BK268" i="10"/>
  <c r="BK274" i="10"/>
  <c r="BK243" i="10"/>
  <c r="BK260" i="10"/>
  <c r="BK284" i="10"/>
  <c r="BK290" i="10"/>
  <c r="BK296" i="10"/>
  <c r="BK267" i="10"/>
  <c r="BK276" i="10"/>
  <c r="BK283" i="10"/>
  <c r="BK289" i="10"/>
  <c r="BK295" i="10"/>
  <c r="BK301" i="10"/>
  <c r="BK231" i="10"/>
  <c r="BK255" i="10"/>
  <c r="BK278" i="10"/>
  <c r="BK282" i="10"/>
  <c r="BK288" i="10"/>
  <c r="BK294" i="10"/>
  <c r="BK272" i="10"/>
  <c r="BK273" i="10"/>
  <c r="AY316" i="10"/>
  <c r="AY317" i="10"/>
  <c r="AY322" i="10"/>
  <c r="AY325" i="10"/>
  <c r="AY330" i="10"/>
  <c r="AY319" i="10"/>
  <c r="AY323" i="10"/>
  <c r="AY318" i="10"/>
  <c r="AY321" i="10"/>
  <c r="AY324" i="10"/>
  <c r="AY315" i="10"/>
  <c r="AY327" i="10"/>
  <c r="AY320" i="10"/>
  <c r="AY326" i="10"/>
  <c r="AY339" i="10"/>
  <c r="AY337" i="10"/>
  <c r="AY331" i="10"/>
  <c r="AY333" i="10"/>
  <c r="AY329" i="10"/>
  <c r="AY335" i="10"/>
  <c r="AY328" i="10"/>
  <c r="AY338" i="10"/>
  <c r="AY334" i="10"/>
  <c r="AY341" i="10"/>
  <c r="AY336" i="10"/>
  <c r="AY344" i="10"/>
  <c r="AY332" i="10"/>
  <c r="AY340" i="10"/>
  <c r="AY343" i="10"/>
  <c r="AY342" i="10"/>
  <c r="AY306" i="10"/>
  <c r="AY312" i="10"/>
  <c r="AY311" i="10"/>
  <c r="AY308" i="10"/>
  <c r="AY314" i="10"/>
  <c r="AY313" i="10"/>
  <c r="AY188" i="10"/>
  <c r="AY194" i="10"/>
  <c r="AY309" i="10"/>
  <c r="AY186" i="10"/>
  <c r="AY192" i="10"/>
  <c r="AY310" i="10"/>
  <c r="AY190" i="10"/>
  <c r="AY189" i="10"/>
  <c r="AY200" i="10"/>
  <c r="AY206" i="10"/>
  <c r="AY187" i="10"/>
  <c r="AY199" i="10"/>
  <c r="AY205" i="10"/>
  <c r="AY307" i="10"/>
  <c r="AY198" i="10"/>
  <c r="AY204" i="10"/>
  <c r="AY185" i="10"/>
  <c r="AY195" i="10"/>
  <c r="AY191" i="10"/>
  <c r="AY209" i="10"/>
  <c r="AY196" i="10"/>
  <c r="AY207" i="10"/>
  <c r="AY197" i="10"/>
  <c r="AY193" i="10"/>
  <c r="AY202" i="10"/>
  <c r="AY210" i="10"/>
  <c r="AY208" i="10"/>
  <c r="AY217" i="10"/>
  <c r="AY223" i="10"/>
  <c r="AY229" i="10"/>
  <c r="AY235" i="10"/>
  <c r="AY216" i="10"/>
  <c r="AY222" i="10"/>
  <c r="AY228" i="10"/>
  <c r="AY234" i="10"/>
  <c r="AY201" i="10"/>
  <c r="AY215" i="10"/>
  <c r="AY221" i="10"/>
  <c r="AY227" i="10"/>
  <c r="AY211" i="10"/>
  <c r="AY214" i="10"/>
  <c r="AY203" i="10"/>
  <c r="AY220" i="10"/>
  <c r="AY226" i="10"/>
  <c r="AY232" i="10"/>
  <c r="AY238" i="10"/>
  <c r="AY213" i="10"/>
  <c r="AY218" i="10"/>
  <c r="AY224" i="10"/>
  <c r="AY230" i="10"/>
  <c r="AY242" i="10"/>
  <c r="AY248" i="10"/>
  <c r="AY236" i="10"/>
  <c r="AY241" i="10"/>
  <c r="AY247" i="10"/>
  <c r="AY219" i="10"/>
  <c r="AY231" i="10"/>
  <c r="AY240" i="10"/>
  <c r="AY246" i="10"/>
  <c r="AY233" i="10"/>
  <c r="AY225" i="10"/>
  <c r="AY237" i="10"/>
  <c r="AY245" i="10"/>
  <c r="AY239" i="10"/>
  <c r="AY244" i="10"/>
  <c r="AY253" i="10"/>
  <c r="AY259" i="10"/>
  <c r="AY265" i="10"/>
  <c r="AY271" i="10"/>
  <c r="AY277" i="10"/>
  <c r="AY252" i="10"/>
  <c r="AY258" i="10"/>
  <c r="AY264" i="10"/>
  <c r="AY270" i="10"/>
  <c r="AY250" i="10"/>
  <c r="AY251" i="10"/>
  <c r="AY243" i="10"/>
  <c r="AY257" i="10"/>
  <c r="AY263" i="10"/>
  <c r="AY269" i="10"/>
  <c r="AY275" i="10"/>
  <c r="AY256" i="10"/>
  <c r="AY262" i="10"/>
  <c r="AY268" i="10"/>
  <c r="AY274" i="10"/>
  <c r="AY212" i="10"/>
  <c r="AY267" i="10"/>
  <c r="AY272" i="10"/>
  <c r="AY249" i="10"/>
  <c r="AY255" i="10"/>
  <c r="AY284" i="10"/>
  <c r="AY290" i="10"/>
  <c r="AY296" i="10"/>
  <c r="AY283" i="10"/>
  <c r="AY289" i="10"/>
  <c r="AY295" i="10"/>
  <c r="AY301" i="10"/>
  <c r="AY261" i="10"/>
  <c r="AY273" i="10"/>
  <c r="AY266" i="10"/>
  <c r="AY282" i="10"/>
  <c r="AY288" i="10"/>
  <c r="AY294" i="10"/>
  <c r="AY254" i="10"/>
  <c r="AY278" i="10"/>
  <c r="AM316" i="10"/>
  <c r="AM317" i="10"/>
  <c r="AM320" i="10"/>
  <c r="AM321" i="10"/>
  <c r="AM322" i="10"/>
  <c r="AM325" i="10"/>
  <c r="AM318" i="10"/>
  <c r="AM330" i="10"/>
  <c r="AM331" i="10"/>
  <c r="AM319" i="10"/>
  <c r="AM324" i="10"/>
  <c r="AM315" i="10"/>
  <c r="AM326" i="10"/>
  <c r="AM328" i="10"/>
  <c r="AM329" i="10"/>
  <c r="AM323" i="10"/>
  <c r="AM332" i="10"/>
  <c r="AM333" i="10"/>
  <c r="AM339" i="10"/>
  <c r="AM327" i="10"/>
  <c r="AM337" i="10"/>
  <c r="AM335" i="10"/>
  <c r="AM338" i="10"/>
  <c r="AM342" i="10"/>
  <c r="AM340" i="10"/>
  <c r="AM343" i="10"/>
  <c r="AM344" i="10"/>
  <c r="AM336" i="10"/>
  <c r="AM334" i="10"/>
  <c r="AM341" i="10"/>
  <c r="AM306" i="10"/>
  <c r="AM312" i="10"/>
  <c r="AM311" i="10"/>
  <c r="AM308" i="10"/>
  <c r="AM314" i="10"/>
  <c r="AM309" i="10"/>
  <c r="AM188" i="10"/>
  <c r="AM194" i="10"/>
  <c r="AM186" i="10"/>
  <c r="AM192" i="10"/>
  <c r="AM313" i="10"/>
  <c r="AM185" i="10"/>
  <c r="AM190" i="10"/>
  <c r="AM195" i="10"/>
  <c r="AM200" i="10"/>
  <c r="AM206" i="10"/>
  <c r="AM307" i="10"/>
  <c r="AM193" i="10"/>
  <c r="AM199" i="10"/>
  <c r="AM205" i="10"/>
  <c r="AM191" i="10"/>
  <c r="AM198" i="10"/>
  <c r="AM204" i="10"/>
  <c r="AM189" i="10"/>
  <c r="AM202" i="10"/>
  <c r="AM197" i="10"/>
  <c r="AM209" i="10"/>
  <c r="AM196" i="10"/>
  <c r="AM201" i="10"/>
  <c r="AM203" i="10"/>
  <c r="AM310" i="10"/>
  <c r="AM207" i="10"/>
  <c r="AM187" i="10"/>
  <c r="AM210" i="10"/>
  <c r="AM212" i="10"/>
  <c r="AM217" i="10"/>
  <c r="AM223" i="10"/>
  <c r="AM229" i="10"/>
  <c r="AM235" i="10"/>
  <c r="AM213" i="10"/>
  <c r="AM216" i="10"/>
  <c r="AM222" i="10"/>
  <c r="AM228" i="10"/>
  <c r="AM234" i="10"/>
  <c r="AM215" i="10"/>
  <c r="AM221" i="10"/>
  <c r="AM227" i="10"/>
  <c r="AM220" i="10"/>
  <c r="AM226" i="10"/>
  <c r="AM232" i="10"/>
  <c r="AM238" i="10"/>
  <c r="AM218" i="10"/>
  <c r="AM224" i="10"/>
  <c r="AM230" i="10"/>
  <c r="AM219" i="10"/>
  <c r="AM242" i="10"/>
  <c r="AM248" i="10"/>
  <c r="AM233" i="10"/>
  <c r="AM237" i="10"/>
  <c r="AM208" i="10"/>
  <c r="AM241" i="10"/>
  <c r="AM247" i="10"/>
  <c r="AM225" i="10"/>
  <c r="AM239" i="10"/>
  <c r="AM240" i="10"/>
  <c r="AM246" i="10"/>
  <c r="AM245" i="10"/>
  <c r="AM231" i="10"/>
  <c r="AM249" i="10"/>
  <c r="AM253" i="10"/>
  <c r="AM259" i="10"/>
  <c r="AM265" i="10"/>
  <c r="AM271" i="10"/>
  <c r="AM277" i="10"/>
  <c r="AM211" i="10"/>
  <c r="AM243" i="10"/>
  <c r="AM252" i="10"/>
  <c r="AM258" i="10"/>
  <c r="AM264" i="10"/>
  <c r="AM270" i="10"/>
  <c r="AM257" i="10"/>
  <c r="AM263" i="10"/>
  <c r="AM269" i="10"/>
  <c r="AM275" i="10"/>
  <c r="AM250" i="10"/>
  <c r="AM251" i="10"/>
  <c r="AM214" i="10"/>
  <c r="AM236" i="10"/>
  <c r="AM256" i="10"/>
  <c r="AM262" i="10"/>
  <c r="AM268" i="10"/>
  <c r="AM274" i="10"/>
  <c r="AM276" i="10"/>
  <c r="AM261" i="10"/>
  <c r="AM266" i="10"/>
  <c r="AM284" i="10"/>
  <c r="AM290" i="10"/>
  <c r="AM296" i="10"/>
  <c r="AM254" i="10"/>
  <c r="AM283" i="10"/>
  <c r="AM289" i="10"/>
  <c r="AM295" i="10"/>
  <c r="AM301" i="10"/>
  <c r="AM282" i="10"/>
  <c r="AM288" i="10"/>
  <c r="AM294" i="10"/>
  <c r="AM260" i="10"/>
  <c r="AM255" i="10"/>
  <c r="AM273" i="10"/>
  <c r="AD184" i="10"/>
  <c r="R184" i="10"/>
  <c r="DT305" i="10"/>
  <c r="DH305" i="10"/>
  <c r="CV305" i="10"/>
  <c r="CJ305" i="10"/>
  <c r="BX305" i="10"/>
  <c r="BL305" i="10"/>
  <c r="AZ305" i="10"/>
  <c r="AN305" i="10"/>
  <c r="AB305" i="10"/>
  <c r="P305" i="10"/>
  <c r="ED304" i="10"/>
  <c r="DR304" i="10"/>
  <c r="DF304" i="10"/>
  <c r="CT304" i="10"/>
  <c r="CH304" i="10"/>
  <c r="BV304" i="10"/>
  <c r="BJ304" i="10"/>
  <c r="AX304" i="10"/>
  <c r="AL304" i="10"/>
  <c r="AL303" i="10"/>
  <c r="DG302" i="10"/>
  <c r="AM302" i="10"/>
  <c r="DH301" i="10"/>
  <c r="AN301" i="10"/>
  <c r="Y301" i="10"/>
  <c r="DH300" i="10"/>
  <c r="CT300" i="10"/>
  <c r="CE300" i="10"/>
  <c r="AN300" i="10"/>
  <c r="K300" i="10"/>
  <c r="DH299" i="10"/>
  <c r="CT299" i="10"/>
  <c r="BQ299" i="10"/>
  <c r="AN299" i="10"/>
  <c r="Z299" i="10"/>
  <c r="DH298" i="10"/>
  <c r="CT298" i="10"/>
  <c r="AM298" i="10"/>
  <c r="EA297" i="10"/>
  <c r="DE297" i="10"/>
  <c r="CI297" i="10"/>
  <c r="Z297" i="10"/>
  <c r="F297" i="10"/>
  <c r="DM296" i="10"/>
  <c r="CQ296" i="10"/>
  <c r="BT296" i="10"/>
  <c r="AH295" i="10"/>
  <c r="J295" i="10"/>
  <c r="T294" i="10"/>
  <c r="DV293" i="10"/>
  <c r="AD293" i="10"/>
  <c r="F293" i="10"/>
  <c r="DH292" i="10"/>
  <c r="BL292" i="10"/>
  <c r="AN292" i="10"/>
  <c r="P292" i="10"/>
  <c r="CQ291" i="10"/>
  <c r="BJ291" i="10"/>
  <c r="AJ291" i="10"/>
  <c r="DC290" i="10"/>
  <c r="CC290" i="10"/>
  <c r="AV290" i="10"/>
  <c r="V290" i="10"/>
  <c r="DO289" i="10"/>
  <c r="CO289" i="10"/>
  <c r="BO289" i="10"/>
  <c r="AH289" i="10"/>
  <c r="H289" i="10"/>
  <c r="DA288" i="10"/>
  <c r="CA288" i="10"/>
  <c r="BA288" i="10"/>
  <c r="T288" i="10"/>
  <c r="DT287" i="10"/>
  <c r="CM287" i="10"/>
  <c r="BM287" i="10"/>
  <c r="AM287" i="10"/>
  <c r="F287" i="10"/>
  <c r="DF286" i="10"/>
  <c r="BY286" i="10"/>
  <c r="AY286" i="10"/>
  <c r="Y286" i="10"/>
  <c r="DR285" i="10"/>
  <c r="CR285" i="10"/>
  <c r="BK285" i="10"/>
  <c r="AK285" i="10"/>
  <c r="K285" i="10"/>
  <c r="DD284" i="10"/>
  <c r="CD284" i="10"/>
  <c r="W284" i="10"/>
  <c r="DW283" i="10"/>
  <c r="CP283" i="10"/>
  <c r="BP283" i="10"/>
  <c r="AI283" i="10"/>
  <c r="I283" i="10"/>
  <c r="DI282" i="10"/>
  <c r="CB282" i="10"/>
  <c r="BB282" i="10"/>
  <c r="U282" i="10"/>
  <c r="DS281" i="10"/>
  <c r="CI281" i="10"/>
  <c r="AY281" i="10"/>
  <c r="BU280" i="10"/>
  <c r="AK280" i="10"/>
  <c r="EA279" i="10"/>
  <c r="CQ279" i="10"/>
  <c r="BG279" i="10"/>
  <c r="W279" i="10"/>
  <c r="DM278" i="10"/>
  <c r="BZ278" i="10"/>
  <c r="DO277" i="10"/>
  <c r="BM277" i="10"/>
  <c r="DV276" i="10"/>
  <c r="BB276" i="10"/>
  <c r="DH275" i="10"/>
  <c r="P275" i="10"/>
  <c r="AX274" i="10"/>
  <c r="CF273" i="10"/>
  <c r="DN272" i="10"/>
  <c r="N272" i="10"/>
  <c r="Z271" i="10"/>
  <c r="AS270" i="10"/>
  <c r="AF269" i="10"/>
  <c r="R268" i="10"/>
  <c r="ED266" i="10"/>
  <c r="DP265" i="10"/>
  <c r="DB264" i="10"/>
  <c r="CN263" i="10"/>
  <c r="BZ262" i="10"/>
  <c r="P261" i="10"/>
  <c r="CF259" i="10"/>
  <c r="V258" i="10"/>
  <c r="CL256" i="10"/>
  <c r="AB255" i="10"/>
  <c r="CR253" i="10"/>
  <c r="AH252" i="10"/>
  <c r="BR248" i="10"/>
  <c r="AM244" i="10"/>
  <c r="BT236" i="10"/>
  <c r="AF216" i="10"/>
  <c r="CJ318" i="10"/>
  <c r="CJ319" i="10"/>
  <c r="CJ320" i="10"/>
  <c r="CJ321" i="10"/>
  <c r="CJ322" i="10"/>
  <c r="CJ325" i="10"/>
  <c r="CJ326" i="10"/>
  <c r="CJ317" i="10"/>
  <c r="CJ323" i="10"/>
  <c r="CJ316" i="10"/>
  <c r="CJ328" i="10"/>
  <c r="CJ329" i="10"/>
  <c r="CJ330" i="10"/>
  <c r="CJ324" i="10"/>
  <c r="CJ332" i="10"/>
  <c r="CJ334" i="10"/>
  <c r="CJ339" i="10"/>
  <c r="CJ333" i="10"/>
  <c r="CJ343" i="10"/>
  <c r="CJ337" i="10"/>
  <c r="CJ338" i="10"/>
  <c r="CJ315" i="10"/>
  <c r="CJ340" i="10"/>
  <c r="CJ331" i="10"/>
  <c r="CJ336" i="10"/>
  <c r="CJ341" i="10"/>
  <c r="CJ342" i="10"/>
  <c r="CJ327" i="10"/>
  <c r="CJ344" i="10"/>
  <c r="CJ335" i="10"/>
  <c r="CJ306" i="10"/>
  <c r="CJ312" i="10"/>
  <c r="CJ311" i="10"/>
  <c r="CJ310" i="10"/>
  <c r="CJ314" i="10"/>
  <c r="CJ190" i="10"/>
  <c r="CJ309" i="10"/>
  <c r="CJ307" i="10"/>
  <c r="CJ188" i="10"/>
  <c r="CJ194" i="10"/>
  <c r="CJ187" i="10"/>
  <c r="CJ193" i="10"/>
  <c r="CJ308" i="10"/>
  <c r="CJ195" i="10"/>
  <c r="CJ200" i="10"/>
  <c r="CJ186" i="10"/>
  <c r="CJ196" i="10"/>
  <c r="CJ199" i="10"/>
  <c r="CJ191" i="10"/>
  <c r="CJ198" i="10"/>
  <c r="CJ192" i="10"/>
  <c r="CJ313" i="10"/>
  <c r="CJ185" i="10"/>
  <c r="CJ201" i="10"/>
  <c r="CJ209" i="10"/>
  <c r="CJ208" i="10"/>
  <c r="CJ214" i="10"/>
  <c r="CJ202" i="10"/>
  <c r="CJ207" i="10"/>
  <c r="CJ204" i="10"/>
  <c r="CJ203" i="10"/>
  <c r="CJ206" i="10"/>
  <c r="CJ218" i="10"/>
  <c r="CJ224" i="10"/>
  <c r="CJ230" i="10"/>
  <c r="CJ236" i="10"/>
  <c r="CJ212" i="10"/>
  <c r="CJ217" i="10"/>
  <c r="CJ223" i="10"/>
  <c r="CJ229" i="10"/>
  <c r="CJ235" i="10"/>
  <c r="CJ213" i="10"/>
  <c r="CJ197" i="10"/>
  <c r="CJ216" i="10"/>
  <c r="CJ222" i="10"/>
  <c r="CJ228" i="10"/>
  <c r="CJ234" i="10"/>
  <c r="CJ210" i="10"/>
  <c r="CJ215" i="10"/>
  <c r="CJ221" i="10"/>
  <c r="CJ227" i="10"/>
  <c r="CJ233" i="10"/>
  <c r="CJ211" i="10"/>
  <c r="CJ189" i="10"/>
  <c r="CJ205" i="10"/>
  <c r="CJ219" i="10"/>
  <c r="CJ242" i="10"/>
  <c r="CJ248" i="10"/>
  <c r="CJ238" i="10"/>
  <c r="CJ241" i="10"/>
  <c r="CJ247" i="10"/>
  <c r="CJ225" i="10"/>
  <c r="CJ231" i="10"/>
  <c r="CJ239" i="10"/>
  <c r="CJ240" i="10"/>
  <c r="CJ246" i="10"/>
  <c r="CJ244" i="10"/>
  <c r="CJ226" i="10"/>
  <c r="CJ243" i="10"/>
  <c r="CJ237" i="10"/>
  <c r="CJ253" i="10"/>
  <c r="CJ259" i="10"/>
  <c r="CJ265" i="10"/>
  <c r="CJ271" i="10"/>
  <c r="CJ277" i="10"/>
  <c r="CJ252" i="10"/>
  <c r="CJ258" i="10"/>
  <c r="CJ264" i="10"/>
  <c r="CJ270" i="10"/>
  <c r="CJ276" i="10"/>
  <c r="CJ245" i="10"/>
  <c r="CJ257" i="10"/>
  <c r="CJ256" i="10"/>
  <c r="CJ262" i="10"/>
  <c r="CJ268" i="10"/>
  <c r="CJ254" i="10"/>
  <c r="CJ260" i="10"/>
  <c r="CJ266" i="10"/>
  <c r="CJ255" i="10"/>
  <c r="CJ273" i="10"/>
  <c r="CJ250" i="10"/>
  <c r="CJ267" i="10"/>
  <c r="CJ279" i="10"/>
  <c r="CJ285" i="10"/>
  <c r="CJ291" i="10"/>
  <c r="CJ297" i="10"/>
  <c r="CJ303" i="10"/>
  <c r="CJ261" i="10"/>
  <c r="CJ269" i="10"/>
  <c r="CJ284" i="10"/>
  <c r="CJ290" i="10"/>
  <c r="CJ251" i="10"/>
  <c r="CJ274" i="10"/>
  <c r="CJ278" i="10"/>
  <c r="CJ283" i="10"/>
  <c r="CJ289" i="10"/>
  <c r="CJ295" i="10"/>
  <c r="CJ220" i="10"/>
  <c r="CJ263" i="10"/>
  <c r="CJ282" i="10"/>
  <c r="CJ288" i="10"/>
  <c r="CJ294" i="10"/>
  <c r="CJ280" i="10"/>
  <c r="AX286" i="10"/>
  <c r="BJ285" i="10"/>
  <c r="DH272" i="10"/>
  <c r="Y271" i="10"/>
  <c r="DO265" i="10"/>
  <c r="O316" i="10"/>
  <c r="O317" i="10"/>
  <c r="O322" i="10"/>
  <c r="O315" i="10"/>
  <c r="O320" i="10"/>
  <c r="O318" i="10"/>
  <c r="O325" i="10"/>
  <c r="O321" i="10"/>
  <c r="O330" i="10"/>
  <c r="O331" i="10"/>
  <c r="O326" i="10"/>
  <c r="O319" i="10"/>
  <c r="O328" i="10"/>
  <c r="O334" i="10"/>
  <c r="O324" i="10"/>
  <c r="O329" i="10"/>
  <c r="O339" i="10"/>
  <c r="O332" i="10"/>
  <c r="O337" i="10"/>
  <c r="O340" i="10"/>
  <c r="O343" i="10"/>
  <c r="O344" i="10"/>
  <c r="O335" i="10"/>
  <c r="O323" i="10"/>
  <c r="O327" i="10"/>
  <c r="O336" i="10"/>
  <c r="O333" i="10"/>
  <c r="O342" i="10"/>
  <c r="O338" i="10"/>
  <c r="O341" i="10"/>
  <c r="O306" i="10"/>
  <c r="O312" i="10"/>
  <c r="O311" i="10"/>
  <c r="O308" i="10"/>
  <c r="O314" i="10"/>
  <c r="O309" i="10"/>
  <c r="O188" i="10"/>
  <c r="O194" i="10"/>
  <c r="O307" i="10"/>
  <c r="O186" i="10"/>
  <c r="O192" i="10"/>
  <c r="O313" i="10"/>
  <c r="O185" i="10"/>
  <c r="O190" i="10"/>
  <c r="O195" i="10"/>
  <c r="O200" i="10"/>
  <c r="O206" i="10"/>
  <c r="O193" i="10"/>
  <c r="O199" i="10"/>
  <c r="O205" i="10"/>
  <c r="O191" i="10"/>
  <c r="O198" i="10"/>
  <c r="O204" i="10"/>
  <c r="O189" i="10"/>
  <c r="O203" i="10"/>
  <c r="O209" i="10"/>
  <c r="O310" i="10"/>
  <c r="O187" i="10"/>
  <c r="O197" i="10"/>
  <c r="O201" i="10"/>
  <c r="O207" i="10"/>
  <c r="O196" i="10"/>
  <c r="O210" i="10"/>
  <c r="O214" i="10"/>
  <c r="O217" i="10"/>
  <c r="O223" i="10"/>
  <c r="O229" i="10"/>
  <c r="O235" i="10"/>
  <c r="O216" i="10"/>
  <c r="O222" i="10"/>
  <c r="O228" i="10"/>
  <c r="O234" i="10"/>
  <c r="O215" i="10"/>
  <c r="O221" i="10"/>
  <c r="O227" i="10"/>
  <c r="O202" i="10"/>
  <c r="O220" i="10"/>
  <c r="O226" i="10"/>
  <c r="O232" i="10"/>
  <c r="O238" i="10"/>
  <c r="O218" i="10"/>
  <c r="O224" i="10"/>
  <c r="O230" i="10"/>
  <c r="O242" i="10"/>
  <c r="O248" i="10"/>
  <c r="O208" i="10"/>
  <c r="O212" i="10"/>
  <c r="O213" i="10"/>
  <c r="O241" i="10"/>
  <c r="O247" i="10"/>
  <c r="O231" i="10"/>
  <c r="O237" i="10"/>
  <c r="O239" i="10"/>
  <c r="O240" i="10"/>
  <c r="O246" i="10"/>
  <c r="O211" i="10"/>
  <c r="O233" i="10"/>
  <c r="O219" i="10"/>
  <c r="O245" i="10"/>
  <c r="O225" i="10"/>
  <c r="O253" i="10"/>
  <c r="O259" i="10"/>
  <c r="O265" i="10"/>
  <c r="O271" i="10"/>
  <c r="O277" i="10"/>
  <c r="O252" i="10"/>
  <c r="O258" i="10"/>
  <c r="O264" i="10"/>
  <c r="O270" i="10"/>
  <c r="O244" i="10"/>
  <c r="O236" i="10"/>
  <c r="O257" i="10"/>
  <c r="O263" i="10"/>
  <c r="O269" i="10"/>
  <c r="O275" i="10"/>
  <c r="O256" i="10"/>
  <c r="O262" i="10"/>
  <c r="O268" i="10"/>
  <c r="O274" i="10"/>
  <c r="O243" i="10"/>
  <c r="O251" i="10"/>
  <c r="O267" i="10"/>
  <c r="O260" i="10"/>
  <c r="O284" i="10"/>
  <c r="O290" i="10"/>
  <c r="O296" i="10"/>
  <c r="O278" i="10"/>
  <c r="O283" i="10"/>
  <c r="O289" i="10"/>
  <c r="O295" i="10"/>
  <c r="O301" i="10"/>
  <c r="O255" i="10"/>
  <c r="O266" i="10"/>
  <c r="O282" i="10"/>
  <c r="O288" i="10"/>
  <c r="O294" i="10"/>
  <c r="O273" i="10"/>
  <c r="DQ315" i="10"/>
  <c r="DQ318" i="10"/>
  <c r="DQ319" i="10"/>
  <c r="DQ320" i="10"/>
  <c r="DQ321" i="10"/>
  <c r="DQ323" i="10"/>
  <c r="DQ316" i="10"/>
  <c r="DQ328" i="10"/>
  <c r="DQ329" i="10"/>
  <c r="DQ322" i="10"/>
  <c r="DQ332" i="10"/>
  <c r="DQ325" i="10"/>
  <c r="DQ327" i="10"/>
  <c r="DQ336" i="10"/>
  <c r="DQ337" i="10"/>
  <c r="DQ317" i="10"/>
  <c r="DQ335" i="10"/>
  <c r="DQ330" i="10"/>
  <c r="DQ334" i="10"/>
  <c r="DQ340" i="10"/>
  <c r="DQ333" i="10"/>
  <c r="DQ324" i="10"/>
  <c r="DQ326" i="10"/>
  <c r="DQ341" i="10"/>
  <c r="DQ342" i="10"/>
  <c r="DQ331" i="10"/>
  <c r="DQ344" i="10"/>
  <c r="DQ339" i="10"/>
  <c r="DQ343" i="10"/>
  <c r="DQ338" i="10"/>
  <c r="DQ311" i="10"/>
  <c r="DQ310" i="10"/>
  <c r="DQ307" i="10"/>
  <c r="DQ313" i="10"/>
  <c r="DQ308" i="10"/>
  <c r="DQ187" i="10"/>
  <c r="DQ193" i="10"/>
  <c r="DQ185" i="10"/>
  <c r="DQ191" i="10"/>
  <c r="DQ306" i="10"/>
  <c r="DQ312" i="10"/>
  <c r="DQ314" i="10"/>
  <c r="DQ189" i="10"/>
  <c r="DQ195" i="10"/>
  <c r="DQ194" i="10"/>
  <c r="DQ199" i="10"/>
  <c r="DQ205" i="10"/>
  <c r="DQ192" i="10"/>
  <c r="DQ198" i="10"/>
  <c r="DQ204" i="10"/>
  <c r="DQ190" i="10"/>
  <c r="DQ197" i="10"/>
  <c r="DQ203" i="10"/>
  <c r="DQ309" i="10"/>
  <c r="DQ188" i="10"/>
  <c r="DQ196" i="10"/>
  <c r="DQ208" i="10"/>
  <c r="DQ206" i="10"/>
  <c r="DQ200" i="10"/>
  <c r="DQ186" i="10"/>
  <c r="DQ202" i="10"/>
  <c r="DQ209" i="10"/>
  <c r="DQ207" i="10"/>
  <c r="DQ216" i="10"/>
  <c r="DQ222" i="10"/>
  <c r="DQ228" i="10"/>
  <c r="DQ234" i="10"/>
  <c r="DQ201" i="10"/>
  <c r="DQ212" i="10"/>
  <c r="DQ215" i="10"/>
  <c r="DQ221" i="10"/>
  <c r="DQ227" i="10"/>
  <c r="DQ233" i="10"/>
  <c r="DQ211" i="10"/>
  <c r="DQ213" i="10"/>
  <c r="DQ220" i="10"/>
  <c r="DQ226" i="10"/>
  <c r="DQ214" i="10"/>
  <c r="DQ219" i="10"/>
  <c r="DQ225" i="10"/>
  <c r="DQ231" i="10"/>
  <c r="DQ237" i="10"/>
  <c r="DQ217" i="10"/>
  <c r="DQ223" i="10"/>
  <c r="DQ229" i="10"/>
  <c r="DQ218" i="10"/>
  <c r="DQ235" i="10"/>
  <c r="DQ241" i="10"/>
  <c r="DQ247" i="10"/>
  <c r="DQ210" i="10"/>
  <c r="DQ240" i="10"/>
  <c r="DQ246" i="10"/>
  <c r="DQ224" i="10"/>
  <c r="DQ239" i="10"/>
  <c r="DQ245" i="10"/>
  <c r="DQ251" i="10"/>
  <c r="DQ236" i="10"/>
  <c r="DQ238" i="10"/>
  <c r="DQ244" i="10"/>
  <c r="DQ232" i="10"/>
  <c r="DQ252" i="10"/>
  <c r="DQ258" i="10"/>
  <c r="DQ264" i="10"/>
  <c r="DQ270" i="10"/>
  <c r="DQ276" i="10"/>
  <c r="DQ242" i="10"/>
  <c r="DQ249" i="10"/>
  <c r="DQ250" i="10"/>
  <c r="DQ230" i="10"/>
  <c r="DQ257" i="10"/>
  <c r="DQ263" i="10"/>
  <c r="DQ269" i="10"/>
  <c r="DQ248" i="10"/>
  <c r="DQ256" i="10"/>
  <c r="DQ262" i="10"/>
  <c r="DQ268" i="10"/>
  <c r="DQ274" i="10"/>
  <c r="DQ255" i="10"/>
  <c r="DQ261" i="10"/>
  <c r="DQ267" i="10"/>
  <c r="DQ273" i="10"/>
  <c r="DQ271" i="10"/>
  <c r="DQ260" i="10"/>
  <c r="DQ283" i="10"/>
  <c r="DQ289" i="10"/>
  <c r="DQ295" i="10"/>
  <c r="DQ253" i="10"/>
  <c r="DQ266" i="10"/>
  <c r="DQ275" i="10"/>
  <c r="DQ282" i="10"/>
  <c r="DQ288" i="10"/>
  <c r="DQ294" i="10"/>
  <c r="DQ300" i="10"/>
  <c r="DQ243" i="10"/>
  <c r="DQ281" i="10"/>
  <c r="DQ287" i="10"/>
  <c r="DQ293" i="10"/>
  <c r="DQ259" i="10"/>
  <c r="DQ254" i="10"/>
  <c r="DQ272" i="10"/>
  <c r="DE315" i="10"/>
  <c r="DE316" i="10"/>
  <c r="DE317" i="10"/>
  <c r="DE321" i="10"/>
  <c r="DE319" i="10"/>
  <c r="DE322" i="10"/>
  <c r="DE323" i="10"/>
  <c r="DE328" i="10"/>
  <c r="DE329" i="10"/>
  <c r="DE318" i="10"/>
  <c r="DE320" i="10"/>
  <c r="DE326" i="10"/>
  <c r="DE332" i="10"/>
  <c r="DE330" i="10"/>
  <c r="DE336" i="10"/>
  <c r="DE337" i="10"/>
  <c r="DE335" i="10"/>
  <c r="DE324" i="10"/>
  <c r="DE333" i="10"/>
  <c r="DE334" i="10"/>
  <c r="DE331" i="10"/>
  <c r="DE340" i="10"/>
  <c r="DE325" i="10"/>
  <c r="DE343" i="10"/>
  <c r="DE344" i="10"/>
  <c r="DE342" i="10"/>
  <c r="DE339" i="10"/>
  <c r="DE341" i="10"/>
  <c r="DE338" i="10"/>
  <c r="DE327" i="10"/>
  <c r="DE311" i="10"/>
  <c r="DE310" i="10"/>
  <c r="DE307" i="10"/>
  <c r="DE313" i="10"/>
  <c r="DE312" i="10"/>
  <c r="DE187" i="10"/>
  <c r="DE193" i="10"/>
  <c r="DE306" i="10"/>
  <c r="DE308" i="10"/>
  <c r="DE185" i="10"/>
  <c r="DE191" i="10"/>
  <c r="DE314" i="10"/>
  <c r="DE309" i="10"/>
  <c r="DE189" i="10"/>
  <c r="DE195" i="10"/>
  <c r="DE188" i="10"/>
  <c r="DE199" i="10"/>
  <c r="DE205" i="10"/>
  <c r="DE186" i="10"/>
  <c r="DE198" i="10"/>
  <c r="DE204" i="10"/>
  <c r="DE197" i="10"/>
  <c r="DE203" i="10"/>
  <c r="DE194" i="10"/>
  <c r="DE190" i="10"/>
  <c r="DE201" i="10"/>
  <c r="DE208" i="10"/>
  <c r="DE200" i="10"/>
  <c r="DE196" i="10"/>
  <c r="DE202" i="10"/>
  <c r="DE206" i="10"/>
  <c r="DE192" i="10"/>
  <c r="DE209" i="10"/>
  <c r="DE216" i="10"/>
  <c r="DE222" i="10"/>
  <c r="DE228" i="10"/>
  <c r="DE234" i="10"/>
  <c r="DE210" i="10"/>
  <c r="DE215" i="10"/>
  <c r="DE221" i="10"/>
  <c r="DE227" i="10"/>
  <c r="DE233" i="10"/>
  <c r="DE239" i="10"/>
  <c r="DE212" i="10"/>
  <c r="DE220" i="10"/>
  <c r="DE226" i="10"/>
  <c r="DE207" i="10"/>
  <c r="DE213" i="10"/>
  <c r="DE214" i="10"/>
  <c r="DE219" i="10"/>
  <c r="DE225" i="10"/>
  <c r="DE231" i="10"/>
  <c r="DE237" i="10"/>
  <c r="DE217" i="10"/>
  <c r="DE223" i="10"/>
  <c r="DE229" i="10"/>
  <c r="DE224" i="10"/>
  <c r="DE236" i="10"/>
  <c r="DE238" i="10"/>
  <c r="DE241" i="10"/>
  <c r="DE247" i="10"/>
  <c r="DE240" i="10"/>
  <c r="DE246" i="10"/>
  <c r="DE230" i="10"/>
  <c r="DE245" i="10"/>
  <c r="DE251" i="10"/>
  <c r="DE232" i="10"/>
  <c r="DE244" i="10"/>
  <c r="DE218" i="10"/>
  <c r="DE252" i="10"/>
  <c r="DE258" i="10"/>
  <c r="DE264" i="10"/>
  <c r="DE270" i="10"/>
  <c r="DE276" i="10"/>
  <c r="DE257" i="10"/>
  <c r="DE263" i="10"/>
  <c r="DE269" i="10"/>
  <c r="DE275" i="10"/>
  <c r="DE211" i="10"/>
  <c r="DE249" i="10"/>
  <c r="DE250" i="10"/>
  <c r="DE256" i="10"/>
  <c r="DE262" i="10"/>
  <c r="DE268" i="10"/>
  <c r="DE274" i="10"/>
  <c r="DE243" i="10"/>
  <c r="DE255" i="10"/>
  <c r="DE261" i="10"/>
  <c r="DE267" i="10"/>
  <c r="DE273" i="10"/>
  <c r="DE235" i="10"/>
  <c r="DE266" i="10"/>
  <c r="DE253" i="10"/>
  <c r="DE277" i="10"/>
  <c r="DE283" i="10"/>
  <c r="DE289" i="10"/>
  <c r="DE295" i="10"/>
  <c r="DE248" i="10"/>
  <c r="DE259" i="10"/>
  <c r="DE282" i="10"/>
  <c r="DE288" i="10"/>
  <c r="DE294" i="10"/>
  <c r="DE300" i="10"/>
  <c r="DE272" i="10"/>
  <c r="DE265" i="10"/>
  <c r="DE281" i="10"/>
  <c r="DE287" i="10"/>
  <c r="DE293" i="10"/>
  <c r="DE271" i="10"/>
  <c r="DE260" i="10"/>
  <c r="CS315" i="10"/>
  <c r="CS318" i="10"/>
  <c r="CS321" i="10"/>
  <c r="CS316" i="10"/>
  <c r="CS323" i="10"/>
  <c r="CS319" i="10"/>
  <c r="CS328" i="10"/>
  <c r="CS329" i="10"/>
  <c r="CS324" i="10"/>
  <c r="CS317" i="10"/>
  <c r="CS332" i="10"/>
  <c r="CS327" i="10"/>
  <c r="CS326" i="10"/>
  <c r="CS336" i="10"/>
  <c r="CS333" i="10"/>
  <c r="CS337" i="10"/>
  <c r="CS325" i="10"/>
  <c r="CS331" i="10"/>
  <c r="CS335" i="10"/>
  <c r="CS338" i="10"/>
  <c r="CS330" i="10"/>
  <c r="CS320" i="10"/>
  <c r="CS334" i="10"/>
  <c r="CS341" i="10"/>
  <c r="CS342" i="10"/>
  <c r="CS322" i="10"/>
  <c r="CS340" i="10"/>
  <c r="CS344" i="10"/>
  <c r="CS343" i="10"/>
  <c r="CS339" i="10"/>
  <c r="CS311" i="10"/>
  <c r="CS310" i="10"/>
  <c r="CS307" i="10"/>
  <c r="CS313" i="10"/>
  <c r="CS308" i="10"/>
  <c r="CS187" i="10"/>
  <c r="CS193" i="10"/>
  <c r="CS185" i="10"/>
  <c r="CS191" i="10"/>
  <c r="CS312" i="10"/>
  <c r="CS314" i="10"/>
  <c r="CS306" i="10"/>
  <c r="CS189" i="10"/>
  <c r="CS195" i="10"/>
  <c r="CS194" i="10"/>
  <c r="CS199" i="10"/>
  <c r="CS205" i="10"/>
  <c r="CS192" i="10"/>
  <c r="CS198" i="10"/>
  <c r="CS204" i="10"/>
  <c r="CS309" i="10"/>
  <c r="CS190" i="10"/>
  <c r="CS197" i="10"/>
  <c r="CS203" i="10"/>
  <c r="CS188" i="10"/>
  <c r="CS208" i="10"/>
  <c r="CS214" i="10"/>
  <c r="CS206" i="10"/>
  <c r="CS201" i="10"/>
  <c r="CS186" i="10"/>
  <c r="CS196" i="10"/>
  <c r="CS209" i="10"/>
  <c r="CS211" i="10"/>
  <c r="CS216" i="10"/>
  <c r="CS222" i="10"/>
  <c r="CS228" i="10"/>
  <c r="CS234" i="10"/>
  <c r="CS207" i="10"/>
  <c r="CS215" i="10"/>
  <c r="CS221" i="10"/>
  <c r="CS227" i="10"/>
  <c r="CS233" i="10"/>
  <c r="CS239" i="10"/>
  <c r="CS220" i="10"/>
  <c r="CS226" i="10"/>
  <c r="CS202" i="10"/>
  <c r="CS219" i="10"/>
  <c r="CS225" i="10"/>
  <c r="CS231" i="10"/>
  <c r="CS237" i="10"/>
  <c r="CS217" i="10"/>
  <c r="CS223" i="10"/>
  <c r="CS229" i="10"/>
  <c r="CS200" i="10"/>
  <c r="CS241" i="10"/>
  <c r="CS247" i="10"/>
  <c r="CS232" i="10"/>
  <c r="CS235" i="10"/>
  <c r="CS240" i="10"/>
  <c r="CS246" i="10"/>
  <c r="CS245" i="10"/>
  <c r="CS251" i="10"/>
  <c r="CS212" i="10"/>
  <c r="CS218" i="10"/>
  <c r="CS244" i="10"/>
  <c r="CS224" i="10"/>
  <c r="CS210" i="10"/>
  <c r="CS230" i="10"/>
  <c r="CS252" i="10"/>
  <c r="CS258" i="10"/>
  <c r="CS264" i="10"/>
  <c r="CS270" i="10"/>
  <c r="CS276" i="10"/>
  <c r="CS213" i="10"/>
  <c r="CS238" i="10"/>
  <c r="CS248" i="10"/>
  <c r="CS257" i="10"/>
  <c r="CS263" i="10"/>
  <c r="CS269" i="10"/>
  <c r="CS275" i="10"/>
  <c r="CS243" i="10"/>
  <c r="CS256" i="10"/>
  <c r="CS262" i="10"/>
  <c r="CS268" i="10"/>
  <c r="CS274" i="10"/>
  <c r="CS249" i="10"/>
  <c r="CS250" i="10"/>
  <c r="CS255" i="10"/>
  <c r="CS261" i="10"/>
  <c r="CS267" i="10"/>
  <c r="CS273" i="10"/>
  <c r="CS242" i="10"/>
  <c r="CS236" i="10"/>
  <c r="CS259" i="10"/>
  <c r="CS278" i="10"/>
  <c r="CS265" i="10"/>
  <c r="CS271" i="10"/>
  <c r="CS283" i="10"/>
  <c r="CS289" i="10"/>
  <c r="CS295" i="10"/>
  <c r="CS282" i="10"/>
  <c r="CS288" i="10"/>
  <c r="CS294" i="10"/>
  <c r="CS300" i="10"/>
  <c r="CS254" i="10"/>
  <c r="CS277" i="10"/>
  <c r="CS281" i="10"/>
  <c r="CS287" i="10"/>
  <c r="CS293" i="10"/>
  <c r="CS272" i="10"/>
  <c r="CG315" i="10"/>
  <c r="CG321" i="10"/>
  <c r="CG323" i="10"/>
  <c r="CG328" i="10"/>
  <c r="CG317" i="10"/>
  <c r="CG316" i="10"/>
  <c r="CG322" i="10"/>
  <c r="CG329" i="10"/>
  <c r="CG320" i="10"/>
  <c r="CG324" i="10"/>
  <c r="CG319" i="10"/>
  <c r="CG318" i="10"/>
  <c r="CG325" i="10"/>
  <c r="CG330" i="10"/>
  <c r="CG332" i="10"/>
  <c r="CG326" i="10"/>
  <c r="CG327" i="10"/>
  <c r="CG336" i="10"/>
  <c r="CG337" i="10"/>
  <c r="CG333" i="10"/>
  <c r="CG335" i="10"/>
  <c r="CG331" i="10"/>
  <c r="CG334" i="10"/>
  <c r="CG343" i="10"/>
  <c r="CG344" i="10"/>
  <c r="CG338" i="10"/>
  <c r="CG342" i="10"/>
  <c r="CG339" i="10"/>
  <c r="CG341" i="10"/>
  <c r="CG340" i="10"/>
  <c r="CG311" i="10"/>
  <c r="CG310" i="10"/>
  <c r="CG307" i="10"/>
  <c r="CG313" i="10"/>
  <c r="CG312" i="10"/>
  <c r="CG187" i="10"/>
  <c r="CG193" i="10"/>
  <c r="CG306" i="10"/>
  <c r="CG308" i="10"/>
  <c r="CG185" i="10"/>
  <c r="CG191" i="10"/>
  <c r="CG309" i="10"/>
  <c r="CG189" i="10"/>
  <c r="CG195" i="10"/>
  <c r="CG188" i="10"/>
  <c r="CG196" i="10"/>
  <c r="CG199" i="10"/>
  <c r="CG205" i="10"/>
  <c r="CG186" i="10"/>
  <c r="CG198" i="10"/>
  <c r="CG204" i="10"/>
  <c r="CG197" i="10"/>
  <c r="CG203" i="10"/>
  <c r="CG314" i="10"/>
  <c r="CG194" i="10"/>
  <c r="CG208" i="10"/>
  <c r="CG214" i="10"/>
  <c r="CG202" i="10"/>
  <c r="CG192" i="10"/>
  <c r="CG200" i="10"/>
  <c r="CG206" i="10"/>
  <c r="CG201" i="10"/>
  <c r="CG209" i="10"/>
  <c r="CG213" i="10"/>
  <c r="CG216" i="10"/>
  <c r="CG222" i="10"/>
  <c r="CG228" i="10"/>
  <c r="CG234" i="10"/>
  <c r="CG190" i="10"/>
  <c r="CG210" i="10"/>
  <c r="CG215" i="10"/>
  <c r="CG221" i="10"/>
  <c r="CG227" i="10"/>
  <c r="CG233" i="10"/>
  <c r="CG239" i="10"/>
  <c r="CG211" i="10"/>
  <c r="CG220" i="10"/>
  <c r="CG226" i="10"/>
  <c r="CG219" i="10"/>
  <c r="CG225" i="10"/>
  <c r="CG231" i="10"/>
  <c r="CG237" i="10"/>
  <c r="CG212" i="10"/>
  <c r="CG217" i="10"/>
  <c r="CG223" i="10"/>
  <c r="CG229" i="10"/>
  <c r="CG241" i="10"/>
  <c r="CG247" i="10"/>
  <c r="CG236" i="10"/>
  <c r="CG238" i="10"/>
  <c r="CG240" i="10"/>
  <c r="CG246" i="10"/>
  <c r="CG218" i="10"/>
  <c r="CG245" i="10"/>
  <c r="CG251" i="10"/>
  <c r="CG207" i="10"/>
  <c r="CG224" i="10"/>
  <c r="CG244" i="10"/>
  <c r="CG232" i="10"/>
  <c r="CG235" i="10"/>
  <c r="CG243" i="10"/>
  <c r="CG252" i="10"/>
  <c r="CG258" i="10"/>
  <c r="CG264" i="10"/>
  <c r="CG270" i="10"/>
  <c r="CG276" i="10"/>
  <c r="CG257" i="10"/>
  <c r="CG263" i="10"/>
  <c r="CG269" i="10"/>
  <c r="CG275" i="10"/>
  <c r="CG242" i="10"/>
  <c r="CG256" i="10"/>
  <c r="CG262" i="10"/>
  <c r="CG268" i="10"/>
  <c r="CG274" i="10"/>
  <c r="CG255" i="10"/>
  <c r="CG261" i="10"/>
  <c r="CG267" i="10"/>
  <c r="CG273" i="10"/>
  <c r="CG248" i="10"/>
  <c r="CG249" i="10"/>
  <c r="CG250" i="10"/>
  <c r="CG230" i="10"/>
  <c r="CG254" i="10"/>
  <c r="CG278" i="10"/>
  <c r="CG283" i="10"/>
  <c r="CG289" i="10"/>
  <c r="CG295" i="10"/>
  <c r="CG266" i="10"/>
  <c r="CG282" i="10"/>
  <c r="CG288" i="10"/>
  <c r="CG294" i="10"/>
  <c r="CG300" i="10"/>
  <c r="CG260" i="10"/>
  <c r="CG272" i="10"/>
  <c r="CG281" i="10"/>
  <c r="CG287" i="10"/>
  <c r="CG293" i="10"/>
  <c r="CG253" i="10"/>
  <c r="BU315" i="10"/>
  <c r="BU318" i="10"/>
  <c r="BU319" i="10"/>
  <c r="BU320" i="10"/>
  <c r="BU321" i="10"/>
  <c r="BU323" i="10"/>
  <c r="BU316" i="10"/>
  <c r="BU328" i="10"/>
  <c r="BU329" i="10"/>
  <c r="BU317" i="10"/>
  <c r="BU322" i="10"/>
  <c r="BU332" i="10"/>
  <c r="BU326" i="10"/>
  <c r="BU324" i="10"/>
  <c r="BU336" i="10"/>
  <c r="BU337" i="10"/>
  <c r="BU327" i="10"/>
  <c r="BU333" i="10"/>
  <c r="BU335" i="10"/>
  <c r="BU338" i="10"/>
  <c r="BU330" i="10"/>
  <c r="BU341" i="10"/>
  <c r="BU342" i="10"/>
  <c r="BU339" i="10"/>
  <c r="BU334" i="10"/>
  <c r="BU325" i="10"/>
  <c r="BU331" i="10"/>
  <c r="BU340" i="10"/>
  <c r="BU344" i="10"/>
  <c r="BU343" i="10"/>
  <c r="BU306" i="10"/>
  <c r="BU311" i="10"/>
  <c r="BU310" i="10"/>
  <c r="BU307" i="10"/>
  <c r="BU313" i="10"/>
  <c r="BU308" i="10"/>
  <c r="BU314" i="10"/>
  <c r="BU187" i="10"/>
  <c r="BU193" i="10"/>
  <c r="BU185" i="10"/>
  <c r="BU191" i="10"/>
  <c r="BU312" i="10"/>
  <c r="BU189" i="10"/>
  <c r="BU195" i="10"/>
  <c r="BU194" i="10"/>
  <c r="BU199" i="10"/>
  <c r="BU205" i="10"/>
  <c r="BU196" i="10"/>
  <c r="BU309" i="10"/>
  <c r="BU192" i="10"/>
  <c r="BU198" i="10"/>
  <c r="BU204" i="10"/>
  <c r="BU190" i="10"/>
  <c r="BU197" i="10"/>
  <c r="BU203" i="10"/>
  <c r="BU188" i="10"/>
  <c r="BU208" i="10"/>
  <c r="BU214" i="10"/>
  <c r="BU186" i="10"/>
  <c r="BU201" i="10"/>
  <c r="BU202" i="10"/>
  <c r="BU200" i="10"/>
  <c r="BU209" i="10"/>
  <c r="BU216" i="10"/>
  <c r="BU222" i="10"/>
  <c r="BU228" i="10"/>
  <c r="BU234" i="10"/>
  <c r="BU212" i="10"/>
  <c r="BU215" i="10"/>
  <c r="BU221" i="10"/>
  <c r="BU227" i="10"/>
  <c r="BU233" i="10"/>
  <c r="BU239" i="10"/>
  <c r="BU207" i="10"/>
  <c r="BU213" i="10"/>
  <c r="BU220" i="10"/>
  <c r="BU226" i="10"/>
  <c r="BU219" i="10"/>
  <c r="BU225" i="10"/>
  <c r="BU231" i="10"/>
  <c r="BU237" i="10"/>
  <c r="BU217" i="10"/>
  <c r="BU223" i="10"/>
  <c r="BU229" i="10"/>
  <c r="BU218" i="10"/>
  <c r="BU241" i="10"/>
  <c r="BU247" i="10"/>
  <c r="BU211" i="10"/>
  <c r="BU240" i="10"/>
  <c r="BU246" i="10"/>
  <c r="BU224" i="10"/>
  <c r="BU230" i="10"/>
  <c r="BU235" i="10"/>
  <c r="BU245" i="10"/>
  <c r="BU251" i="10"/>
  <c r="BU232" i="10"/>
  <c r="BU206" i="10"/>
  <c r="BU244" i="10"/>
  <c r="BU236" i="10"/>
  <c r="BU238" i="10"/>
  <c r="BU248" i="10"/>
  <c r="BU252" i="10"/>
  <c r="BU258" i="10"/>
  <c r="BU264" i="10"/>
  <c r="BU270" i="10"/>
  <c r="BU276" i="10"/>
  <c r="BU242" i="10"/>
  <c r="BU257" i="10"/>
  <c r="BU263" i="10"/>
  <c r="BU269" i="10"/>
  <c r="BU275" i="10"/>
  <c r="BU256" i="10"/>
  <c r="BU262" i="10"/>
  <c r="BU268" i="10"/>
  <c r="BU274" i="10"/>
  <c r="BU255" i="10"/>
  <c r="BU261" i="10"/>
  <c r="BU267" i="10"/>
  <c r="BU273" i="10"/>
  <c r="BU266" i="10"/>
  <c r="BU210" i="10"/>
  <c r="BU260" i="10"/>
  <c r="BU277" i="10"/>
  <c r="BU283" i="10"/>
  <c r="BU289" i="10"/>
  <c r="BU295" i="10"/>
  <c r="BU243" i="10"/>
  <c r="BU278" i="10"/>
  <c r="BU253" i="10"/>
  <c r="BU271" i="10"/>
  <c r="BU282" i="10"/>
  <c r="BU288" i="10"/>
  <c r="BU294" i="10"/>
  <c r="BU300" i="10"/>
  <c r="BU265" i="10"/>
  <c r="BU281" i="10"/>
  <c r="BU287" i="10"/>
  <c r="BU293" i="10"/>
  <c r="BU249" i="10"/>
  <c r="BU259" i="10"/>
  <c r="BU254" i="10"/>
  <c r="BU272" i="10"/>
  <c r="BI315" i="10"/>
  <c r="BI316" i="10"/>
  <c r="BI317" i="10"/>
  <c r="BI321" i="10"/>
  <c r="BI319" i="10"/>
  <c r="BI323" i="10"/>
  <c r="BI322" i="10"/>
  <c r="BI328" i="10"/>
  <c r="BI329" i="10"/>
  <c r="BI320" i="10"/>
  <c r="BI324" i="10"/>
  <c r="BI332" i="10"/>
  <c r="BI327" i="10"/>
  <c r="BI318" i="10"/>
  <c r="BI330" i="10"/>
  <c r="BI336" i="10"/>
  <c r="BI325" i="10"/>
  <c r="BI337" i="10"/>
  <c r="BI335" i="10"/>
  <c r="BI326" i="10"/>
  <c r="BI331" i="10"/>
  <c r="BI333" i="10"/>
  <c r="BI334" i="10"/>
  <c r="BI338" i="10"/>
  <c r="BI340" i="10"/>
  <c r="BI343" i="10"/>
  <c r="BI344" i="10"/>
  <c r="BI342" i="10"/>
  <c r="BI341" i="10"/>
  <c r="BI339" i="10"/>
  <c r="BI306" i="10"/>
  <c r="BI311" i="10"/>
  <c r="BI310" i="10"/>
  <c r="BI307" i="10"/>
  <c r="BI313" i="10"/>
  <c r="BI312" i="10"/>
  <c r="BI187" i="10"/>
  <c r="BI193" i="10"/>
  <c r="BI314" i="10"/>
  <c r="BI308" i="10"/>
  <c r="BI185" i="10"/>
  <c r="BI191" i="10"/>
  <c r="BI309" i="10"/>
  <c r="BI189" i="10"/>
  <c r="BI195" i="10"/>
  <c r="BI188" i="10"/>
  <c r="BI199" i="10"/>
  <c r="BI205" i="10"/>
  <c r="BI186" i="10"/>
  <c r="BI196" i="10"/>
  <c r="BI198" i="10"/>
  <c r="BI204" i="10"/>
  <c r="BI197" i="10"/>
  <c r="BI203" i="10"/>
  <c r="BI194" i="10"/>
  <c r="BI201" i="10"/>
  <c r="BI202" i="10"/>
  <c r="BI208" i="10"/>
  <c r="BI214" i="10"/>
  <c r="BI190" i="10"/>
  <c r="BI200" i="10"/>
  <c r="BI192" i="10"/>
  <c r="BI206" i="10"/>
  <c r="BI209" i="10"/>
  <c r="BI211" i="10"/>
  <c r="BI216" i="10"/>
  <c r="BI222" i="10"/>
  <c r="BI228" i="10"/>
  <c r="BI234" i="10"/>
  <c r="BI215" i="10"/>
  <c r="BI221" i="10"/>
  <c r="BI227" i="10"/>
  <c r="BI233" i="10"/>
  <c r="BI239" i="10"/>
  <c r="BI210" i="10"/>
  <c r="BI212" i="10"/>
  <c r="BI220" i="10"/>
  <c r="BI226" i="10"/>
  <c r="BI213" i="10"/>
  <c r="BI219" i="10"/>
  <c r="BI225" i="10"/>
  <c r="BI231" i="10"/>
  <c r="BI237" i="10"/>
  <c r="BI207" i="10"/>
  <c r="BI217" i="10"/>
  <c r="BI223" i="10"/>
  <c r="BI229" i="10"/>
  <c r="BI224" i="10"/>
  <c r="BI241" i="10"/>
  <c r="BI247" i="10"/>
  <c r="BI232" i="10"/>
  <c r="BI240" i="10"/>
  <c r="BI246" i="10"/>
  <c r="BI236" i="10"/>
  <c r="BI238" i="10"/>
  <c r="BI245" i="10"/>
  <c r="BI251" i="10"/>
  <c r="BI244" i="10"/>
  <c r="BI218" i="10"/>
  <c r="BI230" i="10"/>
  <c r="BI235" i="10"/>
  <c r="BI252" i="10"/>
  <c r="BI258" i="10"/>
  <c r="BI264" i="10"/>
  <c r="BI270" i="10"/>
  <c r="BI276" i="10"/>
  <c r="BI249" i="10"/>
  <c r="BI257" i="10"/>
  <c r="BI263" i="10"/>
  <c r="BI269" i="10"/>
  <c r="BI275" i="10"/>
  <c r="BI256" i="10"/>
  <c r="BI262" i="10"/>
  <c r="BI268" i="10"/>
  <c r="BI274" i="10"/>
  <c r="BI248" i="10"/>
  <c r="BI243" i="10"/>
  <c r="BI255" i="10"/>
  <c r="BI261" i="10"/>
  <c r="BI267" i="10"/>
  <c r="BI273" i="10"/>
  <c r="BI250" i="10"/>
  <c r="BI253" i="10"/>
  <c r="BI265" i="10"/>
  <c r="BI283" i="10"/>
  <c r="BI289" i="10"/>
  <c r="BI295" i="10"/>
  <c r="BI259" i="10"/>
  <c r="BI278" i="10"/>
  <c r="BI282" i="10"/>
  <c r="BI288" i="10"/>
  <c r="BI294" i="10"/>
  <c r="BI300" i="10"/>
  <c r="BI272" i="10"/>
  <c r="BI277" i="10"/>
  <c r="BI281" i="10"/>
  <c r="BI287" i="10"/>
  <c r="BI293" i="10"/>
  <c r="BI242" i="10"/>
  <c r="BI260" i="10"/>
  <c r="BI271" i="10"/>
  <c r="AW315" i="10"/>
  <c r="AW318" i="10"/>
  <c r="AW321" i="10"/>
  <c r="AW316" i="10"/>
  <c r="AW323" i="10"/>
  <c r="AW319" i="10"/>
  <c r="AW328" i="10"/>
  <c r="AW329" i="10"/>
  <c r="AW324" i="10"/>
  <c r="AW320" i="10"/>
  <c r="AW317" i="10"/>
  <c r="AW332" i="10"/>
  <c r="AW326" i="10"/>
  <c r="AW336" i="10"/>
  <c r="AW337" i="10"/>
  <c r="AW335" i="10"/>
  <c r="AW330" i="10"/>
  <c r="AW322" i="10"/>
  <c r="AW327" i="10"/>
  <c r="AW331" i="10"/>
  <c r="AW338" i="10"/>
  <c r="AW334" i="10"/>
  <c r="AW340" i="10"/>
  <c r="AW341" i="10"/>
  <c r="AW342" i="10"/>
  <c r="AW325" i="10"/>
  <c r="AW339" i="10"/>
  <c r="AW333" i="10"/>
  <c r="AW344" i="10"/>
  <c r="AW343" i="10"/>
  <c r="AW306" i="10"/>
  <c r="AW311" i="10"/>
  <c r="AW310" i="10"/>
  <c r="AW307" i="10"/>
  <c r="AW313" i="10"/>
  <c r="AW308" i="10"/>
  <c r="AW187" i="10"/>
  <c r="AW193" i="10"/>
  <c r="AW185" i="10"/>
  <c r="AW191" i="10"/>
  <c r="AW314" i="10"/>
  <c r="AW312" i="10"/>
  <c r="AW189" i="10"/>
  <c r="AW195" i="10"/>
  <c r="AW309" i="10"/>
  <c r="AW194" i="10"/>
  <c r="AW199" i="10"/>
  <c r="AW205" i="10"/>
  <c r="AW192" i="10"/>
  <c r="AW198" i="10"/>
  <c r="AW204" i="10"/>
  <c r="AW190" i="10"/>
  <c r="AW197" i="10"/>
  <c r="AW203" i="10"/>
  <c r="AW196" i="10"/>
  <c r="AW188" i="10"/>
  <c r="AW186" i="10"/>
  <c r="AW200" i="10"/>
  <c r="AW206" i="10"/>
  <c r="AW208" i="10"/>
  <c r="AW214" i="10"/>
  <c r="AW202" i="10"/>
  <c r="AW201" i="10"/>
  <c r="AW209" i="10"/>
  <c r="AW210" i="10"/>
  <c r="AW216" i="10"/>
  <c r="AW222" i="10"/>
  <c r="AW228" i="10"/>
  <c r="AW234" i="10"/>
  <c r="AW215" i="10"/>
  <c r="AW221" i="10"/>
  <c r="AW227" i="10"/>
  <c r="AW233" i="10"/>
  <c r="AW239" i="10"/>
  <c r="AW211" i="10"/>
  <c r="AW220" i="10"/>
  <c r="AW226" i="10"/>
  <c r="AW207" i="10"/>
  <c r="AW219" i="10"/>
  <c r="AW225" i="10"/>
  <c r="AW231" i="10"/>
  <c r="AW237" i="10"/>
  <c r="AW217" i="10"/>
  <c r="AW223" i="10"/>
  <c r="AW229" i="10"/>
  <c r="AW241" i="10"/>
  <c r="AW247" i="10"/>
  <c r="AW240" i="10"/>
  <c r="AW246" i="10"/>
  <c r="AW245" i="10"/>
  <c r="AW251" i="10"/>
  <c r="AW218" i="10"/>
  <c r="AW235" i="10"/>
  <c r="AW244" i="10"/>
  <c r="AW224" i="10"/>
  <c r="AW232" i="10"/>
  <c r="AW236" i="10"/>
  <c r="AW238" i="10"/>
  <c r="AW252" i="10"/>
  <c r="AW258" i="10"/>
  <c r="AW264" i="10"/>
  <c r="AW270" i="10"/>
  <c r="AW276" i="10"/>
  <c r="AW213" i="10"/>
  <c r="AW250" i="10"/>
  <c r="AW257" i="10"/>
  <c r="AW263" i="10"/>
  <c r="AW269" i="10"/>
  <c r="AW275" i="10"/>
  <c r="AW243" i="10"/>
  <c r="AW256" i="10"/>
  <c r="AW262" i="10"/>
  <c r="AW268" i="10"/>
  <c r="AW274" i="10"/>
  <c r="AW212" i="10"/>
  <c r="AW249" i="10"/>
  <c r="AW255" i="10"/>
  <c r="AW261" i="10"/>
  <c r="AW267" i="10"/>
  <c r="AW273" i="10"/>
  <c r="AW242" i="10"/>
  <c r="AW259" i="10"/>
  <c r="AW230" i="10"/>
  <c r="AW283" i="10"/>
  <c r="AW289" i="10"/>
  <c r="AW295" i="10"/>
  <c r="AW266" i="10"/>
  <c r="AW282" i="10"/>
  <c r="AW288" i="10"/>
  <c r="AW294" i="10"/>
  <c r="AW300" i="10"/>
  <c r="AW254" i="10"/>
  <c r="AW278" i="10"/>
  <c r="AW271" i="10"/>
  <c r="AW281" i="10"/>
  <c r="AW287" i="10"/>
  <c r="AW293" i="10"/>
  <c r="AW248" i="10"/>
  <c r="AW272" i="10"/>
  <c r="AK315" i="10"/>
  <c r="AK321" i="10"/>
  <c r="AK323" i="10"/>
  <c r="AK328" i="10"/>
  <c r="AK317" i="10"/>
  <c r="AK316" i="10"/>
  <c r="AK329" i="10"/>
  <c r="AK324" i="10"/>
  <c r="AK318" i="10"/>
  <c r="AK330" i="10"/>
  <c r="AK331" i="10"/>
  <c r="AK332" i="10"/>
  <c r="AK319" i="10"/>
  <c r="AK326" i="10"/>
  <c r="AK336" i="10"/>
  <c r="AK337" i="10"/>
  <c r="AK325" i="10"/>
  <c r="AK335" i="10"/>
  <c r="AK320" i="10"/>
  <c r="AK322" i="10"/>
  <c r="AK327" i="10"/>
  <c r="AK340" i="10"/>
  <c r="AK343" i="10"/>
  <c r="AK344" i="10"/>
  <c r="AK333" i="10"/>
  <c r="AK334" i="10"/>
  <c r="AK339" i="10"/>
  <c r="AK342" i="10"/>
  <c r="AK341" i="10"/>
  <c r="AK338" i="10"/>
  <c r="AK306" i="10"/>
  <c r="AK311" i="10"/>
  <c r="AK310" i="10"/>
  <c r="AK307" i="10"/>
  <c r="AK313" i="10"/>
  <c r="AK314" i="10"/>
  <c r="AK312" i="10"/>
  <c r="AK187" i="10"/>
  <c r="AK193" i="10"/>
  <c r="AK308" i="10"/>
  <c r="AK185" i="10"/>
  <c r="AK191" i="10"/>
  <c r="AK309" i="10"/>
  <c r="AK189" i="10"/>
  <c r="AK195" i="10"/>
  <c r="AK188" i="10"/>
  <c r="AK199" i="10"/>
  <c r="AK205" i="10"/>
  <c r="AK186" i="10"/>
  <c r="AK198" i="10"/>
  <c r="AK204" i="10"/>
  <c r="AK197" i="10"/>
  <c r="AK203" i="10"/>
  <c r="AK194" i="10"/>
  <c r="AK190" i="10"/>
  <c r="AK196" i="10"/>
  <c r="AK208" i="10"/>
  <c r="AK214" i="10"/>
  <c r="AK201" i="10"/>
  <c r="AK206" i="10"/>
  <c r="AK192" i="10"/>
  <c r="AK209" i="10"/>
  <c r="AK207" i="10"/>
  <c r="AK213" i="10"/>
  <c r="AK216" i="10"/>
  <c r="AK222" i="10"/>
  <c r="AK228" i="10"/>
  <c r="AK234" i="10"/>
  <c r="AK200" i="10"/>
  <c r="AK215" i="10"/>
  <c r="AK221" i="10"/>
  <c r="AK227" i="10"/>
  <c r="AK233" i="10"/>
  <c r="AK239" i="10"/>
  <c r="AK220" i="10"/>
  <c r="AK226" i="10"/>
  <c r="AK210" i="10"/>
  <c r="AK219" i="10"/>
  <c r="AK225" i="10"/>
  <c r="AK231" i="10"/>
  <c r="AK237" i="10"/>
  <c r="AK212" i="10"/>
  <c r="AK217" i="10"/>
  <c r="AK223" i="10"/>
  <c r="AK229" i="10"/>
  <c r="AK241" i="10"/>
  <c r="AK247" i="10"/>
  <c r="AK235" i="10"/>
  <c r="AK240" i="10"/>
  <c r="AK246" i="10"/>
  <c r="AK218" i="10"/>
  <c r="AK230" i="10"/>
  <c r="AK245" i="10"/>
  <c r="AK251" i="10"/>
  <c r="AK232" i="10"/>
  <c r="AK224" i="10"/>
  <c r="AK236" i="10"/>
  <c r="AK238" i="10"/>
  <c r="AK244" i="10"/>
  <c r="AK211" i="10"/>
  <c r="AK243" i="10"/>
  <c r="AK252" i="10"/>
  <c r="AK258" i="10"/>
  <c r="AK264" i="10"/>
  <c r="AK270" i="10"/>
  <c r="AK276" i="10"/>
  <c r="AK202" i="10"/>
  <c r="AK257" i="10"/>
  <c r="AK263" i="10"/>
  <c r="AK269" i="10"/>
  <c r="AK275" i="10"/>
  <c r="AK248" i="10"/>
  <c r="AK250" i="10"/>
  <c r="AK242" i="10"/>
  <c r="AK256" i="10"/>
  <c r="AK262" i="10"/>
  <c r="AK268" i="10"/>
  <c r="AK274" i="10"/>
  <c r="AK255" i="10"/>
  <c r="AK261" i="10"/>
  <c r="AK267" i="10"/>
  <c r="AK273" i="10"/>
  <c r="AK266" i="10"/>
  <c r="AK249" i="10"/>
  <c r="AK271" i="10"/>
  <c r="AK254" i="10"/>
  <c r="AK277" i="10"/>
  <c r="AK283" i="10"/>
  <c r="AK289" i="10"/>
  <c r="AK295" i="10"/>
  <c r="AK282" i="10"/>
  <c r="AK288" i="10"/>
  <c r="AK294" i="10"/>
  <c r="AK300" i="10"/>
  <c r="AK260" i="10"/>
  <c r="AK265" i="10"/>
  <c r="AK272" i="10"/>
  <c r="AK281" i="10"/>
  <c r="AK287" i="10"/>
  <c r="AK293" i="10"/>
  <c r="AK253" i="10"/>
  <c r="F184" i="10"/>
  <c r="DT184" i="10"/>
  <c r="DH184" i="10"/>
  <c r="CV184" i="10"/>
  <c r="CJ184" i="10"/>
  <c r="BX184" i="10"/>
  <c r="BL184" i="10"/>
  <c r="AZ184" i="10"/>
  <c r="AB184" i="10"/>
  <c r="ED305" i="10"/>
  <c r="DR305" i="10"/>
  <c r="DF305" i="10"/>
  <c r="CT305" i="10"/>
  <c r="CH305" i="10"/>
  <c r="BJ305" i="10"/>
  <c r="AX305" i="10"/>
  <c r="AL305" i="10"/>
  <c r="N305" i="10"/>
  <c r="EB304" i="10"/>
  <c r="DP304" i="10"/>
  <c r="DD304" i="10"/>
  <c r="CR304" i="10"/>
  <c r="BT304" i="10"/>
  <c r="BH304" i="10"/>
  <c r="AJ304" i="10"/>
  <c r="X304" i="10"/>
  <c r="L304" i="10"/>
  <c r="DZ303" i="10"/>
  <c r="DN303" i="10"/>
  <c r="DB303" i="10"/>
  <c r="CP303" i="10"/>
  <c r="CB303" i="10"/>
  <c r="BM303" i="10"/>
  <c r="AX303" i="10"/>
  <c r="AJ303" i="10"/>
  <c r="V303" i="10"/>
  <c r="H303" i="10"/>
  <c r="DS302" i="10"/>
  <c r="DD302" i="10"/>
  <c r="CP302" i="10"/>
  <c r="CB302" i="10"/>
  <c r="BN302" i="10"/>
  <c r="AY302" i="10"/>
  <c r="V302" i="10"/>
  <c r="H302" i="10"/>
  <c r="DT301" i="10"/>
  <c r="DE301" i="10"/>
  <c r="CP301" i="10"/>
  <c r="CB301" i="10"/>
  <c r="BN301" i="10"/>
  <c r="AZ301" i="10"/>
  <c r="AK301" i="10"/>
  <c r="V301" i="10"/>
  <c r="H301" i="10"/>
  <c r="DT300" i="10"/>
  <c r="DF300" i="10"/>
  <c r="CQ300" i="10"/>
  <c r="CB300" i="10"/>
  <c r="BN300" i="10"/>
  <c r="AZ300" i="10"/>
  <c r="AL300" i="10"/>
  <c r="W300" i="10"/>
  <c r="H300" i="10"/>
  <c r="DT299" i="10"/>
  <c r="DF299" i="10"/>
  <c r="CR299" i="10"/>
  <c r="CC299" i="10"/>
  <c r="BN299" i="10"/>
  <c r="AZ299" i="10"/>
  <c r="AL299" i="10"/>
  <c r="X299" i="10"/>
  <c r="I299" i="10"/>
  <c r="DT298" i="10"/>
  <c r="DF298" i="10"/>
  <c r="CR298" i="10"/>
  <c r="CD298" i="10"/>
  <c r="BO298" i="10"/>
  <c r="AZ298" i="10"/>
  <c r="AK298" i="10"/>
  <c r="P298" i="10"/>
  <c r="DV297" i="10"/>
  <c r="DC297" i="10"/>
  <c r="CG297" i="10"/>
  <c r="BK297" i="10"/>
  <c r="AT297" i="10"/>
  <c r="X297" i="10"/>
  <c r="EB296" i="10"/>
  <c r="DH296" i="10"/>
  <c r="CO296" i="10"/>
  <c r="BR296" i="10"/>
  <c r="AT296" i="10"/>
  <c r="V296" i="10"/>
  <c r="DX295" i="10"/>
  <c r="CZ295" i="10"/>
  <c r="CB295" i="10"/>
  <c r="BD295" i="10"/>
  <c r="AF295" i="10"/>
  <c r="H295" i="10"/>
  <c r="DJ294" i="10"/>
  <c r="CL294" i="10"/>
  <c r="BN294" i="10"/>
  <c r="AP294" i="10"/>
  <c r="R294" i="10"/>
  <c r="DT293" i="10"/>
  <c r="CV293" i="10"/>
  <c r="BX293" i="10"/>
  <c r="AZ293" i="10"/>
  <c r="AB293" i="10"/>
  <c r="ED292" i="10"/>
  <c r="DF292" i="10"/>
  <c r="CH292" i="10"/>
  <c r="BJ292" i="10"/>
  <c r="AL292" i="10"/>
  <c r="DO291" i="10"/>
  <c r="CH291" i="10"/>
  <c r="AA291" i="10"/>
  <c r="EA290" i="10"/>
  <c r="DA290" i="10"/>
  <c r="AT290" i="10"/>
  <c r="M290" i="10"/>
  <c r="DM289" i="10"/>
  <c r="CM289" i="10"/>
  <c r="BF289" i="10"/>
  <c r="AF289" i="10"/>
  <c r="DY288" i="10"/>
  <c r="CY288" i="10"/>
  <c r="BY288" i="10"/>
  <c r="AR288" i="10"/>
  <c r="R288" i="10"/>
  <c r="DK287" i="10"/>
  <c r="CK287" i="10"/>
  <c r="BK287" i="10"/>
  <c r="AD287" i="10"/>
  <c r="ED286" i="10"/>
  <c r="CW286" i="10"/>
  <c r="BW286" i="10"/>
  <c r="AW286" i="10"/>
  <c r="P286" i="10"/>
  <c r="CI285" i="10"/>
  <c r="BI285" i="10"/>
  <c r="AI285" i="10"/>
  <c r="DB284" i="10"/>
  <c r="BU284" i="10"/>
  <c r="AU284" i="10"/>
  <c r="U284" i="10"/>
  <c r="CN283" i="10"/>
  <c r="BG283" i="10"/>
  <c r="AG283" i="10"/>
  <c r="G283" i="10"/>
  <c r="CZ282" i="10"/>
  <c r="BZ282" i="10"/>
  <c r="AS282" i="10"/>
  <c r="S282" i="10"/>
  <c r="DI281" i="10"/>
  <c r="BY281" i="10"/>
  <c r="AO281" i="10"/>
  <c r="E281" i="10"/>
  <c r="CU280" i="10"/>
  <c r="BK280" i="10"/>
  <c r="DQ279" i="10"/>
  <c r="CG279" i="10"/>
  <c r="AW279" i="10"/>
  <c r="M279" i="10"/>
  <c r="DC278" i="10"/>
  <c r="BO278" i="10"/>
  <c r="DA277" i="10"/>
  <c r="AW277" i="10"/>
  <c r="DC276" i="10"/>
  <c r="AI276" i="10"/>
  <c r="CL275" i="10"/>
  <c r="DT274" i="10"/>
  <c r="AB274" i="10"/>
  <c r="BJ273" i="10"/>
  <c r="DO271" i="10"/>
  <c r="EA270" i="10"/>
  <c r="K270" i="10"/>
  <c r="DW268" i="10"/>
  <c r="DI267" i="10"/>
  <c r="CU266" i="10"/>
  <c r="CG265" i="10"/>
  <c r="BS264" i="10"/>
  <c r="BE263" i="10"/>
  <c r="AE262" i="10"/>
  <c r="CU260" i="10"/>
  <c r="AK259" i="10"/>
  <c r="DA257" i="10"/>
  <c r="AQ256" i="10"/>
  <c r="DG254" i="10"/>
  <c r="AW253" i="10"/>
  <c r="DL251" i="10"/>
  <c r="DE242" i="10"/>
  <c r="CJ232" i="10"/>
  <c r="DV206" i="10"/>
  <c r="AN321" i="10"/>
  <c r="AN318" i="10"/>
  <c r="AN319" i="10"/>
  <c r="AN320" i="10"/>
  <c r="AN322" i="10"/>
  <c r="AN325" i="10"/>
  <c r="AN326" i="10"/>
  <c r="AN323" i="10"/>
  <c r="AN317" i="10"/>
  <c r="AN315" i="10"/>
  <c r="AN328" i="10"/>
  <c r="AN329" i="10"/>
  <c r="AN330" i="10"/>
  <c r="AN324" i="10"/>
  <c r="AN334" i="10"/>
  <c r="AN339" i="10"/>
  <c r="AN316" i="10"/>
  <c r="AN327" i="10"/>
  <c r="AN340" i="10"/>
  <c r="AN343" i="10"/>
  <c r="AN332" i="10"/>
  <c r="AN333" i="10"/>
  <c r="AN338" i="10"/>
  <c r="AN331" i="10"/>
  <c r="AN335" i="10"/>
  <c r="AN341" i="10"/>
  <c r="AN337" i="10"/>
  <c r="AN342" i="10"/>
  <c r="AN344" i="10"/>
  <c r="AN336" i="10"/>
  <c r="AN306" i="10"/>
  <c r="AN312" i="10"/>
  <c r="AN311" i="10"/>
  <c r="AN310" i="10"/>
  <c r="AN190" i="10"/>
  <c r="AN309" i="10"/>
  <c r="AN188" i="10"/>
  <c r="AN194" i="10"/>
  <c r="AN307" i="10"/>
  <c r="AN187" i="10"/>
  <c r="AN193" i="10"/>
  <c r="AN308" i="10"/>
  <c r="AN195" i="10"/>
  <c r="AN200" i="10"/>
  <c r="AN185" i="10"/>
  <c r="AN186" i="10"/>
  <c r="AN199" i="10"/>
  <c r="AN191" i="10"/>
  <c r="AN198" i="10"/>
  <c r="AN192" i="10"/>
  <c r="AN202" i="10"/>
  <c r="AN189" i="10"/>
  <c r="AN197" i="10"/>
  <c r="AN209" i="10"/>
  <c r="AN196" i="10"/>
  <c r="AN204" i="10"/>
  <c r="AN314" i="10"/>
  <c r="AN201" i="10"/>
  <c r="AN203" i="10"/>
  <c r="AN208" i="10"/>
  <c r="AN214" i="10"/>
  <c r="AN206" i="10"/>
  <c r="AN207" i="10"/>
  <c r="AN313" i="10"/>
  <c r="AN218" i="10"/>
  <c r="AN224" i="10"/>
  <c r="AN230" i="10"/>
  <c r="AN236" i="10"/>
  <c r="AN205" i="10"/>
  <c r="AN212" i="10"/>
  <c r="AN217" i="10"/>
  <c r="AN223" i="10"/>
  <c r="AN229" i="10"/>
  <c r="AN235" i="10"/>
  <c r="AN213" i="10"/>
  <c r="AN216" i="10"/>
  <c r="AN222" i="10"/>
  <c r="AN228" i="10"/>
  <c r="AN234" i="10"/>
  <c r="AN215" i="10"/>
  <c r="AN221" i="10"/>
  <c r="AN227" i="10"/>
  <c r="AN233" i="10"/>
  <c r="AN239" i="10"/>
  <c r="AN211" i="10"/>
  <c r="AN231" i="10"/>
  <c r="AN219" i="10"/>
  <c r="AN242" i="10"/>
  <c r="AN248" i="10"/>
  <c r="AN237" i="10"/>
  <c r="AN241" i="10"/>
  <c r="AN247" i="10"/>
  <c r="AN225" i="10"/>
  <c r="AN240" i="10"/>
  <c r="AN246" i="10"/>
  <c r="AN210" i="10"/>
  <c r="AN232" i="10"/>
  <c r="AN244" i="10"/>
  <c r="AN226" i="10"/>
  <c r="AN243" i="10"/>
  <c r="AN249" i="10"/>
  <c r="AN253" i="10"/>
  <c r="AN259" i="10"/>
  <c r="AN265" i="10"/>
  <c r="AN271" i="10"/>
  <c r="AN277" i="10"/>
  <c r="AN252" i="10"/>
  <c r="AN258" i="10"/>
  <c r="AN264" i="10"/>
  <c r="AN270" i="10"/>
  <c r="AN276" i="10"/>
  <c r="AN245" i="10"/>
  <c r="AN257" i="10"/>
  <c r="AN220" i="10"/>
  <c r="AN250" i="10"/>
  <c r="AN251" i="10"/>
  <c r="AN256" i="10"/>
  <c r="AN262" i="10"/>
  <c r="AN268" i="10"/>
  <c r="AN254" i="10"/>
  <c r="AN260" i="10"/>
  <c r="AN266" i="10"/>
  <c r="AN255" i="10"/>
  <c r="AN273" i="10"/>
  <c r="AN279" i="10"/>
  <c r="AN285" i="10"/>
  <c r="AN291" i="10"/>
  <c r="AN297" i="10"/>
  <c r="AN303" i="10"/>
  <c r="AN238" i="10"/>
  <c r="AN261" i="10"/>
  <c r="AN263" i="10"/>
  <c r="AN284" i="10"/>
  <c r="AN290" i="10"/>
  <c r="AN274" i="10"/>
  <c r="AN283" i="10"/>
  <c r="AN289" i="10"/>
  <c r="AN295" i="10"/>
  <c r="AN282" i="10"/>
  <c r="AN288" i="10"/>
  <c r="AN294" i="10"/>
  <c r="AN269" i="10"/>
  <c r="AN278" i="10"/>
  <c r="AN280" i="10"/>
  <c r="AN298" i="10"/>
  <c r="P321" i="10"/>
  <c r="P322" i="10"/>
  <c r="P318" i="10"/>
  <c r="P319" i="10"/>
  <c r="P316" i="10"/>
  <c r="P325" i="10"/>
  <c r="P323" i="10"/>
  <c r="P326" i="10"/>
  <c r="P315" i="10"/>
  <c r="P320" i="10"/>
  <c r="P317" i="10"/>
  <c r="P324" i="10"/>
  <c r="P329" i="10"/>
  <c r="P330" i="10"/>
  <c r="P327" i="10"/>
  <c r="P328" i="10"/>
  <c r="P334" i="10"/>
  <c r="P339" i="10"/>
  <c r="P332" i="10"/>
  <c r="P340" i="10"/>
  <c r="P331" i="10"/>
  <c r="P336" i="10"/>
  <c r="P343" i="10"/>
  <c r="P333" i="10"/>
  <c r="P342" i="10"/>
  <c r="P338" i="10"/>
  <c r="P335" i="10"/>
  <c r="P341" i="10"/>
  <c r="P344" i="10"/>
  <c r="P337" i="10"/>
  <c r="P306" i="10"/>
  <c r="P312" i="10"/>
  <c r="P311" i="10"/>
  <c r="P310" i="10"/>
  <c r="P190" i="10"/>
  <c r="P196" i="10"/>
  <c r="P309" i="10"/>
  <c r="P188" i="10"/>
  <c r="P194" i="10"/>
  <c r="P187" i="10"/>
  <c r="P193" i="10"/>
  <c r="P307" i="10"/>
  <c r="P308" i="10"/>
  <c r="P195" i="10"/>
  <c r="P200" i="10"/>
  <c r="P186" i="10"/>
  <c r="P199" i="10"/>
  <c r="P313" i="10"/>
  <c r="P191" i="10"/>
  <c r="P198" i="10"/>
  <c r="P314" i="10"/>
  <c r="P185" i="10"/>
  <c r="P192" i="10"/>
  <c r="P203" i="10"/>
  <c r="P209" i="10"/>
  <c r="P205" i="10"/>
  <c r="P208" i="10"/>
  <c r="P214" i="10"/>
  <c r="P197" i="10"/>
  <c r="P201" i="10"/>
  <c r="P207" i="10"/>
  <c r="P202" i="10"/>
  <c r="P204" i="10"/>
  <c r="P218" i="10"/>
  <c r="P224" i="10"/>
  <c r="P230" i="10"/>
  <c r="P236" i="10"/>
  <c r="P217" i="10"/>
  <c r="P223" i="10"/>
  <c r="P229" i="10"/>
  <c r="P235" i="10"/>
  <c r="P216" i="10"/>
  <c r="P222" i="10"/>
  <c r="P228" i="10"/>
  <c r="P234" i="10"/>
  <c r="P215" i="10"/>
  <c r="P221" i="10"/>
  <c r="P227" i="10"/>
  <c r="P233" i="10"/>
  <c r="P239" i="10"/>
  <c r="P189" i="10"/>
  <c r="P210" i="10"/>
  <c r="P242" i="10"/>
  <c r="P248" i="10"/>
  <c r="P220" i="10"/>
  <c r="P206" i="10"/>
  <c r="P212" i="10"/>
  <c r="P213" i="10"/>
  <c r="P241" i="10"/>
  <c r="P247" i="10"/>
  <c r="P231" i="10"/>
  <c r="P237" i="10"/>
  <c r="P226" i="10"/>
  <c r="P240" i="10"/>
  <c r="P246" i="10"/>
  <c r="P211" i="10"/>
  <c r="P238" i="10"/>
  <c r="P244" i="10"/>
  <c r="P243" i="10"/>
  <c r="P253" i="10"/>
  <c r="P259" i="10"/>
  <c r="P265" i="10"/>
  <c r="P271" i="10"/>
  <c r="P277" i="10"/>
  <c r="P252" i="10"/>
  <c r="P258" i="10"/>
  <c r="P264" i="10"/>
  <c r="P270" i="10"/>
  <c r="P276" i="10"/>
  <c r="P232" i="10"/>
  <c r="P257" i="10"/>
  <c r="P256" i="10"/>
  <c r="P262" i="10"/>
  <c r="P268" i="10"/>
  <c r="P245" i="10"/>
  <c r="P254" i="10"/>
  <c r="P260" i="10"/>
  <c r="P266" i="10"/>
  <c r="P273" i="10"/>
  <c r="P251" i="10"/>
  <c r="P267" i="10"/>
  <c r="P279" i="10"/>
  <c r="P285" i="10"/>
  <c r="P291" i="10"/>
  <c r="P297" i="10"/>
  <c r="P303" i="10"/>
  <c r="P219" i="10"/>
  <c r="P269" i="10"/>
  <c r="P284" i="10"/>
  <c r="P290" i="10"/>
  <c r="P225" i="10"/>
  <c r="P274" i="10"/>
  <c r="P278" i="10"/>
  <c r="P283" i="10"/>
  <c r="P289" i="10"/>
  <c r="P295" i="10"/>
  <c r="P255" i="10"/>
  <c r="P263" i="10"/>
  <c r="P282" i="10"/>
  <c r="P288" i="10"/>
  <c r="P294" i="10"/>
  <c r="P272" i="10"/>
  <c r="P280" i="10"/>
  <c r="BV319" i="10"/>
  <c r="BV316" i="10"/>
  <c r="BV317" i="10"/>
  <c r="BV322" i="10"/>
  <c r="BV318" i="10"/>
  <c r="BV320" i="10"/>
  <c r="BV330" i="10"/>
  <c r="BV323" i="10"/>
  <c r="BV324" i="10"/>
  <c r="BV321" i="10"/>
  <c r="BV326" i="10"/>
  <c r="BV328" i="10"/>
  <c r="BV332" i="10"/>
  <c r="BV329" i="10"/>
  <c r="BV315" i="10"/>
  <c r="BV337" i="10"/>
  <c r="BV325" i="10"/>
  <c r="BV338" i="10"/>
  <c r="BV343" i="10"/>
  <c r="BV335" i="10"/>
  <c r="BV341" i="10"/>
  <c r="BV344" i="10"/>
  <c r="BV327" i="10"/>
  <c r="BV333" i="10"/>
  <c r="BV342" i="10"/>
  <c r="BV334" i="10"/>
  <c r="BV336" i="10"/>
  <c r="BV339" i="10"/>
  <c r="BV331" i="10"/>
  <c r="BV340" i="10"/>
  <c r="BV311" i="10"/>
  <c r="BV310" i="10"/>
  <c r="BV309" i="10"/>
  <c r="BV189" i="10"/>
  <c r="BV195" i="10"/>
  <c r="BV308" i="10"/>
  <c r="BV314" i="10"/>
  <c r="BV306" i="10"/>
  <c r="BV313" i="10"/>
  <c r="BV187" i="10"/>
  <c r="BV193" i="10"/>
  <c r="BV186" i="10"/>
  <c r="BV192" i="10"/>
  <c r="BV307" i="10"/>
  <c r="BV185" i="10"/>
  <c r="BV194" i="10"/>
  <c r="BV199" i="10"/>
  <c r="BV196" i="10"/>
  <c r="BV198" i="10"/>
  <c r="BV190" i="10"/>
  <c r="BV197" i="10"/>
  <c r="BV191" i="10"/>
  <c r="BV201" i="10"/>
  <c r="BV312" i="10"/>
  <c r="BV200" i="10"/>
  <c r="BV205" i="10"/>
  <c r="BV204" i="10"/>
  <c r="BV208" i="10"/>
  <c r="BV207" i="10"/>
  <c r="BV213" i="10"/>
  <c r="BV203" i="10"/>
  <c r="BV217" i="10"/>
  <c r="BV223" i="10"/>
  <c r="BV229" i="10"/>
  <c r="BV235" i="10"/>
  <c r="BV214" i="10"/>
  <c r="BV202" i="10"/>
  <c r="BV216" i="10"/>
  <c r="BV222" i="10"/>
  <c r="BV228" i="10"/>
  <c r="BV234" i="10"/>
  <c r="BV212" i="10"/>
  <c r="BV188" i="10"/>
  <c r="BV215" i="10"/>
  <c r="BV221" i="10"/>
  <c r="BV227" i="10"/>
  <c r="BV233" i="10"/>
  <c r="BV239" i="10"/>
  <c r="BV209" i="10"/>
  <c r="BV220" i="10"/>
  <c r="BV226" i="10"/>
  <c r="BV232" i="10"/>
  <c r="BV238" i="10"/>
  <c r="BV210" i="10"/>
  <c r="BV218" i="10"/>
  <c r="BV241" i="10"/>
  <c r="BV247" i="10"/>
  <c r="BV211" i="10"/>
  <c r="BV237" i="10"/>
  <c r="BV240" i="10"/>
  <c r="BV246" i="10"/>
  <c r="BV224" i="10"/>
  <c r="BV230" i="10"/>
  <c r="BV245" i="10"/>
  <c r="BV243" i="10"/>
  <c r="BV225" i="10"/>
  <c r="BV242" i="10"/>
  <c r="BV219" i="10"/>
  <c r="BV248" i="10"/>
  <c r="BV252" i="10"/>
  <c r="BV258" i="10"/>
  <c r="BV264" i="10"/>
  <c r="BV270" i="10"/>
  <c r="BV276" i="10"/>
  <c r="BV257" i="10"/>
  <c r="BV263" i="10"/>
  <c r="BV269" i="10"/>
  <c r="BV275" i="10"/>
  <c r="BV244" i="10"/>
  <c r="BV256" i="10"/>
  <c r="BV262" i="10"/>
  <c r="BV255" i="10"/>
  <c r="BV261" i="10"/>
  <c r="BV267" i="10"/>
  <c r="BV249" i="10"/>
  <c r="BV253" i="10"/>
  <c r="BV259" i="10"/>
  <c r="BV265" i="10"/>
  <c r="BV254" i="10"/>
  <c r="BV272" i="10"/>
  <c r="BV251" i="10"/>
  <c r="BV266" i="10"/>
  <c r="BV284" i="10"/>
  <c r="BV290" i="10"/>
  <c r="BV296" i="10"/>
  <c r="BV302" i="10"/>
  <c r="BV260" i="10"/>
  <c r="BV268" i="10"/>
  <c r="BV277" i="10"/>
  <c r="BV283" i="10"/>
  <c r="BV289" i="10"/>
  <c r="BV273" i="10"/>
  <c r="BV278" i="10"/>
  <c r="BV271" i="10"/>
  <c r="BV282" i="10"/>
  <c r="BV288" i="10"/>
  <c r="BV294" i="10"/>
  <c r="BV231" i="10"/>
  <c r="BV281" i="10"/>
  <c r="BV287" i="10"/>
  <c r="BV293" i="10"/>
  <c r="BV279" i="10"/>
  <c r="AL298" i="10"/>
  <c r="BL287" i="10"/>
  <c r="BX286" i="10"/>
  <c r="M272" i="10"/>
  <c r="Q268" i="10"/>
  <c r="CE259" i="10"/>
  <c r="CQ253" i="10"/>
  <c r="AL244" i="10"/>
  <c r="AA316" i="10"/>
  <c r="AA317" i="10"/>
  <c r="AA322" i="10"/>
  <c r="AA318" i="10"/>
  <c r="AA319" i="10"/>
  <c r="AA321" i="10"/>
  <c r="AA325" i="10"/>
  <c r="AA330" i="10"/>
  <c r="AA331" i="10"/>
  <c r="AA315" i="10"/>
  <c r="AA324" i="10"/>
  <c r="AA334" i="10"/>
  <c r="AA327" i="10"/>
  <c r="AA328" i="10"/>
  <c r="AA339" i="10"/>
  <c r="AA337" i="10"/>
  <c r="AA323" i="10"/>
  <c r="AA320" i="10"/>
  <c r="AA332" i="10"/>
  <c r="AA329" i="10"/>
  <c r="AA335" i="10"/>
  <c r="AA340" i="10"/>
  <c r="AA326" i="10"/>
  <c r="AA336" i="10"/>
  <c r="AA333" i="10"/>
  <c r="AA341" i="10"/>
  <c r="AA342" i="10"/>
  <c r="AA338" i="10"/>
  <c r="AA344" i="10"/>
  <c r="AA343" i="10"/>
  <c r="AA306" i="10"/>
  <c r="AA312" i="10"/>
  <c r="AA311" i="10"/>
  <c r="AA308" i="10"/>
  <c r="AA314" i="10"/>
  <c r="AA307" i="10"/>
  <c r="AA313" i="10"/>
  <c r="AA188" i="10"/>
  <c r="AA194" i="10"/>
  <c r="AA309" i="10"/>
  <c r="AA186" i="10"/>
  <c r="AA192" i="10"/>
  <c r="AA185" i="10"/>
  <c r="AA310" i="10"/>
  <c r="AA190" i="10"/>
  <c r="AA189" i="10"/>
  <c r="AA200" i="10"/>
  <c r="AA206" i="10"/>
  <c r="AA187" i="10"/>
  <c r="AA196" i="10"/>
  <c r="AA199" i="10"/>
  <c r="AA205" i="10"/>
  <c r="AA198" i="10"/>
  <c r="AA204" i="10"/>
  <c r="AA195" i="10"/>
  <c r="AA209" i="10"/>
  <c r="AA193" i="10"/>
  <c r="AA202" i="10"/>
  <c r="AA207" i="10"/>
  <c r="AA210" i="10"/>
  <c r="AA217" i="10"/>
  <c r="AA223" i="10"/>
  <c r="AA229" i="10"/>
  <c r="AA235" i="10"/>
  <c r="AA203" i="10"/>
  <c r="AA208" i="10"/>
  <c r="AA211" i="10"/>
  <c r="AA216" i="10"/>
  <c r="AA222" i="10"/>
  <c r="AA228" i="10"/>
  <c r="AA234" i="10"/>
  <c r="AA201" i="10"/>
  <c r="AA212" i="10"/>
  <c r="AA191" i="10"/>
  <c r="AA213" i="10"/>
  <c r="AA215" i="10"/>
  <c r="AA221" i="10"/>
  <c r="AA227" i="10"/>
  <c r="AA220" i="10"/>
  <c r="AA226" i="10"/>
  <c r="AA232" i="10"/>
  <c r="AA238" i="10"/>
  <c r="AA218" i="10"/>
  <c r="AA224" i="10"/>
  <c r="AA230" i="10"/>
  <c r="AA225" i="10"/>
  <c r="AA242" i="10"/>
  <c r="AA248" i="10"/>
  <c r="AA241" i="10"/>
  <c r="AA247" i="10"/>
  <c r="AA236" i="10"/>
  <c r="AA240" i="10"/>
  <c r="AA246" i="10"/>
  <c r="AA245" i="10"/>
  <c r="AA219" i="10"/>
  <c r="AA233" i="10"/>
  <c r="AA239" i="10"/>
  <c r="AA197" i="10"/>
  <c r="AA253" i="10"/>
  <c r="AA259" i="10"/>
  <c r="AA265" i="10"/>
  <c r="AA271" i="10"/>
  <c r="AA277" i="10"/>
  <c r="AA252" i="10"/>
  <c r="AA258" i="10"/>
  <c r="AA264" i="10"/>
  <c r="AA270" i="10"/>
  <c r="AA249" i="10"/>
  <c r="AA257" i="10"/>
  <c r="AA263" i="10"/>
  <c r="AA269" i="10"/>
  <c r="AA275" i="10"/>
  <c r="AA214" i="10"/>
  <c r="AA231" i="10"/>
  <c r="AA237" i="10"/>
  <c r="AA244" i="10"/>
  <c r="AA256" i="10"/>
  <c r="AA262" i="10"/>
  <c r="AA268" i="10"/>
  <c r="AA274" i="10"/>
  <c r="AA250" i="10"/>
  <c r="AA251" i="10"/>
  <c r="AA243" i="10"/>
  <c r="AA254" i="10"/>
  <c r="AA278" i="10"/>
  <c r="AA284" i="10"/>
  <c r="AA290" i="10"/>
  <c r="AA296" i="10"/>
  <c r="AA272" i="10"/>
  <c r="AA260" i="10"/>
  <c r="AA267" i="10"/>
  <c r="AA276" i="10"/>
  <c r="AA283" i="10"/>
  <c r="AA289" i="10"/>
  <c r="AA295" i="10"/>
  <c r="AA301" i="10"/>
  <c r="AA273" i="10"/>
  <c r="AA282" i="10"/>
  <c r="AA288" i="10"/>
  <c r="AA294" i="10"/>
  <c r="AA261" i="10"/>
  <c r="EC315" i="10"/>
  <c r="EC321" i="10"/>
  <c r="EC323" i="10"/>
  <c r="EC328" i="10"/>
  <c r="EC317" i="10"/>
  <c r="EC316" i="10"/>
  <c r="EC322" i="10"/>
  <c r="EC329" i="10"/>
  <c r="EC324" i="10"/>
  <c r="EC330" i="10"/>
  <c r="EC332" i="10"/>
  <c r="EC327" i="10"/>
  <c r="EC319" i="10"/>
  <c r="EC318" i="10"/>
  <c r="EC336" i="10"/>
  <c r="EC337" i="10"/>
  <c r="EC335" i="10"/>
  <c r="EC326" i="10"/>
  <c r="EC333" i="10"/>
  <c r="EC331" i="10"/>
  <c r="EC334" i="10"/>
  <c r="EC325" i="10"/>
  <c r="EC320" i="10"/>
  <c r="EC339" i="10"/>
  <c r="EC343" i="10"/>
  <c r="EC344" i="10"/>
  <c r="EC341" i="10"/>
  <c r="EC338" i="10"/>
  <c r="EC340" i="10"/>
  <c r="EC342" i="10"/>
  <c r="EC311" i="10"/>
  <c r="EC310" i="10"/>
  <c r="EC307" i="10"/>
  <c r="EC313" i="10"/>
  <c r="EC306" i="10"/>
  <c r="EC312" i="10"/>
  <c r="EC187" i="10"/>
  <c r="EC193" i="10"/>
  <c r="EC308" i="10"/>
  <c r="EC185" i="10"/>
  <c r="EC191" i="10"/>
  <c r="EC314" i="10"/>
  <c r="EC309" i="10"/>
  <c r="EC189" i="10"/>
  <c r="EC195" i="10"/>
  <c r="EC188" i="10"/>
  <c r="EC199" i="10"/>
  <c r="EC205" i="10"/>
  <c r="EC186" i="10"/>
  <c r="EC198" i="10"/>
  <c r="EC204" i="10"/>
  <c r="EC197" i="10"/>
  <c r="EC203" i="10"/>
  <c r="EC194" i="10"/>
  <c r="EC196" i="10"/>
  <c r="EC200" i="10"/>
  <c r="EC208" i="10"/>
  <c r="EC201" i="10"/>
  <c r="EC190" i="10"/>
  <c r="EC206" i="10"/>
  <c r="EC202" i="10"/>
  <c r="EC192" i="10"/>
  <c r="EC209" i="10"/>
  <c r="EC211" i="10"/>
  <c r="EC216" i="10"/>
  <c r="EC222" i="10"/>
  <c r="EC228" i="10"/>
  <c r="EC234" i="10"/>
  <c r="EC210" i="10"/>
  <c r="EC213" i="10"/>
  <c r="EC215" i="10"/>
  <c r="EC221" i="10"/>
  <c r="EC227" i="10"/>
  <c r="EC233" i="10"/>
  <c r="EC207" i="10"/>
  <c r="EC214" i="10"/>
  <c r="EC220" i="10"/>
  <c r="EC226" i="10"/>
  <c r="EC219" i="10"/>
  <c r="EC225" i="10"/>
  <c r="EC231" i="10"/>
  <c r="EC237" i="10"/>
  <c r="EC212" i="10"/>
  <c r="EC217" i="10"/>
  <c r="EC223" i="10"/>
  <c r="EC229" i="10"/>
  <c r="EC241" i="10"/>
  <c r="EC247" i="10"/>
  <c r="EC232" i="10"/>
  <c r="EC240" i="10"/>
  <c r="EC246" i="10"/>
  <c r="EC218" i="10"/>
  <c r="EC239" i="10"/>
  <c r="EC245" i="10"/>
  <c r="EC235" i="10"/>
  <c r="EC224" i="10"/>
  <c r="EC244" i="10"/>
  <c r="EC230" i="10"/>
  <c r="EC243" i="10"/>
  <c r="EC248" i="10"/>
  <c r="EC252" i="10"/>
  <c r="EC258" i="10"/>
  <c r="EC264" i="10"/>
  <c r="EC270" i="10"/>
  <c r="EC276" i="10"/>
  <c r="EC251" i="10"/>
  <c r="EC257" i="10"/>
  <c r="EC263" i="10"/>
  <c r="EC269" i="10"/>
  <c r="EC236" i="10"/>
  <c r="EC242" i="10"/>
  <c r="EC256" i="10"/>
  <c r="EC262" i="10"/>
  <c r="EC268" i="10"/>
  <c r="EC274" i="10"/>
  <c r="EC255" i="10"/>
  <c r="EC261" i="10"/>
  <c r="EC267" i="10"/>
  <c r="EC273" i="10"/>
  <c r="EC238" i="10"/>
  <c r="EC249" i="10"/>
  <c r="EC250" i="10"/>
  <c r="EC275" i="10"/>
  <c r="EC254" i="10"/>
  <c r="EC265" i="10"/>
  <c r="EC283" i="10"/>
  <c r="EC289" i="10"/>
  <c r="EC295" i="10"/>
  <c r="EC282" i="10"/>
  <c r="EC288" i="10"/>
  <c r="EC294" i="10"/>
  <c r="EC300" i="10"/>
  <c r="EC260" i="10"/>
  <c r="EC271" i="10"/>
  <c r="EC272" i="10"/>
  <c r="EC281" i="10"/>
  <c r="EC287" i="10"/>
  <c r="EC293" i="10"/>
  <c r="EC253" i="10"/>
  <c r="EC277" i="10"/>
  <c r="Z321" i="10"/>
  <c r="Z319" i="10"/>
  <c r="Z316" i="10"/>
  <c r="Z317" i="10"/>
  <c r="Z322" i="10"/>
  <c r="Z318" i="10"/>
  <c r="Z320" i="10"/>
  <c r="Z330" i="10"/>
  <c r="Z324" i="10"/>
  <c r="Z315" i="10"/>
  <c r="Z323" i="10"/>
  <c r="Z327" i="10"/>
  <c r="Z332" i="10"/>
  <c r="Z329" i="10"/>
  <c r="Z333" i="10"/>
  <c r="Z337" i="10"/>
  <c r="Z338" i="10"/>
  <c r="Z343" i="10"/>
  <c r="Z334" i="10"/>
  <c r="Z341" i="10"/>
  <c r="Z325" i="10"/>
  <c r="Z326" i="10"/>
  <c r="Z344" i="10"/>
  <c r="Z339" i="10"/>
  <c r="Z342" i="10"/>
  <c r="Z328" i="10"/>
  <c r="Z331" i="10"/>
  <c r="Z335" i="10"/>
  <c r="Z340" i="10"/>
  <c r="Z336" i="10"/>
  <c r="Z311" i="10"/>
  <c r="Z310" i="10"/>
  <c r="Z309" i="10"/>
  <c r="Z189" i="10"/>
  <c r="Z195" i="10"/>
  <c r="Z308" i="10"/>
  <c r="Z306" i="10"/>
  <c r="Z313" i="10"/>
  <c r="Z187" i="10"/>
  <c r="Z193" i="10"/>
  <c r="Z186" i="10"/>
  <c r="Z192" i="10"/>
  <c r="Z185" i="10"/>
  <c r="Z307" i="10"/>
  <c r="Z194" i="10"/>
  <c r="Z196" i="10"/>
  <c r="Z199" i="10"/>
  <c r="Z198" i="10"/>
  <c r="Z190" i="10"/>
  <c r="Z197" i="10"/>
  <c r="Z191" i="10"/>
  <c r="Z201" i="10"/>
  <c r="Z205" i="10"/>
  <c r="Z188" i="10"/>
  <c r="Z208" i="10"/>
  <c r="Z314" i="10"/>
  <c r="Z200" i="10"/>
  <c r="Z202" i="10"/>
  <c r="Z207" i="10"/>
  <c r="Z213" i="10"/>
  <c r="Z204" i="10"/>
  <c r="Z206" i="10"/>
  <c r="Z212" i="10"/>
  <c r="Z203" i="10"/>
  <c r="Z217" i="10"/>
  <c r="Z223" i="10"/>
  <c r="Z229" i="10"/>
  <c r="Z235" i="10"/>
  <c r="Z211" i="10"/>
  <c r="Z216" i="10"/>
  <c r="Z222" i="10"/>
  <c r="Z228" i="10"/>
  <c r="Z234" i="10"/>
  <c r="Z210" i="10"/>
  <c r="Z215" i="10"/>
  <c r="Z221" i="10"/>
  <c r="Z227" i="10"/>
  <c r="Z233" i="10"/>
  <c r="Z239" i="10"/>
  <c r="Z220" i="10"/>
  <c r="Z226" i="10"/>
  <c r="Z232" i="10"/>
  <c r="Z238" i="10"/>
  <c r="Z230" i="10"/>
  <c r="Z218" i="10"/>
  <c r="Z241" i="10"/>
  <c r="Z247" i="10"/>
  <c r="Z236" i="10"/>
  <c r="Z209" i="10"/>
  <c r="Z240" i="10"/>
  <c r="Z246" i="10"/>
  <c r="Z224" i="10"/>
  <c r="Z312" i="10"/>
  <c r="Z245" i="10"/>
  <c r="Z214" i="10"/>
  <c r="Z231" i="10"/>
  <c r="Z243" i="10"/>
  <c r="Z225" i="10"/>
  <c r="Z242" i="10"/>
  <c r="Z252" i="10"/>
  <c r="Z258" i="10"/>
  <c r="Z264" i="10"/>
  <c r="Z270" i="10"/>
  <c r="Z276" i="10"/>
  <c r="Z249" i="10"/>
  <c r="Z257" i="10"/>
  <c r="Z263" i="10"/>
  <c r="Z269" i="10"/>
  <c r="Z275" i="10"/>
  <c r="Z237" i="10"/>
  <c r="Z244" i="10"/>
  <c r="Z256" i="10"/>
  <c r="Z262" i="10"/>
  <c r="Z250" i="10"/>
  <c r="Z251" i="10"/>
  <c r="Z255" i="10"/>
  <c r="Z261" i="10"/>
  <c r="Z267" i="10"/>
  <c r="Z253" i="10"/>
  <c r="Z259" i="10"/>
  <c r="Z265" i="10"/>
  <c r="Z254" i="10"/>
  <c r="Z284" i="10"/>
  <c r="Z290" i="10"/>
  <c r="Z296" i="10"/>
  <c r="Z302" i="10"/>
  <c r="Z272" i="10"/>
  <c r="Z219" i="10"/>
  <c r="Z260" i="10"/>
  <c r="Z283" i="10"/>
  <c r="Z289" i="10"/>
  <c r="Z248" i="10"/>
  <c r="Z273" i="10"/>
  <c r="Z282" i="10"/>
  <c r="Z288" i="10"/>
  <c r="Z294" i="10"/>
  <c r="Z277" i="10"/>
  <c r="Z281" i="10"/>
  <c r="Z287" i="10"/>
  <c r="Z293" i="10"/>
  <c r="Z268" i="10"/>
  <c r="Z279" i="10"/>
  <c r="N321" i="10"/>
  <c r="N319" i="10"/>
  <c r="N322" i="10"/>
  <c r="N315" i="10"/>
  <c r="N330" i="10"/>
  <c r="N317" i="10"/>
  <c r="N316" i="10"/>
  <c r="N324" i="10"/>
  <c r="N327" i="10"/>
  <c r="N328" i="10"/>
  <c r="N318" i="10"/>
  <c r="N323" i="10"/>
  <c r="N320" i="10"/>
  <c r="N332" i="10"/>
  <c r="N325" i="10"/>
  <c r="N326" i="10"/>
  <c r="N334" i="10"/>
  <c r="N337" i="10"/>
  <c r="N338" i="10"/>
  <c r="N331" i="10"/>
  <c r="N336" i="10"/>
  <c r="N343" i="10"/>
  <c r="N335" i="10"/>
  <c r="N341" i="10"/>
  <c r="N344" i="10"/>
  <c r="N340" i="10"/>
  <c r="N329" i="10"/>
  <c r="N339" i="10"/>
  <c r="N333" i="10"/>
  <c r="N342" i="10"/>
  <c r="N311" i="10"/>
  <c r="N310" i="10"/>
  <c r="N309" i="10"/>
  <c r="N189" i="10"/>
  <c r="N195" i="10"/>
  <c r="N312" i="10"/>
  <c r="N187" i="10"/>
  <c r="N193" i="10"/>
  <c r="N307" i="10"/>
  <c r="N186" i="10"/>
  <c r="N192" i="10"/>
  <c r="N308" i="10"/>
  <c r="N313" i="10"/>
  <c r="N185" i="10"/>
  <c r="N314" i="10"/>
  <c r="N306" i="10"/>
  <c r="N188" i="10"/>
  <c r="N199" i="10"/>
  <c r="N191" i="10"/>
  <c r="N198" i="10"/>
  <c r="N196" i="10"/>
  <c r="N201" i="10"/>
  <c r="N203" i="10"/>
  <c r="N208" i="10"/>
  <c r="N197" i="10"/>
  <c r="N205" i="10"/>
  <c r="N207" i="10"/>
  <c r="N213" i="10"/>
  <c r="N212" i="10"/>
  <c r="N200" i="10"/>
  <c r="N190" i="10"/>
  <c r="N217" i="10"/>
  <c r="N223" i="10"/>
  <c r="N229" i="10"/>
  <c r="N235" i="10"/>
  <c r="N216" i="10"/>
  <c r="N222" i="10"/>
  <c r="N228" i="10"/>
  <c r="N234" i="10"/>
  <c r="N209" i="10"/>
  <c r="N215" i="10"/>
  <c r="N221" i="10"/>
  <c r="N227" i="10"/>
  <c r="N233" i="10"/>
  <c r="N239" i="10"/>
  <c r="N202" i="10"/>
  <c r="N220" i="10"/>
  <c r="N226" i="10"/>
  <c r="N232" i="10"/>
  <c r="N238" i="10"/>
  <c r="N211" i="10"/>
  <c r="N214" i="10"/>
  <c r="N224" i="10"/>
  <c r="N241" i="10"/>
  <c r="N247" i="10"/>
  <c r="N206" i="10"/>
  <c r="N231" i="10"/>
  <c r="N237" i="10"/>
  <c r="N240" i="10"/>
  <c r="N246" i="10"/>
  <c r="N204" i="10"/>
  <c r="N210" i="10"/>
  <c r="N219" i="10"/>
  <c r="N245" i="10"/>
  <c r="N236" i="10"/>
  <c r="N243" i="10"/>
  <c r="N242" i="10"/>
  <c r="N218" i="10"/>
  <c r="N252" i="10"/>
  <c r="N258" i="10"/>
  <c r="N264" i="10"/>
  <c r="N270" i="10"/>
  <c r="N276" i="10"/>
  <c r="N244" i="10"/>
  <c r="N257" i="10"/>
  <c r="N263" i="10"/>
  <c r="N269" i="10"/>
  <c r="N275" i="10"/>
  <c r="N248" i="10"/>
  <c r="N256" i="10"/>
  <c r="N262" i="10"/>
  <c r="N230" i="10"/>
  <c r="N249" i="10"/>
  <c r="N255" i="10"/>
  <c r="N261" i="10"/>
  <c r="N267" i="10"/>
  <c r="N253" i="10"/>
  <c r="N259" i="10"/>
  <c r="N265" i="10"/>
  <c r="N260" i="10"/>
  <c r="N284" i="10"/>
  <c r="N290" i="10"/>
  <c r="N296" i="10"/>
  <c r="N302" i="10"/>
  <c r="N225" i="10"/>
  <c r="N274" i="10"/>
  <c r="N278" i="10"/>
  <c r="N283" i="10"/>
  <c r="N289" i="10"/>
  <c r="N271" i="10"/>
  <c r="N194" i="10"/>
  <c r="N266" i="10"/>
  <c r="N282" i="10"/>
  <c r="N288" i="10"/>
  <c r="N294" i="10"/>
  <c r="N268" i="10"/>
  <c r="N281" i="10"/>
  <c r="N287" i="10"/>
  <c r="N293" i="10"/>
  <c r="N251" i="10"/>
  <c r="N277" i="10"/>
  <c r="N279" i="10"/>
  <c r="EB319" i="10"/>
  <c r="EB317" i="10"/>
  <c r="EB320" i="10"/>
  <c r="EB315" i="10"/>
  <c r="EB321" i="10"/>
  <c r="EB328" i="10"/>
  <c r="EB318" i="10"/>
  <c r="EB316" i="10"/>
  <c r="EB323" i="10"/>
  <c r="EB322" i="10"/>
  <c r="EB327" i="10"/>
  <c r="EB331" i="10"/>
  <c r="EB335" i="10"/>
  <c r="EB336" i="10"/>
  <c r="EB330" i="10"/>
  <c r="EB341" i="10"/>
  <c r="EB334" i="10"/>
  <c r="EB337" i="10"/>
  <c r="EB338" i="10"/>
  <c r="EB332" i="10"/>
  <c r="EB342" i="10"/>
  <c r="EB329" i="10"/>
  <c r="EB326" i="10"/>
  <c r="EB325" i="10"/>
  <c r="EB324" i="10"/>
  <c r="EB333" i="10"/>
  <c r="EB340" i="10"/>
  <c r="EB339" i="10"/>
  <c r="EB344" i="10"/>
  <c r="EB343" i="10"/>
  <c r="EB310" i="10"/>
  <c r="EB309" i="10"/>
  <c r="EB308" i="10"/>
  <c r="EB188" i="10"/>
  <c r="EB194" i="10"/>
  <c r="EB306" i="10"/>
  <c r="EB307" i="10"/>
  <c r="EB313" i="10"/>
  <c r="EB312" i="10"/>
  <c r="EB186" i="10"/>
  <c r="EB192" i="10"/>
  <c r="EB185" i="10"/>
  <c r="EB191" i="10"/>
  <c r="EB314" i="10"/>
  <c r="EB193" i="10"/>
  <c r="EB198" i="10"/>
  <c r="EB197" i="10"/>
  <c r="EB311" i="10"/>
  <c r="EB189" i="10"/>
  <c r="EB190" i="10"/>
  <c r="EB200" i="10"/>
  <c r="EB201" i="10"/>
  <c r="EB203" i="10"/>
  <c r="EB207" i="10"/>
  <c r="EB206" i="10"/>
  <c r="EB212" i="10"/>
  <c r="EB195" i="10"/>
  <c r="EB202" i="10"/>
  <c r="EB199" i="10"/>
  <c r="EB204" i="10"/>
  <c r="EB211" i="10"/>
  <c r="EB196" i="10"/>
  <c r="EB216" i="10"/>
  <c r="EB222" i="10"/>
  <c r="EB228" i="10"/>
  <c r="EB234" i="10"/>
  <c r="EB187" i="10"/>
  <c r="EB210" i="10"/>
  <c r="EB213" i="10"/>
  <c r="EB215" i="10"/>
  <c r="EB221" i="10"/>
  <c r="EB227" i="10"/>
  <c r="EB233" i="10"/>
  <c r="EB214" i="10"/>
  <c r="EB220" i="10"/>
  <c r="EB226" i="10"/>
  <c r="EB232" i="10"/>
  <c r="EB238" i="10"/>
  <c r="EB209" i="10"/>
  <c r="EB219" i="10"/>
  <c r="EB225" i="10"/>
  <c r="EB231" i="10"/>
  <c r="EB237" i="10"/>
  <c r="EB205" i="10"/>
  <c r="EB208" i="10"/>
  <c r="EB240" i="10"/>
  <c r="EB246" i="10"/>
  <c r="EB218" i="10"/>
  <c r="EB239" i="10"/>
  <c r="EB245" i="10"/>
  <c r="EB229" i="10"/>
  <c r="EB235" i="10"/>
  <c r="EB224" i="10"/>
  <c r="EB244" i="10"/>
  <c r="EB236" i="10"/>
  <c r="EB242" i="10"/>
  <c r="EB241" i="10"/>
  <c r="EB223" i="10"/>
  <c r="EB251" i="10"/>
  <c r="EB257" i="10"/>
  <c r="EB263" i="10"/>
  <c r="EB269" i="10"/>
  <c r="EB275" i="10"/>
  <c r="EB256" i="10"/>
  <c r="EB262" i="10"/>
  <c r="EB268" i="10"/>
  <c r="EB274" i="10"/>
  <c r="EB230" i="10"/>
  <c r="EB255" i="10"/>
  <c r="EB261" i="10"/>
  <c r="EB254" i="10"/>
  <c r="EB260" i="10"/>
  <c r="EB266" i="10"/>
  <c r="EB217" i="10"/>
  <c r="EB243" i="10"/>
  <c r="EB248" i="10"/>
  <c r="EB252" i="10"/>
  <c r="EB258" i="10"/>
  <c r="EB264" i="10"/>
  <c r="EB247" i="10"/>
  <c r="EB265" i="10"/>
  <c r="EB283" i="10"/>
  <c r="EB289" i="10"/>
  <c r="EB295" i="10"/>
  <c r="EB301" i="10"/>
  <c r="EB267" i="10"/>
  <c r="EB276" i="10"/>
  <c r="EB282" i="10"/>
  <c r="EB288" i="10"/>
  <c r="EB271" i="10"/>
  <c r="EB272" i="10"/>
  <c r="EB281" i="10"/>
  <c r="EB287" i="10"/>
  <c r="EB293" i="10"/>
  <c r="EB253" i="10"/>
  <c r="EB277" i="10"/>
  <c r="EB249" i="10"/>
  <c r="EB280" i="10"/>
  <c r="EB286" i="10"/>
  <c r="EB292" i="10"/>
  <c r="EB270" i="10"/>
  <c r="EB278" i="10"/>
  <c r="DP319" i="10"/>
  <c r="DP317" i="10"/>
  <c r="DP320" i="10"/>
  <c r="DP316" i="10"/>
  <c r="DP328" i="10"/>
  <c r="DP318" i="10"/>
  <c r="DP325" i="10"/>
  <c r="DP329" i="10"/>
  <c r="DP315" i="10"/>
  <c r="DP321" i="10"/>
  <c r="DP324" i="10"/>
  <c r="DP326" i="10"/>
  <c r="DP330" i="10"/>
  <c r="DP331" i="10"/>
  <c r="DP323" i="10"/>
  <c r="DP335" i="10"/>
  <c r="DP322" i="10"/>
  <c r="DP332" i="10"/>
  <c r="DP336" i="10"/>
  <c r="DP333" i="10"/>
  <c r="DP341" i="10"/>
  <c r="DP327" i="10"/>
  <c r="DP337" i="10"/>
  <c r="DP338" i="10"/>
  <c r="DP342" i="10"/>
  <c r="DP334" i="10"/>
  <c r="DP343" i="10"/>
  <c r="DP344" i="10"/>
  <c r="DP339" i="10"/>
  <c r="DP340" i="10"/>
  <c r="DP310" i="10"/>
  <c r="DP309" i="10"/>
  <c r="DP308" i="10"/>
  <c r="DP188" i="10"/>
  <c r="DP194" i="10"/>
  <c r="DP311" i="10"/>
  <c r="DP186" i="10"/>
  <c r="DP192" i="10"/>
  <c r="DP185" i="10"/>
  <c r="DP191" i="10"/>
  <c r="DP307" i="10"/>
  <c r="DP306" i="10"/>
  <c r="DP312" i="10"/>
  <c r="DP314" i="10"/>
  <c r="DP187" i="10"/>
  <c r="DP198" i="10"/>
  <c r="DP204" i="10"/>
  <c r="DP313" i="10"/>
  <c r="DP190" i="10"/>
  <c r="DP197" i="10"/>
  <c r="DP195" i="10"/>
  <c r="DP200" i="10"/>
  <c r="DP205" i="10"/>
  <c r="DP199" i="10"/>
  <c r="DP207" i="10"/>
  <c r="DP213" i="10"/>
  <c r="DP206" i="10"/>
  <c r="DP212" i="10"/>
  <c r="DP189" i="10"/>
  <c r="DP193" i="10"/>
  <c r="DP203" i="10"/>
  <c r="DP211" i="10"/>
  <c r="DP196" i="10"/>
  <c r="DP201" i="10"/>
  <c r="DP209" i="10"/>
  <c r="DP216" i="10"/>
  <c r="DP222" i="10"/>
  <c r="DP228" i="10"/>
  <c r="DP234" i="10"/>
  <c r="DP215" i="10"/>
  <c r="DP221" i="10"/>
  <c r="DP227" i="10"/>
  <c r="DP233" i="10"/>
  <c r="DP220" i="10"/>
  <c r="DP226" i="10"/>
  <c r="DP232" i="10"/>
  <c r="DP238" i="10"/>
  <c r="DP214" i="10"/>
  <c r="DP208" i="10"/>
  <c r="DP219" i="10"/>
  <c r="DP225" i="10"/>
  <c r="DP231" i="10"/>
  <c r="DP237" i="10"/>
  <c r="DP210" i="10"/>
  <c r="DP229" i="10"/>
  <c r="DP240" i="10"/>
  <c r="DP246" i="10"/>
  <c r="DP224" i="10"/>
  <c r="DP239" i="10"/>
  <c r="DP245" i="10"/>
  <c r="DP217" i="10"/>
  <c r="DP236" i="10"/>
  <c r="DP244" i="10"/>
  <c r="DP230" i="10"/>
  <c r="DP242" i="10"/>
  <c r="DP218" i="10"/>
  <c r="DP235" i="10"/>
  <c r="DP241" i="10"/>
  <c r="DP249" i="10"/>
  <c r="DP250" i="10"/>
  <c r="DP257" i="10"/>
  <c r="DP263" i="10"/>
  <c r="DP269" i="10"/>
  <c r="DP275" i="10"/>
  <c r="DP251" i="10"/>
  <c r="DP248" i="10"/>
  <c r="DP256" i="10"/>
  <c r="DP262" i="10"/>
  <c r="DP268" i="10"/>
  <c r="DP274" i="10"/>
  <c r="DP202" i="10"/>
  <c r="DP247" i="10"/>
  <c r="DP255" i="10"/>
  <c r="DP261" i="10"/>
  <c r="DP254" i="10"/>
  <c r="DP260" i="10"/>
  <c r="DP266" i="10"/>
  <c r="DP223" i="10"/>
  <c r="DP252" i="10"/>
  <c r="DP258" i="10"/>
  <c r="DP264" i="10"/>
  <c r="DP283" i="10"/>
  <c r="DP289" i="10"/>
  <c r="DP295" i="10"/>
  <c r="DP301" i="10"/>
  <c r="DP253" i="10"/>
  <c r="DP273" i="10"/>
  <c r="DP282" i="10"/>
  <c r="DP288" i="10"/>
  <c r="DP243" i="10"/>
  <c r="DP281" i="10"/>
  <c r="DP287" i="10"/>
  <c r="DP293" i="10"/>
  <c r="DP259" i="10"/>
  <c r="DP270" i="10"/>
  <c r="DP276" i="10"/>
  <c r="DP280" i="10"/>
  <c r="DP286" i="10"/>
  <c r="DP292" i="10"/>
  <c r="DP267" i="10"/>
  <c r="DP271" i="10"/>
  <c r="DP278" i="10"/>
  <c r="DD319" i="10"/>
  <c r="DD317" i="10"/>
  <c r="DD320" i="10"/>
  <c r="DD315" i="10"/>
  <c r="DD316" i="10"/>
  <c r="DD318" i="10"/>
  <c r="DD328" i="10"/>
  <c r="DD322" i="10"/>
  <c r="DD324" i="10"/>
  <c r="DD326" i="10"/>
  <c r="DD331" i="10"/>
  <c r="DD321" i="10"/>
  <c r="DD325" i="10"/>
  <c r="DD332" i="10"/>
  <c r="DD335" i="10"/>
  <c r="DD336" i="10"/>
  <c r="DD341" i="10"/>
  <c r="DD327" i="10"/>
  <c r="DD342" i="10"/>
  <c r="DD340" i="10"/>
  <c r="DD337" i="10"/>
  <c r="DD323" i="10"/>
  <c r="DD333" i="10"/>
  <c r="DD329" i="10"/>
  <c r="DD330" i="10"/>
  <c r="DD334" i="10"/>
  <c r="DD339" i="10"/>
  <c r="DD338" i="10"/>
  <c r="DD344" i="10"/>
  <c r="DD343" i="10"/>
  <c r="DD310" i="10"/>
  <c r="DD309" i="10"/>
  <c r="DD308" i="10"/>
  <c r="DD188" i="10"/>
  <c r="DD194" i="10"/>
  <c r="DD307" i="10"/>
  <c r="DD312" i="10"/>
  <c r="DD306" i="10"/>
  <c r="DD186" i="10"/>
  <c r="DD192" i="10"/>
  <c r="DD185" i="10"/>
  <c r="DD191" i="10"/>
  <c r="DD314" i="10"/>
  <c r="DD313" i="10"/>
  <c r="DD193" i="10"/>
  <c r="DD198" i="10"/>
  <c r="DD204" i="10"/>
  <c r="DD311" i="10"/>
  <c r="DD197" i="10"/>
  <c r="DD189" i="10"/>
  <c r="DD190" i="10"/>
  <c r="DD196" i="10"/>
  <c r="DD200" i="10"/>
  <c r="DD201" i="10"/>
  <c r="DD195" i="10"/>
  <c r="DD205" i="10"/>
  <c r="DD207" i="10"/>
  <c r="DD213" i="10"/>
  <c r="DD202" i="10"/>
  <c r="DD206" i="10"/>
  <c r="DD212" i="10"/>
  <c r="DD187" i="10"/>
  <c r="DD211" i="10"/>
  <c r="DD216" i="10"/>
  <c r="DD222" i="10"/>
  <c r="DD228" i="10"/>
  <c r="DD234" i="10"/>
  <c r="DD208" i="10"/>
  <c r="DD210" i="10"/>
  <c r="DD215" i="10"/>
  <c r="DD221" i="10"/>
  <c r="DD227" i="10"/>
  <c r="DD233" i="10"/>
  <c r="DD203" i="10"/>
  <c r="DD220" i="10"/>
  <c r="DD226" i="10"/>
  <c r="DD232" i="10"/>
  <c r="DD238" i="10"/>
  <c r="DD214" i="10"/>
  <c r="DD219" i="10"/>
  <c r="DD225" i="10"/>
  <c r="DD231" i="10"/>
  <c r="DD237" i="10"/>
  <c r="DD209" i="10"/>
  <c r="DD217" i="10"/>
  <c r="DD240" i="10"/>
  <c r="DD246" i="10"/>
  <c r="DD230" i="10"/>
  <c r="DD245" i="10"/>
  <c r="DD223" i="10"/>
  <c r="DD239" i="10"/>
  <c r="DD244" i="10"/>
  <c r="DD235" i="10"/>
  <c r="DD242" i="10"/>
  <c r="DD224" i="10"/>
  <c r="DD236" i="10"/>
  <c r="DD241" i="10"/>
  <c r="DD199" i="10"/>
  <c r="DD257" i="10"/>
  <c r="DD263" i="10"/>
  <c r="DD269" i="10"/>
  <c r="DD275" i="10"/>
  <c r="DD249" i="10"/>
  <c r="DD250" i="10"/>
  <c r="DD229" i="10"/>
  <c r="DD251" i="10"/>
  <c r="DD256" i="10"/>
  <c r="DD262" i="10"/>
  <c r="DD268" i="10"/>
  <c r="DD274" i="10"/>
  <c r="DD243" i="10"/>
  <c r="DD255" i="10"/>
  <c r="DD261" i="10"/>
  <c r="DD218" i="10"/>
  <c r="DD254" i="10"/>
  <c r="DD260" i="10"/>
  <c r="DD266" i="10"/>
  <c r="DD252" i="10"/>
  <c r="DD258" i="10"/>
  <c r="DD264" i="10"/>
  <c r="DD253" i="10"/>
  <c r="DD270" i="10"/>
  <c r="DD277" i="10"/>
  <c r="DD283" i="10"/>
  <c r="DD289" i="10"/>
  <c r="DD295" i="10"/>
  <c r="DD301" i="10"/>
  <c r="DD248" i="10"/>
  <c r="DD259" i="10"/>
  <c r="DD282" i="10"/>
  <c r="DD288" i="10"/>
  <c r="DD272" i="10"/>
  <c r="DD265" i="10"/>
  <c r="DD281" i="10"/>
  <c r="DD287" i="10"/>
  <c r="DD293" i="10"/>
  <c r="DD271" i="10"/>
  <c r="DD267" i="10"/>
  <c r="DD280" i="10"/>
  <c r="DD286" i="10"/>
  <c r="DD292" i="10"/>
  <c r="DD276" i="10"/>
  <c r="DD278" i="10"/>
  <c r="CR319" i="10"/>
  <c r="CR317" i="10"/>
  <c r="CR320" i="10"/>
  <c r="CR321" i="10"/>
  <c r="CR328" i="10"/>
  <c r="CR315" i="10"/>
  <c r="CR322" i="10"/>
  <c r="CR323" i="10"/>
  <c r="CR325" i="10"/>
  <c r="CR326" i="10"/>
  <c r="CR329" i="10"/>
  <c r="CR324" i="10"/>
  <c r="CR327" i="10"/>
  <c r="CR316" i="10"/>
  <c r="CR331" i="10"/>
  <c r="CR335" i="10"/>
  <c r="CR336" i="10"/>
  <c r="CR330" i="10"/>
  <c r="CR333" i="10"/>
  <c r="CR337" i="10"/>
  <c r="CR339" i="10"/>
  <c r="CR341" i="10"/>
  <c r="CR342" i="10"/>
  <c r="CR318" i="10"/>
  <c r="CR334" i="10"/>
  <c r="CR340" i="10"/>
  <c r="CR338" i="10"/>
  <c r="CR344" i="10"/>
  <c r="CR343" i="10"/>
  <c r="CR332" i="10"/>
  <c r="CR310" i="10"/>
  <c r="CR309" i="10"/>
  <c r="CR308" i="10"/>
  <c r="CR188" i="10"/>
  <c r="CR194" i="10"/>
  <c r="CR313" i="10"/>
  <c r="CR311" i="10"/>
  <c r="CR186" i="10"/>
  <c r="CR192" i="10"/>
  <c r="CR185" i="10"/>
  <c r="CR191" i="10"/>
  <c r="CR307" i="10"/>
  <c r="CR312" i="10"/>
  <c r="CR314" i="10"/>
  <c r="CR187" i="10"/>
  <c r="CR198" i="10"/>
  <c r="CR204" i="10"/>
  <c r="CR190" i="10"/>
  <c r="CR197" i="10"/>
  <c r="CR195" i="10"/>
  <c r="CR306" i="10"/>
  <c r="CR200" i="10"/>
  <c r="CR189" i="10"/>
  <c r="CR193" i="10"/>
  <c r="CR203" i="10"/>
  <c r="CR207" i="10"/>
  <c r="CR213" i="10"/>
  <c r="CR199" i="10"/>
  <c r="CR206" i="10"/>
  <c r="CR212" i="10"/>
  <c r="CR201" i="10"/>
  <c r="CR205" i="10"/>
  <c r="CR211" i="10"/>
  <c r="CR216" i="10"/>
  <c r="CR222" i="10"/>
  <c r="CR228" i="10"/>
  <c r="CR234" i="10"/>
  <c r="CR209" i="10"/>
  <c r="CR215" i="10"/>
  <c r="CR221" i="10"/>
  <c r="CR227" i="10"/>
  <c r="CR233" i="10"/>
  <c r="CR239" i="10"/>
  <c r="CR196" i="10"/>
  <c r="CR220" i="10"/>
  <c r="CR226" i="10"/>
  <c r="CR232" i="10"/>
  <c r="CR238" i="10"/>
  <c r="CR202" i="10"/>
  <c r="CR219" i="10"/>
  <c r="CR225" i="10"/>
  <c r="CR231" i="10"/>
  <c r="CR237" i="10"/>
  <c r="CR210" i="10"/>
  <c r="CR223" i="10"/>
  <c r="CR235" i="10"/>
  <c r="CR240" i="10"/>
  <c r="CR246" i="10"/>
  <c r="CR245" i="10"/>
  <c r="CR229" i="10"/>
  <c r="CR218" i="10"/>
  <c r="CR244" i="10"/>
  <c r="CR236" i="10"/>
  <c r="CR242" i="10"/>
  <c r="CR241" i="10"/>
  <c r="CR230" i="10"/>
  <c r="CR248" i="10"/>
  <c r="CR257" i="10"/>
  <c r="CR263" i="10"/>
  <c r="CR269" i="10"/>
  <c r="CR275" i="10"/>
  <c r="CR243" i="10"/>
  <c r="CR208" i="10"/>
  <c r="CR256" i="10"/>
  <c r="CR262" i="10"/>
  <c r="CR268" i="10"/>
  <c r="CR274" i="10"/>
  <c r="CR249" i="10"/>
  <c r="CR250" i="10"/>
  <c r="CR247" i="10"/>
  <c r="CR251" i="10"/>
  <c r="CR255" i="10"/>
  <c r="CR261" i="10"/>
  <c r="CR224" i="10"/>
  <c r="CR254" i="10"/>
  <c r="CR260" i="10"/>
  <c r="CR266" i="10"/>
  <c r="CR252" i="10"/>
  <c r="CR258" i="10"/>
  <c r="CR264" i="10"/>
  <c r="CR259" i="10"/>
  <c r="CR217" i="10"/>
  <c r="CR265" i="10"/>
  <c r="CR271" i="10"/>
  <c r="CR283" i="10"/>
  <c r="CR289" i="10"/>
  <c r="CR295" i="10"/>
  <c r="CR301" i="10"/>
  <c r="CR267" i="10"/>
  <c r="CR273" i="10"/>
  <c r="CR276" i="10"/>
  <c r="CR282" i="10"/>
  <c r="CR288" i="10"/>
  <c r="CR277" i="10"/>
  <c r="CR281" i="10"/>
  <c r="CR287" i="10"/>
  <c r="CR293" i="10"/>
  <c r="CR214" i="10"/>
  <c r="CR280" i="10"/>
  <c r="CR286" i="10"/>
  <c r="CR292" i="10"/>
  <c r="CF319" i="10"/>
  <c r="CF317" i="10"/>
  <c r="CF320" i="10"/>
  <c r="CF315" i="10"/>
  <c r="CF328" i="10"/>
  <c r="CF321" i="10"/>
  <c r="CF316" i="10"/>
  <c r="CF322" i="10"/>
  <c r="CF326" i="10"/>
  <c r="CF318" i="10"/>
  <c r="CF323" i="10"/>
  <c r="CF331" i="10"/>
  <c r="CF333" i="10"/>
  <c r="CF335" i="10"/>
  <c r="CF327" i="10"/>
  <c r="CF336" i="10"/>
  <c r="CF324" i="10"/>
  <c r="CF341" i="10"/>
  <c r="CF338" i="10"/>
  <c r="CF329" i="10"/>
  <c r="CF340" i="10"/>
  <c r="CF342" i="10"/>
  <c r="CF334" i="10"/>
  <c r="CF337" i="10"/>
  <c r="CF330" i="10"/>
  <c r="CF332" i="10"/>
  <c r="CF325" i="10"/>
  <c r="CF343" i="10"/>
  <c r="CF339" i="10"/>
  <c r="CF344" i="10"/>
  <c r="CF310" i="10"/>
  <c r="CF309" i="10"/>
  <c r="CF308" i="10"/>
  <c r="CF314" i="10"/>
  <c r="CF188" i="10"/>
  <c r="CF194" i="10"/>
  <c r="CF307" i="10"/>
  <c r="CF312" i="10"/>
  <c r="CF186" i="10"/>
  <c r="CF192" i="10"/>
  <c r="CF185" i="10"/>
  <c r="CF191" i="10"/>
  <c r="CF313" i="10"/>
  <c r="CF311" i="10"/>
  <c r="CF193" i="10"/>
  <c r="CF198" i="10"/>
  <c r="CF204" i="10"/>
  <c r="CF197" i="10"/>
  <c r="CF189" i="10"/>
  <c r="CF190" i="10"/>
  <c r="CF200" i="10"/>
  <c r="CF202" i="10"/>
  <c r="CF187" i="10"/>
  <c r="CF207" i="10"/>
  <c r="CF213" i="10"/>
  <c r="CF212" i="10"/>
  <c r="CF306" i="10"/>
  <c r="CF196" i="10"/>
  <c r="CF203" i="10"/>
  <c r="CF206" i="10"/>
  <c r="CF211" i="10"/>
  <c r="CF216" i="10"/>
  <c r="CF222" i="10"/>
  <c r="CF228" i="10"/>
  <c r="CF234" i="10"/>
  <c r="CF210" i="10"/>
  <c r="CF215" i="10"/>
  <c r="CF221" i="10"/>
  <c r="CF227" i="10"/>
  <c r="CF233" i="10"/>
  <c r="CF239" i="10"/>
  <c r="CF208" i="10"/>
  <c r="CF220" i="10"/>
  <c r="CF226" i="10"/>
  <c r="CF232" i="10"/>
  <c r="CF238" i="10"/>
  <c r="CF195" i="10"/>
  <c r="CF219" i="10"/>
  <c r="CF225" i="10"/>
  <c r="CF231" i="10"/>
  <c r="CF237" i="10"/>
  <c r="CF199" i="10"/>
  <c r="CF229" i="10"/>
  <c r="CF236" i="10"/>
  <c r="CF240" i="10"/>
  <c r="CF246" i="10"/>
  <c r="CF218" i="10"/>
  <c r="CF245" i="10"/>
  <c r="CF201" i="10"/>
  <c r="CF224" i="10"/>
  <c r="CF244" i="10"/>
  <c r="CF230" i="10"/>
  <c r="CF209" i="10"/>
  <c r="CF242" i="10"/>
  <c r="CF205" i="10"/>
  <c r="CF241" i="10"/>
  <c r="CF247" i="10"/>
  <c r="CF257" i="10"/>
  <c r="CF263" i="10"/>
  <c r="CF269" i="10"/>
  <c r="CF275" i="10"/>
  <c r="CF256" i="10"/>
  <c r="CF262" i="10"/>
  <c r="CF268" i="10"/>
  <c r="CF274" i="10"/>
  <c r="CF255" i="10"/>
  <c r="CF261" i="10"/>
  <c r="CF248" i="10"/>
  <c r="CF249" i="10"/>
  <c r="CF250" i="10"/>
  <c r="CF251" i="10"/>
  <c r="CF254" i="10"/>
  <c r="CF260" i="10"/>
  <c r="CF266" i="10"/>
  <c r="CF243" i="10"/>
  <c r="CF252" i="10"/>
  <c r="CF258" i="10"/>
  <c r="CF264" i="10"/>
  <c r="CF223" i="10"/>
  <c r="CF278" i="10"/>
  <c r="CF283" i="10"/>
  <c r="CF289" i="10"/>
  <c r="CF295" i="10"/>
  <c r="CF301" i="10"/>
  <c r="CF270" i="10"/>
  <c r="CF282" i="10"/>
  <c r="CF288" i="10"/>
  <c r="CF272" i="10"/>
  <c r="CF214" i="10"/>
  <c r="CF281" i="10"/>
  <c r="CF287" i="10"/>
  <c r="CF293" i="10"/>
  <c r="CF235" i="10"/>
  <c r="CF253" i="10"/>
  <c r="CF276" i="10"/>
  <c r="CF280" i="10"/>
  <c r="CF286" i="10"/>
  <c r="CF292" i="10"/>
  <c r="CF217" i="10"/>
  <c r="CF267" i="10"/>
  <c r="BT319" i="10"/>
  <c r="BT317" i="10"/>
  <c r="BT320" i="10"/>
  <c r="BT316" i="10"/>
  <c r="BT328" i="10"/>
  <c r="BT315" i="10"/>
  <c r="BT329" i="10"/>
  <c r="BT323" i="10"/>
  <c r="BT330" i="10"/>
  <c r="BT331" i="10"/>
  <c r="BT332" i="10"/>
  <c r="BT321" i="10"/>
  <c r="BT327" i="10"/>
  <c r="BT333" i="10"/>
  <c r="BT335" i="10"/>
  <c r="BT318" i="10"/>
  <c r="BT324" i="10"/>
  <c r="BT336" i="10"/>
  <c r="BT341" i="10"/>
  <c r="BT322" i="10"/>
  <c r="BT325" i="10"/>
  <c r="BT334" i="10"/>
  <c r="BT338" i="10"/>
  <c r="BT342" i="10"/>
  <c r="BT339" i="10"/>
  <c r="BT326" i="10"/>
  <c r="BT343" i="10"/>
  <c r="BT344" i="10"/>
  <c r="BT337" i="10"/>
  <c r="BT340" i="10"/>
  <c r="BT310" i="10"/>
  <c r="BT309" i="10"/>
  <c r="BT308" i="10"/>
  <c r="BT314" i="10"/>
  <c r="BT188" i="10"/>
  <c r="BT194" i="10"/>
  <c r="BT306" i="10"/>
  <c r="BT313" i="10"/>
  <c r="BT311" i="10"/>
  <c r="BT186" i="10"/>
  <c r="BT192" i="10"/>
  <c r="BT185" i="10"/>
  <c r="BT191" i="10"/>
  <c r="BT307" i="10"/>
  <c r="BT312" i="10"/>
  <c r="BT196" i="10"/>
  <c r="BT187" i="10"/>
  <c r="BT198" i="10"/>
  <c r="BT204" i="10"/>
  <c r="BT190" i="10"/>
  <c r="BT197" i="10"/>
  <c r="BT203" i="10"/>
  <c r="BT195" i="10"/>
  <c r="BT200" i="10"/>
  <c r="BT207" i="10"/>
  <c r="BT213" i="10"/>
  <c r="BT201" i="10"/>
  <c r="BT212" i="10"/>
  <c r="BT199" i="10"/>
  <c r="BT202" i="10"/>
  <c r="BT211" i="10"/>
  <c r="BT205" i="10"/>
  <c r="BT214" i="10"/>
  <c r="BT216" i="10"/>
  <c r="BT222" i="10"/>
  <c r="BT228" i="10"/>
  <c r="BT234" i="10"/>
  <c r="BT215" i="10"/>
  <c r="BT221" i="10"/>
  <c r="BT227" i="10"/>
  <c r="BT233" i="10"/>
  <c r="BT239" i="10"/>
  <c r="BT209" i="10"/>
  <c r="BT220" i="10"/>
  <c r="BT226" i="10"/>
  <c r="BT232" i="10"/>
  <c r="BT238" i="10"/>
  <c r="BT219" i="10"/>
  <c r="BT225" i="10"/>
  <c r="BT231" i="10"/>
  <c r="BT237" i="10"/>
  <c r="BT193" i="10"/>
  <c r="BT189" i="10"/>
  <c r="BT240" i="10"/>
  <c r="BT246" i="10"/>
  <c r="BT224" i="10"/>
  <c r="BT230" i="10"/>
  <c r="BT235" i="10"/>
  <c r="BT245" i="10"/>
  <c r="BT217" i="10"/>
  <c r="BT206" i="10"/>
  <c r="BT244" i="10"/>
  <c r="BT210" i="10"/>
  <c r="BT242" i="10"/>
  <c r="BT218" i="10"/>
  <c r="BT241" i="10"/>
  <c r="BT229" i="10"/>
  <c r="BT257" i="10"/>
  <c r="BT263" i="10"/>
  <c r="BT269" i="10"/>
  <c r="BT275" i="10"/>
  <c r="BT208" i="10"/>
  <c r="BT256" i="10"/>
  <c r="BT262" i="10"/>
  <c r="BT268" i="10"/>
  <c r="BT274" i="10"/>
  <c r="BT255" i="10"/>
  <c r="BT261" i="10"/>
  <c r="BT247" i="10"/>
  <c r="BT254" i="10"/>
  <c r="BT260" i="10"/>
  <c r="BT266" i="10"/>
  <c r="BT248" i="10"/>
  <c r="BT252" i="10"/>
  <c r="BT258" i="10"/>
  <c r="BT264" i="10"/>
  <c r="BT251" i="10"/>
  <c r="BT277" i="10"/>
  <c r="BT283" i="10"/>
  <c r="BT289" i="10"/>
  <c r="BT295" i="10"/>
  <c r="BT301" i="10"/>
  <c r="BT243" i="10"/>
  <c r="BT278" i="10"/>
  <c r="BT253" i="10"/>
  <c r="BT271" i="10"/>
  <c r="BT273" i="10"/>
  <c r="BT282" i="10"/>
  <c r="BT288" i="10"/>
  <c r="BT265" i="10"/>
  <c r="BT281" i="10"/>
  <c r="BT287" i="10"/>
  <c r="BT293" i="10"/>
  <c r="BT249" i="10"/>
  <c r="BT259" i="10"/>
  <c r="BT267" i="10"/>
  <c r="BT280" i="10"/>
  <c r="BT286" i="10"/>
  <c r="BT292" i="10"/>
  <c r="BT223" i="10"/>
  <c r="BT276" i="10"/>
  <c r="BH319" i="10"/>
  <c r="BH317" i="10"/>
  <c r="BH320" i="10"/>
  <c r="BH315" i="10"/>
  <c r="BH316" i="10"/>
  <c r="BH318" i="10"/>
  <c r="BH321" i="10"/>
  <c r="BH322" i="10"/>
  <c r="BH328" i="10"/>
  <c r="BH323" i="10"/>
  <c r="BH325" i="10"/>
  <c r="BH327" i="10"/>
  <c r="BH331" i="10"/>
  <c r="BH329" i="10"/>
  <c r="BH335" i="10"/>
  <c r="BH332" i="10"/>
  <c r="BH333" i="10"/>
  <c r="BH336" i="10"/>
  <c r="BH334" i="10"/>
  <c r="BH341" i="10"/>
  <c r="BH326" i="10"/>
  <c r="BH324" i="10"/>
  <c r="BH337" i="10"/>
  <c r="BH342" i="10"/>
  <c r="BH339" i="10"/>
  <c r="BH330" i="10"/>
  <c r="BH338" i="10"/>
  <c r="BH340" i="10"/>
  <c r="BH344" i="10"/>
  <c r="BH343" i="10"/>
  <c r="BH310" i="10"/>
  <c r="BH309" i="10"/>
  <c r="BH308" i="10"/>
  <c r="BH314" i="10"/>
  <c r="BH307" i="10"/>
  <c r="BH188" i="10"/>
  <c r="BH194" i="10"/>
  <c r="BH312" i="10"/>
  <c r="BH186" i="10"/>
  <c r="BH192" i="10"/>
  <c r="BH185" i="10"/>
  <c r="BH191" i="10"/>
  <c r="BH313" i="10"/>
  <c r="BH193" i="10"/>
  <c r="BH196" i="10"/>
  <c r="BH198" i="10"/>
  <c r="BH204" i="10"/>
  <c r="BH197" i="10"/>
  <c r="BH203" i="10"/>
  <c r="BH189" i="10"/>
  <c r="BH190" i="10"/>
  <c r="BH200" i="10"/>
  <c r="BH311" i="10"/>
  <c r="BH199" i="10"/>
  <c r="BH205" i="10"/>
  <c r="BH207" i="10"/>
  <c r="BH213" i="10"/>
  <c r="BH212" i="10"/>
  <c r="BH306" i="10"/>
  <c r="BH195" i="10"/>
  <c r="BH211" i="10"/>
  <c r="BH201" i="10"/>
  <c r="BH202" i="10"/>
  <c r="BH216" i="10"/>
  <c r="BH222" i="10"/>
  <c r="BH228" i="10"/>
  <c r="BH234" i="10"/>
  <c r="BH214" i="10"/>
  <c r="BH215" i="10"/>
  <c r="BH221" i="10"/>
  <c r="BH227" i="10"/>
  <c r="BH233" i="10"/>
  <c r="BH239" i="10"/>
  <c r="BH210" i="10"/>
  <c r="BH220" i="10"/>
  <c r="BH226" i="10"/>
  <c r="BH232" i="10"/>
  <c r="BH238" i="10"/>
  <c r="BH208" i="10"/>
  <c r="BH219" i="10"/>
  <c r="BH225" i="10"/>
  <c r="BH231" i="10"/>
  <c r="BH237" i="10"/>
  <c r="BH206" i="10"/>
  <c r="BH209" i="10"/>
  <c r="BH217" i="10"/>
  <c r="BH240" i="10"/>
  <c r="BH246" i="10"/>
  <c r="BH236" i="10"/>
  <c r="BH245" i="10"/>
  <c r="BH223" i="10"/>
  <c r="BH229" i="10"/>
  <c r="BH244" i="10"/>
  <c r="BH242" i="10"/>
  <c r="BH224" i="10"/>
  <c r="BH241" i="10"/>
  <c r="BH249" i="10"/>
  <c r="BH257" i="10"/>
  <c r="BH263" i="10"/>
  <c r="BH269" i="10"/>
  <c r="BH275" i="10"/>
  <c r="BH247" i="10"/>
  <c r="BH218" i="10"/>
  <c r="BH256" i="10"/>
  <c r="BH262" i="10"/>
  <c r="BH268" i="10"/>
  <c r="BH274" i="10"/>
  <c r="BH248" i="10"/>
  <c r="BH243" i="10"/>
  <c r="BH255" i="10"/>
  <c r="BH261" i="10"/>
  <c r="BH187" i="10"/>
  <c r="BH235" i="10"/>
  <c r="BH254" i="10"/>
  <c r="BH260" i="10"/>
  <c r="BH266" i="10"/>
  <c r="BH251" i="10"/>
  <c r="BH252" i="10"/>
  <c r="BH258" i="10"/>
  <c r="BH264" i="10"/>
  <c r="BH253" i="10"/>
  <c r="BH265" i="10"/>
  <c r="BH283" i="10"/>
  <c r="BH289" i="10"/>
  <c r="BH295" i="10"/>
  <c r="BH301" i="10"/>
  <c r="BH259" i="10"/>
  <c r="BH267" i="10"/>
  <c r="BH276" i="10"/>
  <c r="BH278" i="10"/>
  <c r="BH282" i="10"/>
  <c r="BH288" i="10"/>
  <c r="BH230" i="10"/>
  <c r="BH272" i="10"/>
  <c r="BH270" i="10"/>
  <c r="BH277" i="10"/>
  <c r="BH281" i="10"/>
  <c r="BH287" i="10"/>
  <c r="BH293" i="10"/>
  <c r="BH250" i="10"/>
  <c r="BH280" i="10"/>
  <c r="BH286" i="10"/>
  <c r="BH292" i="10"/>
  <c r="AV319" i="10"/>
  <c r="AV317" i="10"/>
  <c r="AV320" i="10"/>
  <c r="AV328" i="10"/>
  <c r="AV315" i="10"/>
  <c r="AV321" i="10"/>
  <c r="AV325" i="10"/>
  <c r="AV326" i="10"/>
  <c r="AV316" i="10"/>
  <c r="AV329" i="10"/>
  <c r="AV318" i="10"/>
  <c r="AV323" i="10"/>
  <c r="AV324" i="10"/>
  <c r="AV335" i="10"/>
  <c r="AV336" i="10"/>
  <c r="AV330" i="10"/>
  <c r="AV334" i="10"/>
  <c r="AV339" i="10"/>
  <c r="AV340" i="10"/>
  <c r="AV341" i="10"/>
  <c r="AV342" i="10"/>
  <c r="AV322" i="10"/>
  <c r="AV327" i="10"/>
  <c r="AV331" i="10"/>
  <c r="AV332" i="10"/>
  <c r="AV333" i="10"/>
  <c r="AV338" i="10"/>
  <c r="AV337" i="10"/>
  <c r="AV344" i="10"/>
  <c r="AV343" i="10"/>
  <c r="AV310" i="10"/>
  <c r="AV309" i="10"/>
  <c r="AV308" i="10"/>
  <c r="AV314" i="10"/>
  <c r="AV307" i="10"/>
  <c r="AV188" i="10"/>
  <c r="AV194" i="10"/>
  <c r="AV313" i="10"/>
  <c r="AV311" i="10"/>
  <c r="AV186" i="10"/>
  <c r="AV192" i="10"/>
  <c r="AV185" i="10"/>
  <c r="AV191" i="10"/>
  <c r="AV306" i="10"/>
  <c r="AV312" i="10"/>
  <c r="AV187" i="10"/>
  <c r="AV198" i="10"/>
  <c r="AV204" i="10"/>
  <c r="AV190" i="10"/>
  <c r="AV197" i="10"/>
  <c r="AV203" i="10"/>
  <c r="AV196" i="10"/>
  <c r="AV195" i="10"/>
  <c r="AV200" i="10"/>
  <c r="AV206" i="10"/>
  <c r="AV207" i="10"/>
  <c r="AV213" i="10"/>
  <c r="AV202" i="10"/>
  <c r="AV212" i="10"/>
  <c r="AV189" i="10"/>
  <c r="AV205" i="10"/>
  <c r="AV193" i="10"/>
  <c r="AV201" i="10"/>
  <c r="AV211" i="10"/>
  <c r="AV199" i="10"/>
  <c r="AV208" i="10"/>
  <c r="AV216" i="10"/>
  <c r="AV222" i="10"/>
  <c r="AV228" i="10"/>
  <c r="AV234" i="10"/>
  <c r="AV215" i="10"/>
  <c r="AV221" i="10"/>
  <c r="AV227" i="10"/>
  <c r="AV233" i="10"/>
  <c r="AV239" i="10"/>
  <c r="AV214" i="10"/>
  <c r="AV220" i="10"/>
  <c r="AV226" i="10"/>
  <c r="AV232" i="10"/>
  <c r="AV238" i="10"/>
  <c r="AV209" i="10"/>
  <c r="AV219" i="10"/>
  <c r="AV225" i="10"/>
  <c r="AV231" i="10"/>
  <c r="AV237" i="10"/>
  <c r="AV210" i="10"/>
  <c r="AV229" i="10"/>
  <c r="AV223" i="10"/>
  <c r="AV240" i="10"/>
  <c r="AV246" i="10"/>
  <c r="AV245" i="10"/>
  <c r="AV218" i="10"/>
  <c r="AV235" i="10"/>
  <c r="AV244" i="10"/>
  <c r="AV230" i="10"/>
  <c r="AV242" i="10"/>
  <c r="AV241" i="10"/>
  <c r="AV250" i="10"/>
  <c r="AV251" i="10"/>
  <c r="AV257" i="10"/>
  <c r="AV263" i="10"/>
  <c r="AV269" i="10"/>
  <c r="AV275" i="10"/>
  <c r="AV243" i="10"/>
  <c r="AV224" i="10"/>
  <c r="AV256" i="10"/>
  <c r="AV262" i="10"/>
  <c r="AV268" i="10"/>
  <c r="AV274" i="10"/>
  <c r="AV249" i="10"/>
  <c r="AV255" i="10"/>
  <c r="AV261" i="10"/>
  <c r="AV217" i="10"/>
  <c r="AV236" i="10"/>
  <c r="AV254" i="10"/>
  <c r="AV260" i="10"/>
  <c r="AV266" i="10"/>
  <c r="AV272" i="10"/>
  <c r="AV252" i="10"/>
  <c r="AV258" i="10"/>
  <c r="AV264" i="10"/>
  <c r="AV259" i="10"/>
  <c r="AV270" i="10"/>
  <c r="AV283" i="10"/>
  <c r="AV289" i="10"/>
  <c r="AV295" i="10"/>
  <c r="AV301" i="10"/>
  <c r="AV247" i="10"/>
  <c r="AV273" i="10"/>
  <c r="AV282" i="10"/>
  <c r="AV288" i="10"/>
  <c r="AV278" i="10"/>
  <c r="AV271" i="10"/>
  <c r="AV281" i="10"/>
  <c r="AV287" i="10"/>
  <c r="AV293" i="10"/>
  <c r="AV248" i="10"/>
  <c r="AV276" i="10"/>
  <c r="AV280" i="10"/>
  <c r="AV286" i="10"/>
  <c r="AV292" i="10"/>
  <c r="AV267" i="10"/>
  <c r="AJ319" i="10"/>
  <c r="AJ317" i="10"/>
  <c r="AJ320" i="10"/>
  <c r="AJ315" i="10"/>
  <c r="AJ323" i="10"/>
  <c r="AJ328" i="10"/>
  <c r="AJ321" i="10"/>
  <c r="AJ322" i="10"/>
  <c r="AJ318" i="10"/>
  <c r="AJ325" i="10"/>
  <c r="AJ327" i="10"/>
  <c r="AJ316" i="10"/>
  <c r="AJ330" i="10"/>
  <c r="AJ335" i="10"/>
  <c r="AJ329" i="10"/>
  <c r="AJ326" i="10"/>
  <c r="AJ332" i="10"/>
  <c r="AJ336" i="10"/>
  <c r="AJ337" i="10"/>
  <c r="AJ341" i="10"/>
  <c r="AJ338" i="10"/>
  <c r="AJ334" i="10"/>
  <c r="AJ342" i="10"/>
  <c r="AJ331" i="10"/>
  <c r="AJ333" i="10"/>
  <c r="AJ339" i="10"/>
  <c r="AJ344" i="10"/>
  <c r="AJ324" i="10"/>
  <c r="AJ343" i="10"/>
  <c r="AJ340" i="10"/>
  <c r="AJ310" i="10"/>
  <c r="AJ309" i="10"/>
  <c r="AJ308" i="10"/>
  <c r="AJ314" i="10"/>
  <c r="AJ307" i="10"/>
  <c r="AJ188" i="10"/>
  <c r="AJ194" i="10"/>
  <c r="AJ312" i="10"/>
  <c r="AJ306" i="10"/>
  <c r="AJ186" i="10"/>
  <c r="AJ192" i="10"/>
  <c r="AJ185" i="10"/>
  <c r="AJ191" i="10"/>
  <c r="AJ313" i="10"/>
  <c r="AJ193" i="10"/>
  <c r="AJ198" i="10"/>
  <c r="AJ204" i="10"/>
  <c r="AJ197" i="10"/>
  <c r="AJ203" i="10"/>
  <c r="AJ189" i="10"/>
  <c r="AJ311" i="10"/>
  <c r="AJ190" i="10"/>
  <c r="AJ200" i="10"/>
  <c r="AJ196" i="10"/>
  <c r="AJ195" i="10"/>
  <c r="AJ201" i="10"/>
  <c r="AJ199" i="10"/>
  <c r="AJ206" i="10"/>
  <c r="AJ207" i="10"/>
  <c r="AJ213" i="10"/>
  <c r="AJ212" i="10"/>
  <c r="AJ187" i="10"/>
  <c r="AJ211" i="10"/>
  <c r="AJ216" i="10"/>
  <c r="AJ222" i="10"/>
  <c r="AJ228" i="10"/>
  <c r="AJ234" i="10"/>
  <c r="AJ209" i="10"/>
  <c r="AJ215" i="10"/>
  <c r="AJ221" i="10"/>
  <c r="AJ227" i="10"/>
  <c r="AJ233" i="10"/>
  <c r="AJ239" i="10"/>
  <c r="AJ220" i="10"/>
  <c r="AJ226" i="10"/>
  <c r="AJ232" i="10"/>
  <c r="AJ238" i="10"/>
  <c r="AJ210" i="10"/>
  <c r="AJ214" i="10"/>
  <c r="AJ219" i="10"/>
  <c r="AJ225" i="10"/>
  <c r="AJ231" i="10"/>
  <c r="AJ237" i="10"/>
  <c r="AJ208" i="10"/>
  <c r="AJ205" i="10"/>
  <c r="AJ235" i="10"/>
  <c r="AJ240" i="10"/>
  <c r="AJ246" i="10"/>
  <c r="AJ218" i="10"/>
  <c r="AJ230" i="10"/>
  <c r="AJ245" i="10"/>
  <c r="AJ224" i="10"/>
  <c r="AJ236" i="10"/>
  <c r="AJ244" i="10"/>
  <c r="AJ202" i="10"/>
  <c r="AJ242" i="10"/>
  <c r="AJ241" i="10"/>
  <c r="AJ257" i="10"/>
  <c r="AJ263" i="10"/>
  <c r="AJ269" i="10"/>
  <c r="AJ275" i="10"/>
  <c r="AJ248" i="10"/>
  <c r="AJ250" i="10"/>
  <c r="AJ251" i="10"/>
  <c r="AJ256" i="10"/>
  <c r="AJ262" i="10"/>
  <c r="AJ268" i="10"/>
  <c r="AJ274" i="10"/>
  <c r="AJ247" i="10"/>
  <c r="AJ217" i="10"/>
  <c r="AJ255" i="10"/>
  <c r="AJ261" i="10"/>
  <c r="AJ223" i="10"/>
  <c r="AJ254" i="10"/>
  <c r="AJ260" i="10"/>
  <c r="AJ266" i="10"/>
  <c r="AJ272" i="10"/>
  <c r="AJ243" i="10"/>
  <c r="AJ252" i="10"/>
  <c r="AJ258" i="10"/>
  <c r="AJ264" i="10"/>
  <c r="AJ229" i="10"/>
  <c r="AJ249" i="10"/>
  <c r="AJ271" i="10"/>
  <c r="AJ277" i="10"/>
  <c r="AJ283" i="10"/>
  <c r="AJ289" i="10"/>
  <c r="AJ295" i="10"/>
  <c r="AJ301" i="10"/>
  <c r="AJ282" i="10"/>
  <c r="AJ288" i="10"/>
  <c r="AJ265" i="10"/>
  <c r="AJ281" i="10"/>
  <c r="AJ287" i="10"/>
  <c r="AJ293" i="10"/>
  <c r="AJ253" i="10"/>
  <c r="AJ267" i="10"/>
  <c r="AJ270" i="10"/>
  <c r="AJ278" i="10"/>
  <c r="AJ280" i="10"/>
  <c r="AJ286" i="10"/>
  <c r="AJ292" i="10"/>
  <c r="AJ276" i="10"/>
  <c r="E184" i="10"/>
  <c r="DS184" i="10"/>
  <c r="DG184" i="10"/>
  <c r="CU184" i="10"/>
  <c r="CI184" i="10"/>
  <c r="BW184" i="10"/>
  <c r="BK184" i="10"/>
  <c r="AY184" i="10"/>
  <c r="AM184" i="10"/>
  <c r="AA184" i="10"/>
  <c r="EC305" i="10"/>
  <c r="DQ305" i="10"/>
  <c r="DE305" i="10"/>
  <c r="CS305" i="10"/>
  <c r="CG305" i="10"/>
  <c r="BU305" i="10"/>
  <c r="BI305" i="10"/>
  <c r="AW305" i="10"/>
  <c r="AK305" i="10"/>
  <c r="Y305" i="10"/>
  <c r="M305" i="10"/>
  <c r="EA304" i="10"/>
  <c r="DO304" i="10"/>
  <c r="DC304" i="10"/>
  <c r="CQ304" i="10"/>
  <c r="CE304" i="10"/>
  <c r="BS304" i="10"/>
  <c r="BG304" i="10"/>
  <c r="AU304" i="10"/>
  <c r="AI304" i="10"/>
  <c r="W304" i="10"/>
  <c r="K304" i="10"/>
  <c r="DY303" i="10"/>
  <c r="DM303" i="10"/>
  <c r="DA303" i="10"/>
  <c r="CO303" i="10"/>
  <c r="BZ303" i="10"/>
  <c r="BK303" i="10"/>
  <c r="AW303" i="10"/>
  <c r="AI303" i="10"/>
  <c r="U303" i="10"/>
  <c r="DQ302" i="10"/>
  <c r="DC302" i="10"/>
  <c r="CO302" i="10"/>
  <c r="CA302" i="10"/>
  <c r="BL302" i="10"/>
  <c r="AW302" i="10"/>
  <c r="AI302" i="10"/>
  <c r="U302" i="10"/>
  <c r="G302" i="10"/>
  <c r="DR301" i="10"/>
  <c r="DC301" i="10"/>
  <c r="CO301" i="10"/>
  <c r="CA301" i="10"/>
  <c r="BM301" i="10"/>
  <c r="AX301" i="10"/>
  <c r="AI301" i="10"/>
  <c r="U301" i="10"/>
  <c r="G301" i="10"/>
  <c r="DS300" i="10"/>
  <c r="DD300" i="10"/>
  <c r="CO300" i="10"/>
  <c r="CA300" i="10"/>
  <c r="BM300" i="10"/>
  <c r="AY300" i="10"/>
  <c r="AJ300" i="10"/>
  <c r="U300" i="10"/>
  <c r="G300" i="10"/>
  <c r="DS299" i="10"/>
  <c r="DE299" i="10"/>
  <c r="CP299" i="10"/>
  <c r="CA299" i="10"/>
  <c r="BM299" i="10"/>
  <c r="AY299" i="10"/>
  <c r="AK299" i="10"/>
  <c r="V299" i="10"/>
  <c r="G299" i="10"/>
  <c r="DS298" i="10"/>
  <c r="DE298" i="10"/>
  <c r="CQ298" i="10"/>
  <c r="CB298" i="10"/>
  <c r="BM298" i="10"/>
  <c r="AY298" i="10"/>
  <c r="AJ298" i="10"/>
  <c r="O298" i="10"/>
  <c r="DS297" i="10"/>
  <c r="DB297" i="10"/>
  <c r="CF297" i="10"/>
  <c r="BJ297" i="10"/>
  <c r="AP297" i="10"/>
  <c r="W297" i="10"/>
  <c r="EA296" i="10"/>
  <c r="DE296" i="10"/>
  <c r="CN296" i="10"/>
  <c r="BQ296" i="10"/>
  <c r="AS296" i="10"/>
  <c r="U296" i="10"/>
  <c r="DW295" i="10"/>
  <c r="CY295" i="10"/>
  <c r="CA295" i="10"/>
  <c r="BC295" i="10"/>
  <c r="AE295" i="10"/>
  <c r="G295" i="10"/>
  <c r="DI294" i="10"/>
  <c r="CK294" i="10"/>
  <c r="BM294" i="10"/>
  <c r="AO294" i="10"/>
  <c r="Q294" i="10"/>
  <c r="DS293" i="10"/>
  <c r="CU293" i="10"/>
  <c r="BW293" i="10"/>
  <c r="AY293" i="10"/>
  <c r="AA293" i="10"/>
  <c r="EC292" i="10"/>
  <c r="DE292" i="10"/>
  <c r="CG292" i="10"/>
  <c r="BI292" i="10"/>
  <c r="AK292" i="10"/>
  <c r="M292" i="10"/>
  <c r="DG291" i="10"/>
  <c r="CG291" i="10"/>
  <c r="Z291" i="10"/>
  <c r="DZ290" i="10"/>
  <c r="CS290" i="10"/>
  <c r="BS290" i="10"/>
  <c r="AS290" i="10"/>
  <c r="L290" i="10"/>
  <c r="DL289" i="10"/>
  <c r="CE289" i="10"/>
  <c r="BE289" i="10"/>
  <c r="AE289" i="10"/>
  <c r="DX288" i="10"/>
  <c r="CX288" i="10"/>
  <c r="BQ288" i="10"/>
  <c r="AQ288" i="10"/>
  <c r="Q288" i="10"/>
  <c r="DJ287" i="10"/>
  <c r="CJ287" i="10"/>
  <c r="BC287" i="10"/>
  <c r="AC287" i="10"/>
  <c r="EC286" i="10"/>
  <c r="CV286" i="10"/>
  <c r="BV286" i="10"/>
  <c r="AO286" i="10"/>
  <c r="O286" i="10"/>
  <c r="DO285" i="10"/>
  <c r="CH285" i="10"/>
  <c r="BH285" i="10"/>
  <c r="AA285" i="10"/>
  <c r="EA284" i="10"/>
  <c r="DA284" i="10"/>
  <c r="BT284" i="10"/>
  <c r="M284" i="10"/>
  <c r="DM283" i="10"/>
  <c r="CM283" i="10"/>
  <c r="AF283" i="10"/>
  <c r="DY282" i="10"/>
  <c r="CY282" i="10"/>
  <c r="BY282" i="10"/>
  <c r="R282" i="10"/>
  <c r="DH281" i="10"/>
  <c r="BX281" i="10"/>
  <c r="AN281" i="10"/>
  <c r="ED280" i="10"/>
  <c r="CT280" i="10"/>
  <c r="Z280" i="10"/>
  <c r="DP279" i="10"/>
  <c r="CF279" i="10"/>
  <c r="AV279" i="10"/>
  <c r="L279" i="10"/>
  <c r="DB278" i="10"/>
  <c r="BN278" i="10"/>
  <c r="W278" i="10"/>
  <c r="CZ277" i="10"/>
  <c r="AV277" i="10"/>
  <c r="DB276" i="10"/>
  <c r="AH276" i="10"/>
  <c r="CJ275" i="10"/>
  <c r="DR274" i="10"/>
  <c r="Z274" i="10"/>
  <c r="BH273" i="10"/>
  <c r="DL271" i="10"/>
  <c r="DZ270" i="10"/>
  <c r="J270" i="10"/>
  <c r="DV268" i="10"/>
  <c r="DH267" i="10"/>
  <c r="CT266" i="10"/>
  <c r="CF265" i="10"/>
  <c r="BD263" i="10"/>
  <c r="AD262" i="10"/>
  <c r="CT260" i="10"/>
  <c r="AJ259" i="10"/>
  <c r="CZ257" i="10"/>
  <c r="AP256" i="10"/>
  <c r="DF254" i="10"/>
  <c r="AV253" i="10"/>
  <c r="DK251" i="10"/>
  <c r="O250" i="10"/>
  <c r="DC247" i="10"/>
  <c r="DC242" i="10"/>
  <c r="BZ232" i="10"/>
  <c r="DT206" i="10"/>
  <c r="Z285" i="10"/>
  <c r="CS284" i="10"/>
  <c r="BS284" i="10"/>
  <c r="AS284" i="10"/>
  <c r="DL283" i="10"/>
  <c r="CE283" i="10"/>
  <c r="BE283" i="10"/>
  <c r="AE283" i="10"/>
  <c r="DX282" i="10"/>
  <c r="CX282" i="10"/>
  <c r="BQ282" i="10"/>
  <c r="AQ282" i="10"/>
  <c r="Q282" i="10"/>
  <c r="DG281" i="10"/>
  <c r="BW281" i="10"/>
  <c r="AM281" i="10"/>
  <c r="EC280" i="10"/>
  <c r="CS280" i="10"/>
  <c r="BI280" i="10"/>
  <c r="Y280" i="10"/>
  <c r="CE279" i="10"/>
  <c r="AU279" i="10"/>
  <c r="K279" i="10"/>
  <c r="DA278" i="10"/>
  <c r="BM278" i="10"/>
  <c r="V278" i="10"/>
  <c r="CW277" i="10"/>
  <c r="AU277" i="10"/>
  <c r="DA276" i="10"/>
  <c r="AG276" i="10"/>
  <c r="T274" i="10"/>
  <c r="BB273" i="10"/>
  <c r="CJ272" i="10"/>
  <c r="DF271" i="10"/>
  <c r="DY270" i="10"/>
  <c r="I270" i="10"/>
  <c r="DU268" i="10"/>
  <c r="DG267" i="10"/>
  <c r="CS266" i="10"/>
  <c r="CE265" i="10"/>
  <c r="BQ264" i="10"/>
  <c r="BC263" i="10"/>
  <c r="AC262" i="10"/>
  <c r="CS260" i="10"/>
  <c r="AI259" i="10"/>
  <c r="CY257" i="10"/>
  <c r="AO256" i="10"/>
  <c r="DE254" i="10"/>
  <c r="AU253" i="10"/>
  <c r="DJ251" i="10"/>
  <c r="N250" i="10"/>
  <c r="DB247" i="10"/>
  <c r="BY232" i="10"/>
  <c r="BV206" i="10"/>
  <c r="F315" i="10"/>
  <c r="F320" i="10"/>
  <c r="F321" i="10"/>
  <c r="F327" i="10"/>
  <c r="F316" i="10"/>
  <c r="F328" i="10"/>
  <c r="F323" i="10"/>
  <c r="F325" i="10"/>
  <c r="F329" i="10"/>
  <c r="F330" i="10"/>
  <c r="F322" i="10"/>
  <c r="F331" i="10"/>
  <c r="F317" i="10"/>
  <c r="F324" i="10"/>
  <c r="F318" i="10"/>
  <c r="F332" i="10"/>
  <c r="F335" i="10"/>
  <c r="F336" i="10"/>
  <c r="F333" i="10"/>
  <c r="F326" i="10"/>
  <c r="F334" i="10"/>
  <c r="F319" i="10"/>
  <c r="F340" i="10"/>
  <c r="F339" i="10"/>
  <c r="F342" i="10"/>
  <c r="F343" i="10"/>
  <c r="F344" i="10"/>
  <c r="F338" i="10"/>
  <c r="F337" i="10"/>
  <c r="F341" i="10"/>
  <c r="F307" i="10"/>
  <c r="F313" i="10"/>
  <c r="F306" i="10"/>
  <c r="F312" i="10"/>
  <c r="F311" i="10"/>
  <c r="F185" i="10"/>
  <c r="F191" i="10"/>
  <c r="F310" i="10"/>
  <c r="F308" i="10"/>
  <c r="F314" i="10"/>
  <c r="F189" i="10"/>
  <c r="F195" i="10"/>
  <c r="F188" i="10"/>
  <c r="F194" i="10"/>
  <c r="F309" i="10"/>
  <c r="F196" i="10"/>
  <c r="F201" i="10"/>
  <c r="F187" i="10"/>
  <c r="F200" i="10"/>
  <c r="F192" i="10"/>
  <c r="F199" i="10"/>
  <c r="F193" i="10"/>
  <c r="F186" i="10"/>
  <c r="F206" i="10"/>
  <c r="F197" i="10"/>
  <c r="F210" i="10"/>
  <c r="F209" i="10"/>
  <c r="F204" i="10"/>
  <c r="F190" i="10"/>
  <c r="F198" i="10"/>
  <c r="F202" i="10"/>
  <c r="F208" i="10"/>
  <c r="F203" i="10"/>
  <c r="F219" i="10"/>
  <c r="F225" i="10"/>
  <c r="F231" i="10"/>
  <c r="F237" i="10"/>
  <c r="F213" i="10"/>
  <c r="F218" i="10"/>
  <c r="F224" i="10"/>
  <c r="F230" i="10"/>
  <c r="F236" i="10"/>
  <c r="F212" i="10"/>
  <c r="F211" i="10"/>
  <c r="F214" i="10"/>
  <c r="F217" i="10"/>
  <c r="F223" i="10"/>
  <c r="F229" i="10"/>
  <c r="F235" i="10"/>
  <c r="F205" i="10"/>
  <c r="F216" i="10"/>
  <c r="F222" i="10"/>
  <c r="F228" i="10"/>
  <c r="F234" i="10"/>
  <c r="F207" i="10"/>
  <c r="F220" i="10"/>
  <c r="F243" i="10"/>
  <c r="F249" i="10"/>
  <c r="F233" i="10"/>
  <c r="F242" i="10"/>
  <c r="F248" i="10"/>
  <c r="F226" i="10"/>
  <c r="F215" i="10"/>
  <c r="F241" i="10"/>
  <c r="F247" i="10"/>
  <c r="F238" i="10"/>
  <c r="F245" i="10"/>
  <c r="F227" i="10"/>
  <c r="F239" i="10"/>
  <c r="F244" i="10"/>
  <c r="F221" i="10"/>
  <c r="F254" i="10"/>
  <c r="F260" i="10"/>
  <c r="F266" i="10"/>
  <c r="F272" i="10"/>
  <c r="F278" i="10"/>
  <c r="F240" i="10"/>
  <c r="F250" i="10"/>
  <c r="F251" i="10"/>
  <c r="F232" i="10"/>
  <c r="F253" i="10"/>
  <c r="F259" i="10"/>
  <c r="F265" i="10"/>
  <c r="F271" i="10"/>
  <c r="F277" i="10"/>
  <c r="F246" i="10"/>
  <c r="F252" i="10"/>
  <c r="F258" i="10"/>
  <c r="F257" i="10"/>
  <c r="F263" i="10"/>
  <c r="F269" i="10"/>
  <c r="F255" i="10"/>
  <c r="F261" i="10"/>
  <c r="F267" i="10"/>
  <c r="F256" i="10"/>
  <c r="F274" i="10"/>
  <c r="F276" i="10"/>
  <c r="F280" i="10"/>
  <c r="F286" i="10"/>
  <c r="F292" i="10"/>
  <c r="F298" i="10"/>
  <c r="F262" i="10"/>
  <c r="F279" i="10"/>
  <c r="F285" i="10"/>
  <c r="F291" i="10"/>
  <c r="F275" i="10"/>
  <c r="F268" i="10"/>
  <c r="F284" i="10"/>
  <c r="F290" i="10"/>
  <c r="F296" i="10"/>
  <c r="F270" i="10"/>
  <c r="F283" i="10"/>
  <c r="F289" i="10"/>
  <c r="F295" i="10"/>
  <c r="F264" i="10"/>
  <c r="F281" i="10"/>
  <c r="DH302" i="10"/>
  <c r="BJ319" i="10"/>
  <c r="BJ322" i="10"/>
  <c r="BJ315" i="10"/>
  <c r="BJ330" i="10"/>
  <c r="BJ321" i="10"/>
  <c r="BJ323" i="10"/>
  <c r="BJ317" i="10"/>
  <c r="BJ316" i="10"/>
  <c r="BJ324" i="10"/>
  <c r="BJ327" i="10"/>
  <c r="BJ332" i="10"/>
  <c r="BJ318" i="10"/>
  <c r="BJ331" i="10"/>
  <c r="BJ325" i="10"/>
  <c r="BJ329" i="10"/>
  <c r="BJ337" i="10"/>
  <c r="BJ328" i="10"/>
  <c r="BJ326" i="10"/>
  <c r="BJ338" i="10"/>
  <c r="BJ343" i="10"/>
  <c r="BJ320" i="10"/>
  <c r="BJ341" i="10"/>
  <c r="BJ333" i="10"/>
  <c r="BJ344" i="10"/>
  <c r="BJ334" i="10"/>
  <c r="BJ336" i="10"/>
  <c r="BJ335" i="10"/>
  <c r="BJ340" i="10"/>
  <c r="BJ342" i="10"/>
  <c r="BJ339" i="10"/>
  <c r="BJ311" i="10"/>
  <c r="BJ310" i="10"/>
  <c r="BJ309" i="10"/>
  <c r="BJ189" i="10"/>
  <c r="BJ195" i="10"/>
  <c r="BJ307" i="10"/>
  <c r="BJ312" i="10"/>
  <c r="BJ187" i="10"/>
  <c r="BJ193" i="10"/>
  <c r="BJ186" i="10"/>
  <c r="BJ192" i="10"/>
  <c r="BJ308" i="10"/>
  <c r="BJ313" i="10"/>
  <c r="BJ185" i="10"/>
  <c r="BJ306" i="10"/>
  <c r="BJ188" i="10"/>
  <c r="BJ199" i="10"/>
  <c r="BJ314" i="10"/>
  <c r="BJ191" i="10"/>
  <c r="BJ196" i="10"/>
  <c r="BJ198" i="10"/>
  <c r="BJ197" i="10"/>
  <c r="BJ201" i="10"/>
  <c r="BJ206" i="10"/>
  <c r="BJ202" i="10"/>
  <c r="BJ208" i="10"/>
  <c r="BJ205" i="10"/>
  <c r="BJ203" i="10"/>
  <c r="BJ207" i="10"/>
  <c r="BJ213" i="10"/>
  <c r="BJ190" i="10"/>
  <c r="BJ194" i="10"/>
  <c r="BJ204" i="10"/>
  <c r="BJ200" i="10"/>
  <c r="BJ209" i="10"/>
  <c r="BJ217" i="10"/>
  <c r="BJ223" i="10"/>
  <c r="BJ229" i="10"/>
  <c r="BJ235" i="10"/>
  <c r="BJ211" i="10"/>
  <c r="BJ216" i="10"/>
  <c r="BJ222" i="10"/>
  <c r="BJ228" i="10"/>
  <c r="BJ234" i="10"/>
  <c r="BJ214" i="10"/>
  <c r="BJ215" i="10"/>
  <c r="BJ221" i="10"/>
  <c r="BJ227" i="10"/>
  <c r="BJ233" i="10"/>
  <c r="BJ239" i="10"/>
  <c r="BJ210" i="10"/>
  <c r="BJ212" i="10"/>
  <c r="BJ220" i="10"/>
  <c r="BJ226" i="10"/>
  <c r="BJ232" i="10"/>
  <c r="BJ238" i="10"/>
  <c r="BJ230" i="10"/>
  <c r="BJ224" i="10"/>
  <c r="BJ241" i="10"/>
  <c r="BJ247" i="10"/>
  <c r="BJ240" i="10"/>
  <c r="BJ246" i="10"/>
  <c r="BJ219" i="10"/>
  <c r="BJ236" i="10"/>
  <c r="BJ245" i="10"/>
  <c r="BJ231" i="10"/>
  <c r="BJ243" i="10"/>
  <c r="BJ242" i="10"/>
  <c r="BJ225" i="10"/>
  <c r="BJ250" i="10"/>
  <c r="BJ251" i="10"/>
  <c r="BJ252" i="10"/>
  <c r="BJ258" i="10"/>
  <c r="BJ264" i="10"/>
  <c r="BJ270" i="10"/>
  <c r="BJ276" i="10"/>
  <c r="BJ244" i="10"/>
  <c r="BJ249" i="10"/>
  <c r="BJ257" i="10"/>
  <c r="BJ263" i="10"/>
  <c r="BJ269" i="10"/>
  <c r="BJ275" i="10"/>
  <c r="BJ218" i="10"/>
  <c r="BJ256" i="10"/>
  <c r="BJ262" i="10"/>
  <c r="BJ248" i="10"/>
  <c r="BJ255" i="10"/>
  <c r="BJ261" i="10"/>
  <c r="BJ267" i="10"/>
  <c r="BJ253" i="10"/>
  <c r="BJ259" i="10"/>
  <c r="BJ265" i="10"/>
  <c r="BJ260" i="10"/>
  <c r="BJ271" i="10"/>
  <c r="BJ237" i="10"/>
  <c r="BJ284" i="10"/>
  <c r="BJ290" i="10"/>
  <c r="BJ296" i="10"/>
  <c r="BJ302" i="10"/>
  <c r="BJ274" i="10"/>
  <c r="BJ283" i="10"/>
  <c r="BJ289" i="10"/>
  <c r="BJ278" i="10"/>
  <c r="BJ282" i="10"/>
  <c r="BJ288" i="10"/>
  <c r="BJ294" i="10"/>
  <c r="BJ272" i="10"/>
  <c r="BJ277" i="10"/>
  <c r="BJ281" i="10"/>
  <c r="BJ287" i="10"/>
  <c r="BJ293" i="10"/>
  <c r="BJ268" i="10"/>
  <c r="BJ279" i="10"/>
  <c r="AL301" i="10"/>
  <c r="CH297" i="10"/>
  <c r="DO319" i="10"/>
  <c r="DO320" i="10"/>
  <c r="DO322" i="10"/>
  <c r="DO326" i="10"/>
  <c r="DO315" i="10"/>
  <c r="DO327" i="10"/>
  <c r="DO318" i="10"/>
  <c r="DO317" i="10"/>
  <c r="DO328" i="10"/>
  <c r="DO329" i="10"/>
  <c r="DO321" i="10"/>
  <c r="DO324" i="10"/>
  <c r="DO330" i="10"/>
  <c r="DO316" i="10"/>
  <c r="DO331" i="10"/>
  <c r="DO334" i="10"/>
  <c r="DO323" i="10"/>
  <c r="DO325" i="10"/>
  <c r="DO335" i="10"/>
  <c r="DO340" i="10"/>
  <c r="DO336" i="10"/>
  <c r="DO344" i="10"/>
  <c r="DO339" i="10"/>
  <c r="DO341" i="10"/>
  <c r="DO342" i="10"/>
  <c r="DO332" i="10"/>
  <c r="DO343" i="10"/>
  <c r="DO333" i="10"/>
  <c r="DO337" i="10"/>
  <c r="DO338" i="10"/>
  <c r="DO310" i="10"/>
  <c r="DO309" i="10"/>
  <c r="DO306" i="10"/>
  <c r="DO312" i="10"/>
  <c r="DO311" i="10"/>
  <c r="DO186" i="10"/>
  <c r="DO192" i="10"/>
  <c r="DO313" i="10"/>
  <c r="DO307" i="10"/>
  <c r="DO314" i="10"/>
  <c r="DO190" i="10"/>
  <c r="DO308" i="10"/>
  <c r="DO188" i="10"/>
  <c r="DO194" i="10"/>
  <c r="DO187" i="10"/>
  <c r="DO198" i="10"/>
  <c r="DO204" i="10"/>
  <c r="DO197" i="10"/>
  <c r="DO203" i="10"/>
  <c r="DO195" i="10"/>
  <c r="DO202" i="10"/>
  <c r="DO185" i="10"/>
  <c r="DO193" i="10"/>
  <c r="DO199" i="10"/>
  <c r="DO207" i="10"/>
  <c r="DO213" i="10"/>
  <c r="DO206" i="10"/>
  <c r="DO189" i="10"/>
  <c r="DO196" i="10"/>
  <c r="DO200" i="10"/>
  <c r="DO201" i="10"/>
  <c r="DO191" i="10"/>
  <c r="DO205" i="10"/>
  <c r="DO208" i="10"/>
  <c r="DO212" i="10"/>
  <c r="DO215" i="10"/>
  <c r="DO221" i="10"/>
  <c r="DO227" i="10"/>
  <c r="DO233" i="10"/>
  <c r="DO211" i="10"/>
  <c r="DO220" i="10"/>
  <c r="DO226" i="10"/>
  <c r="DO232" i="10"/>
  <c r="DO238" i="10"/>
  <c r="DO214" i="10"/>
  <c r="DO219" i="10"/>
  <c r="DO225" i="10"/>
  <c r="DO210" i="10"/>
  <c r="DO218" i="10"/>
  <c r="DO224" i="10"/>
  <c r="DO230" i="10"/>
  <c r="DO236" i="10"/>
  <c r="DO209" i="10"/>
  <c r="DO216" i="10"/>
  <c r="DO222" i="10"/>
  <c r="DO228" i="10"/>
  <c r="DO240" i="10"/>
  <c r="DO246" i="10"/>
  <c r="DO231" i="10"/>
  <c r="DO239" i="10"/>
  <c r="DO245" i="10"/>
  <c r="DO217" i="10"/>
  <c r="DO244" i="10"/>
  <c r="DO250" i="10"/>
  <c r="DO234" i="10"/>
  <c r="DO223" i="10"/>
  <c r="DO243" i="10"/>
  <c r="DO229" i="10"/>
  <c r="DO242" i="10"/>
  <c r="DO257" i="10"/>
  <c r="DO263" i="10"/>
  <c r="DO269" i="10"/>
  <c r="DO275" i="10"/>
  <c r="DO235" i="10"/>
  <c r="DO251" i="10"/>
  <c r="DO248" i="10"/>
  <c r="DO256" i="10"/>
  <c r="DO262" i="10"/>
  <c r="DO268" i="10"/>
  <c r="DO274" i="10"/>
  <c r="DO247" i="10"/>
  <c r="DO237" i="10"/>
  <c r="DO241" i="10"/>
  <c r="DO255" i="10"/>
  <c r="DO261" i="10"/>
  <c r="DO267" i="10"/>
  <c r="DO273" i="10"/>
  <c r="DO254" i="10"/>
  <c r="DO260" i="10"/>
  <c r="DO266" i="10"/>
  <c r="DO272" i="10"/>
  <c r="DO249" i="10"/>
  <c r="DO253" i="10"/>
  <c r="DO264" i="10"/>
  <c r="DO282" i="10"/>
  <c r="DO288" i="10"/>
  <c r="DO294" i="10"/>
  <c r="DO281" i="10"/>
  <c r="DO287" i="10"/>
  <c r="DO293" i="10"/>
  <c r="DO299" i="10"/>
  <c r="DO259" i="10"/>
  <c r="DO270" i="10"/>
  <c r="DO276" i="10"/>
  <c r="DO280" i="10"/>
  <c r="DO286" i="10"/>
  <c r="DO292" i="10"/>
  <c r="DO252" i="10"/>
  <c r="BG316" i="10"/>
  <c r="BG317" i="10"/>
  <c r="BG318" i="10"/>
  <c r="BG326" i="10"/>
  <c r="BG320" i="10"/>
  <c r="BG319" i="10"/>
  <c r="BG327" i="10"/>
  <c r="BG321" i="10"/>
  <c r="BG322" i="10"/>
  <c r="BG325" i="10"/>
  <c r="BG334" i="10"/>
  <c r="BG315" i="10"/>
  <c r="BG323" i="10"/>
  <c r="BG335" i="10"/>
  <c r="BG328" i="10"/>
  <c r="BG332" i="10"/>
  <c r="BG333" i="10"/>
  <c r="BG340" i="10"/>
  <c r="BG324" i="10"/>
  <c r="BG344" i="10"/>
  <c r="BG330" i="10"/>
  <c r="BG329" i="10"/>
  <c r="BG336" i="10"/>
  <c r="BG331" i="10"/>
  <c r="BG339" i="10"/>
  <c r="BG343" i="10"/>
  <c r="BG342" i="10"/>
  <c r="BG337" i="10"/>
  <c r="BG338" i="10"/>
  <c r="BG341" i="10"/>
  <c r="BG310" i="10"/>
  <c r="BG309" i="10"/>
  <c r="BG306" i="10"/>
  <c r="BG312" i="10"/>
  <c r="BG307" i="10"/>
  <c r="BG314" i="10"/>
  <c r="BG186" i="10"/>
  <c r="BG192" i="10"/>
  <c r="BG313" i="10"/>
  <c r="BG190" i="10"/>
  <c r="BG196" i="10"/>
  <c r="BG311" i="10"/>
  <c r="BG188" i="10"/>
  <c r="BG194" i="10"/>
  <c r="BG193" i="10"/>
  <c r="BG198" i="10"/>
  <c r="BG204" i="10"/>
  <c r="BG308" i="10"/>
  <c r="BG191" i="10"/>
  <c r="BG197" i="10"/>
  <c r="BG203" i="10"/>
  <c r="BG189" i="10"/>
  <c r="BG202" i="10"/>
  <c r="BG187" i="10"/>
  <c r="BG185" i="10"/>
  <c r="BG205" i="10"/>
  <c r="BG207" i="10"/>
  <c r="BG213" i="10"/>
  <c r="BG195" i="10"/>
  <c r="BG200" i="10"/>
  <c r="BG210" i="10"/>
  <c r="BG199" i="10"/>
  <c r="BG208" i="10"/>
  <c r="BG214" i="10"/>
  <c r="BG215" i="10"/>
  <c r="BG221" i="10"/>
  <c r="BG227" i="10"/>
  <c r="BG233" i="10"/>
  <c r="BG239" i="10"/>
  <c r="BG220" i="10"/>
  <c r="BG226" i="10"/>
  <c r="BG232" i="10"/>
  <c r="BG238" i="10"/>
  <c r="BG212" i="10"/>
  <c r="BG219" i="10"/>
  <c r="BG225" i="10"/>
  <c r="BG206" i="10"/>
  <c r="BG201" i="10"/>
  <c r="BG218" i="10"/>
  <c r="BG224" i="10"/>
  <c r="BG230" i="10"/>
  <c r="BG236" i="10"/>
  <c r="BG211" i="10"/>
  <c r="BG216" i="10"/>
  <c r="BG222" i="10"/>
  <c r="BG228" i="10"/>
  <c r="BG234" i="10"/>
  <c r="BG217" i="10"/>
  <c r="BG240" i="10"/>
  <c r="BG246" i="10"/>
  <c r="BG245" i="10"/>
  <c r="BG223" i="10"/>
  <c r="BG229" i="10"/>
  <c r="BG244" i="10"/>
  <c r="BG250" i="10"/>
  <c r="BG231" i="10"/>
  <c r="BG243" i="10"/>
  <c r="BG235" i="10"/>
  <c r="BG237" i="10"/>
  <c r="BG249" i="10"/>
  <c r="BG257" i="10"/>
  <c r="BG263" i="10"/>
  <c r="BG269" i="10"/>
  <c r="BG275" i="10"/>
  <c r="BG241" i="10"/>
  <c r="BG247" i="10"/>
  <c r="BG256" i="10"/>
  <c r="BG262" i="10"/>
  <c r="BG268" i="10"/>
  <c r="BG274" i="10"/>
  <c r="BG248" i="10"/>
  <c r="BG255" i="10"/>
  <c r="BG261" i="10"/>
  <c r="BG267" i="10"/>
  <c r="BG273" i="10"/>
  <c r="BG209" i="10"/>
  <c r="BG254" i="10"/>
  <c r="BG260" i="10"/>
  <c r="BG266" i="10"/>
  <c r="BG272" i="10"/>
  <c r="BG265" i="10"/>
  <c r="BG259" i="10"/>
  <c r="BG276" i="10"/>
  <c r="BG278" i="10"/>
  <c r="BG282" i="10"/>
  <c r="BG288" i="10"/>
  <c r="BG294" i="10"/>
  <c r="BG252" i="10"/>
  <c r="BG270" i="10"/>
  <c r="BG277" i="10"/>
  <c r="BG281" i="10"/>
  <c r="BG287" i="10"/>
  <c r="BG293" i="10"/>
  <c r="BG299" i="10"/>
  <c r="BG242" i="10"/>
  <c r="BG264" i="10"/>
  <c r="BG280" i="10"/>
  <c r="BG286" i="10"/>
  <c r="BG292" i="10"/>
  <c r="BG258" i="10"/>
  <c r="BG253" i="10"/>
  <c r="DR184" i="10"/>
  <c r="AL184" i="10"/>
  <c r="BJ303" i="10"/>
  <c r="DC300" i="10"/>
  <c r="AI300" i="10"/>
  <c r="AX299" i="10"/>
  <c r="AM297" i="10"/>
  <c r="BL296" i="10"/>
  <c r="CT295" i="10"/>
  <c r="CI287" i="10"/>
  <c r="AB287" i="10"/>
  <c r="X319" i="10"/>
  <c r="X317" i="10"/>
  <c r="X320" i="10"/>
  <c r="X321" i="10"/>
  <c r="X316" i="10"/>
  <c r="X322" i="10"/>
  <c r="X328" i="10"/>
  <c r="X323" i="10"/>
  <c r="X318" i="10"/>
  <c r="X325" i="10"/>
  <c r="X329" i="10"/>
  <c r="X330" i="10"/>
  <c r="X327" i="10"/>
  <c r="X315" i="10"/>
  <c r="X326" i="10"/>
  <c r="X331" i="10"/>
  <c r="X335" i="10"/>
  <c r="X336" i="10"/>
  <c r="X341" i="10"/>
  <c r="X337" i="10"/>
  <c r="X338" i="10"/>
  <c r="X342" i="10"/>
  <c r="X333" i="10"/>
  <c r="X332" i="10"/>
  <c r="X334" i="10"/>
  <c r="X343" i="10"/>
  <c r="X344" i="10"/>
  <c r="X324" i="10"/>
  <c r="X340" i="10"/>
  <c r="X339" i="10"/>
  <c r="X310" i="10"/>
  <c r="X309" i="10"/>
  <c r="X308" i="10"/>
  <c r="X314" i="10"/>
  <c r="X307" i="10"/>
  <c r="X188" i="10"/>
  <c r="X194" i="10"/>
  <c r="X306" i="10"/>
  <c r="X313" i="10"/>
  <c r="X311" i="10"/>
  <c r="X186" i="10"/>
  <c r="X192" i="10"/>
  <c r="X185" i="10"/>
  <c r="X191" i="10"/>
  <c r="X197" i="10"/>
  <c r="X312" i="10"/>
  <c r="X187" i="10"/>
  <c r="X198" i="10"/>
  <c r="X204" i="10"/>
  <c r="X190" i="10"/>
  <c r="X203" i="10"/>
  <c r="X195" i="10"/>
  <c r="X200" i="10"/>
  <c r="X189" i="10"/>
  <c r="X193" i="10"/>
  <c r="X202" i="10"/>
  <c r="X207" i="10"/>
  <c r="X213" i="10"/>
  <c r="X206" i="10"/>
  <c r="X212" i="10"/>
  <c r="X211" i="10"/>
  <c r="X205" i="10"/>
  <c r="X199" i="10"/>
  <c r="X216" i="10"/>
  <c r="X222" i="10"/>
  <c r="X228" i="10"/>
  <c r="X234" i="10"/>
  <c r="X210" i="10"/>
  <c r="X201" i="10"/>
  <c r="X208" i="10"/>
  <c r="X215" i="10"/>
  <c r="X221" i="10"/>
  <c r="X227" i="10"/>
  <c r="X233" i="10"/>
  <c r="X239" i="10"/>
  <c r="X220" i="10"/>
  <c r="X226" i="10"/>
  <c r="X232" i="10"/>
  <c r="X238" i="10"/>
  <c r="X219" i="10"/>
  <c r="X225" i="10"/>
  <c r="X231" i="10"/>
  <c r="X237" i="10"/>
  <c r="X236" i="10"/>
  <c r="X240" i="10"/>
  <c r="X246" i="10"/>
  <c r="X209" i="10"/>
  <c r="X224" i="10"/>
  <c r="X245" i="10"/>
  <c r="X217" i="10"/>
  <c r="X229" i="10"/>
  <c r="X214" i="10"/>
  <c r="X244" i="10"/>
  <c r="X242" i="10"/>
  <c r="X218" i="10"/>
  <c r="X241" i="10"/>
  <c r="X249" i="10"/>
  <c r="X257" i="10"/>
  <c r="X263" i="10"/>
  <c r="X269" i="10"/>
  <c r="X275" i="10"/>
  <c r="X235" i="10"/>
  <c r="X256" i="10"/>
  <c r="X262" i="10"/>
  <c r="X268" i="10"/>
  <c r="X274" i="10"/>
  <c r="X250" i="10"/>
  <c r="X223" i="10"/>
  <c r="X251" i="10"/>
  <c r="X255" i="10"/>
  <c r="X261" i="10"/>
  <c r="X230" i="10"/>
  <c r="X254" i="10"/>
  <c r="X260" i="10"/>
  <c r="X266" i="10"/>
  <c r="X272" i="10"/>
  <c r="X247" i="10"/>
  <c r="X252" i="10"/>
  <c r="X258" i="10"/>
  <c r="X264" i="10"/>
  <c r="X270" i="10"/>
  <c r="X265" i="10"/>
  <c r="X283" i="10"/>
  <c r="X289" i="10"/>
  <c r="X295" i="10"/>
  <c r="X301" i="10"/>
  <c r="X248" i="10"/>
  <c r="X253" i="10"/>
  <c r="X267" i="10"/>
  <c r="X273" i="10"/>
  <c r="X276" i="10"/>
  <c r="X282" i="10"/>
  <c r="X288" i="10"/>
  <c r="X277" i="10"/>
  <c r="X281" i="10"/>
  <c r="X287" i="10"/>
  <c r="X293" i="10"/>
  <c r="X259" i="10"/>
  <c r="X196" i="10"/>
  <c r="X271" i="10"/>
  <c r="X280" i="10"/>
  <c r="X286" i="10"/>
  <c r="X292" i="10"/>
  <c r="X243" i="10"/>
  <c r="L319" i="10"/>
  <c r="L317" i="10"/>
  <c r="L320" i="10"/>
  <c r="L315" i="10"/>
  <c r="L316" i="10"/>
  <c r="L318" i="10"/>
  <c r="L321" i="10"/>
  <c r="L328" i="10"/>
  <c r="L323" i="10"/>
  <c r="L322" i="10"/>
  <c r="L325" i="10"/>
  <c r="L326" i="10"/>
  <c r="L331" i="10"/>
  <c r="L332" i="10"/>
  <c r="L324" i="10"/>
  <c r="L327" i="10"/>
  <c r="L335" i="10"/>
  <c r="L330" i="10"/>
  <c r="L333" i="10"/>
  <c r="L336" i="10"/>
  <c r="L341" i="10"/>
  <c r="L334" i="10"/>
  <c r="L342" i="10"/>
  <c r="L338" i="10"/>
  <c r="L329" i="10"/>
  <c r="L337" i="10"/>
  <c r="L344" i="10"/>
  <c r="L339" i="10"/>
  <c r="L343" i="10"/>
  <c r="L340" i="10"/>
  <c r="L310" i="10"/>
  <c r="L309" i="10"/>
  <c r="L308" i="10"/>
  <c r="L314" i="10"/>
  <c r="L307" i="10"/>
  <c r="L188" i="10"/>
  <c r="L194" i="10"/>
  <c r="L312" i="10"/>
  <c r="L186" i="10"/>
  <c r="L192" i="10"/>
  <c r="L185" i="10"/>
  <c r="L191" i="10"/>
  <c r="L197" i="10"/>
  <c r="L313" i="10"/>
  <c r="L193" i="10"/>
  <c r="L198" i="10"/>
  <c r="L204" i="10"/>
  <c r="L196" i="10"/>
  <c r="L203" i="10"/>
  <c r="L306" i="10"/>
  <c r="L189" i="10"/>
  <c r="L190" i="10"/>
  <c r="L200" i="10"/>
  <c r="L187" i="10"/>
  <c r="L205" i="10"/>
  <c r="L207" i="10"/>
  <c r="L213" i="10"/>
  <c r="L201" i="10"/>
  <c r="L199" i="10"/>
  <c r="L212" i="10"/>
  <c r="L311" i="10"/>
  <c r="L206" i="10"/>
  <c r="L211" i="10"/>
  <c r="L202" i="10"/>
  <c r="L216" i="10"/>
  <c r="L222" i="10"/>
  <c r="L228" i="10"/>
  <c r="L234" i="10"/>
  <c r="L215" i="10"/>
  <c r="L221" i="10"/>
  <c r="L227" i="10"/>
  <c r="L233" i="10"/>
  <c r="L239" i="10"/>
  <c r="L195" i="10"/>
  <c r="L209" i="10"/>
  <c r="L220" i="10"/>
  <c r="L226" i="10"/>
  <c r="L232" i="10"/>
  <c r="L238" i="10"/>
  <c r="L219" i="10"/>
  <c r="L225" i="10"/>
  <c r="L231" i="10"/>
  <c r="L237" i="10"/>
  <c r="L208" i="10"/>
  <c r="L229" i="10"/>
  <c r="L217" i="10"/>
  <c r="L240" i="10"/>
  <c r="L246" i="10"/>
  <c r="L210" i="10"/>
  <c r="L235" i="10"/>
  <c r="L245" i="10"/>
  <c r="L214" i="10"/>
  <c r="L223" i="10"/>
  <c r="L244" i="10"/>
  <c r="L230" i="10"/>
  <c r="L242" i="10"/>
  <c r="L224" i="10"/>
  <c r="L241" i="10"/>
  <c r="L218" i="10"/>
  <c r="L257" i="10"/>
  <c r="L263" i="10"/>
  <c r="L269" i="10"/>
  <c r="L275" i="10"/>
  <c r="L236" i="10"/>
  <c r="L248" i="10"/>
  <c r="L256" i="10"/>
  <c r="L262" i="10"/>
  <c r="L268" i="10"/>
  <c r="L274" i="10"/>
  <c r="L243" i="10"/>
  <c r="L249" i="10"/>
  <c r="L255" i="10"/>
  <c r="L261" i="10"/>
  <c r="L247" i="10"/>
  <c r="L250" i="10"/>
  <c r="L251" i="10"/>
  <c r="L254" i="10"/>
  <c r="L260" i="10"/>
  <c r="L266" i="10"/>
  <c r="L272" i="10"/>
  <c r="L252" i="10"/>
  <c r="L258" i="10"/>
  <c r="L264" i="10"/>
  <c r="L270" i="10"/>
  <c r="L253" i="10"/>
  <c r="L278" i="10"/>
  <c r="L283" i="10"/>
  <c r="L289" i="10"/>
  <c r="L295" i="10"/>
  <c r="L301" i="10"/>
  <c r="L271" i="10"/>
  <c r="L259" i="10"/>
  <c r="L282" i="10"/>
  <c r="L288" i="10"/>
  <c r="L281" i="10"/>
  <c r="L287" i="10"/>
  <c r="L293" i="10"/>
  <c r="L276" i="10"/>
  <c r="L280" i="10"/>
  <c r="L286" i="10"/>
  <c r="L292" i="10"/>
  <c r="L267" i="10"/>
  <c r="DZ317" i="10"/>
  <c r="DZ315" i="10"/>
  <c r="DZ318" i="10"/>
  <c r="DZ326" i="10"/>
  <c r="DZ320" i="10"/>
  <c r="DZ319" i="10"/>
  <c r="DZ324" i="10"/>
  <c r="DZ322" i="10"/>
  <c r="DZ316" i="10"/>
  <c r="DZ323" i="10"/>
  <c r="DZ327" i="10"/>
  <c r="DZ325" i="10"/>
  <c r="DZ340" i="10"/>
  <c r="DZ329" i="10"/>
  <c r="DZ333" i="10"/>
  <c r="DZ334" i="10"/>
  <c r="DZ337" i="10"/>
  <c r="DZ338" i="10"/>
  <c r="DZ321" i="10"/>
  <c r="DZ328" i="10"/>
  <c r="DZ331" i="10"/>
  <c r="DZ330" i="10"/>
  <c r="DZ335" i="10"/>
  <c r="DZ332" i="10"/>
  <c r="DZ336" i="10"/>
  <c r="DZ339" i="10"/>
  <c r="DZ344" i="10"/>
  <c r="DZ343" i="10"/>
  <c r="DZ342" i="10"/>
  <c r="DZ341" i="10"/>
  <c r="DZ309" i="10"/>
  <c r="DZ308" i="10"/>
  <c r="DZ307" i="10"/>
  <c r="DZ313" i="10"/>
  <c r="DZ306" i="10"/>
  <c r="DZ187" i="10"/>
  <c r="DZ193" i="10"/>
  <c r="DZ312" i="10"/>
  <c r="DZ310" i="10"/>
  <c r="DZ185" i="10"/>
  <c r="DZ191" i="10"/>
  <c r="DZ314" i="10"/>
  <c r="DZ190" i="10"/>
  <c r="DZ196" i="10"/>
  <c r="DZ311" i="10"/>
  <c r="DZ186" i="10"/>
  <c r="DZ197" i="10"/>
  <c r="DZ203" i="10"/>
  <c r="DZ189" i="10"/>
  <c r="DZ202" i="10"/>
  <c r="DZ194" i="10"/>
  <c r="DZ195" i="10"/>
  <c r="DZ199" i="10"/>
  <c r="DZ201" i="10"/>
  <c r="DZ206" i="10"/>
  <c r="DZ212" i="10"/>
  <c r="DZ211" i="10"/>
  <c r="DZ204" i="10"/>
  <c r="DZ210" i="10"/>
  <c r="DZ198" i="10"/>
  <c r="DZ213" i="10"/>
  <c r="DZ215" i="10"/>
  <c r="DZ221" i="10"/>
  <c r="DZ227" i="10"/>
  <c r="DZ233" i="10"/>
  <c r="DZ200" i="10"/>
  <c r="DZ214" i="10"/>
  <c r="DZ220" i="10"/>
  <c r="DZ226" i="10"/>
  <c r="DZ232" i="10"/>
  <c r="DZ238" i="10"/>
  <c r="DZ209" i="10"/>
  <c r="DZ192" i="10"/>
  <c r="DZ207" i="10"/>
  <c r="DZ219" i="10"/>
  <c r="DZ225" i="10"/>
  <c r="DZ231" i="10"/>
  <c r="DZ237" i="10"/>
  <c r="DZ205" i="10"/>
  <c r="DZ188" i="10"/>
  <c r="DZ218" i="10"/>
  <c r="DZ224" i="10"/>
  <c r="DZ230" i="10"/>
  <c r="DZ236" i="10"/>
  <c r="DZ208" i="10"/>
  <c r="DZ222" i="10"/>
  <c r="DZ239" i="10"/>
  <c r="DZ245" i="10"/>
  <c r="DZ229" i="10"/>
  <c r="DZ235" i="10"/>
  <c r="DZ244" i="10"/>
  <c r="DZ217" i="10"/>
  <c r="DZ243" i="10"/>
  <c r="DZ234" i="10"/>
  <c r="DZ241" i="10"/>
  <c r="DZ240" i="10"/>
  <c r="DZ223" i="10"/>
  <c r="DZ246" i="10"/>
  <c r="DZ256" i="10"/>
  <c r="DZ262" i="10"/>
  <c r="DZ268" i="10"/>
  <c r="DZ274" i="10"/>
  <c r="DZ242" i="10"/>
  <c r="DZ255" i="10"/>
  <c r="DZ261" i="10"/>
  <c r="DZ267" i="10"/>
  <c r="DZ273" i="10"/>
  <c r="DZ216" i="10"/>
  <c r="DZ254" i="10"/>
  <c r="DZ260" i="10"/>
  <c r="DZ228" i="10"/>
  <c r="DZ253" i="10"/>
  <c r="DZ259" i="10"/>
  <c r="DZ265" i="10"/>
  <c r="DZ271" i="10"/>
  <c r="DZ251" i="10"/>
  <c r="DZ257" i="10"/>
  <c r="DZ263" i="10"/>
  <c r="DZ269" i="10"/>
  <c r="DZ258" i="10"/>
  <c r="DZ276" i="10"/>
  <c r="DZ282" i="10"/>
  <c r="DZ288" i="10"/>
  <c r="DZ294" i="10"/>
  <c r="DZ300" i="10"/>
  <c r="DZ272" i="10"/>
  <c r="DZ281" i="10"/>
  <c r="DZ287" i="10"/>
  <c r="DZ277" i="10"/>
  <c r="DZ249" i="10"/>
  <c r="DZ264" i="10"/>
  <c r="DZ280" i="10"/>
  <c r="DZ286" i="10"/>
  <c r="DZ292" i="10"/>
  <c r="DZ248" i="10"/>
  <c r="DZ266" i="10"/>
  <c r="DZ279" i="10"/>
  <c r="DZ285" i="10"/>
  <c r="DZ291" i="10"/>
  <c r="DZ247" i="10"/>
  <c r="DZ275" i="10"/>
  <c r="DN317" i="10"/>
  <c r="DN315" i="10"/>
  <c r="DN318" i="10"/>
  <c r="DN326" i="10"/>
  <c r="DN319" i="10"/>
  <c r="DN321" i="10"/>
  <c r="DN322" i="10"/>
  <c r="DN323" i="10"/>
  <c r="DN324" i="10"/>
  <c r="DN320" i="10"/>
  <c r="DN330" i="10"/>
  <c r="DN333" i="10"/>
  <c r="DN340" i="10"/>
  <c r="DN329" i="10"/>
  <c r="DN331" i="10"/>
  <c r="DN334" i="10"/>
  <c r="DN325" i="10"/>
  <c r="DN316" i="10"/>
  <c r="DN332" i="10"/>
  <c r="DN343" i="10"/>
  <c r="DN336" i="10"/>
  <c r="DN344" i="10"/>
  <c r="DN337" i="10"/>
  <c r="DN327" i="10"/>
  <c r="DN328" i="10"/>
  <c r="DN335" i="10"/>
  <c r="DN339" i="10"/>
  <c r="DN342" i="10"/>
  <c r="DN341" i="10"/>
  <c r="DN338" i="10"/>
  <c r="DN309" i="10"/>
  <c r="DN308" i="10"/>
  <c r="DN307" i="10"/>
  <c r="DN313" i="10"/>
  <c r="DN306" i="10"/>
  <c r="DN187" i="10"/>
  <c r="DN193" i="10"/>
  <c r="DN311" i="10"/>
  <c r="DN185" i="10"/>
  <c r="DN191" i="10"/>
  <c r="DN314" i="10"/>
  <c r="DN190" i="10"/>
  <c r="DN196" i="10"/>
  <c r="DN312" i="10"/>
  <c r="DN192" i="10"/>
  <c r="DN197" i="10"/>
  <c r="DN203" i="10"/>
  <c r="DN195" i="10"/>
  <c r="DN202" i="10"/>
  <c r="DN310" i="10"/>
  <c r="DN188" i="10"/>
  <c r="DN189" i="10"/>
  <c r="DN199" i="10"/>
  <c r="DN206" i="10"/>
  <c r="DN212" i="10"/>
  <c r="DN211" i="10"/>
  <c r="DN194" i="10"/>
  <c r="DN200" i="10"/>
  <c r="DN201" i="10"/>
  <c r="DN198" i="10"/>
  <c r="DN210" i="10"/>
  <c r="DN215" i="10"/>
  <c r="DN221" i="10"/>
  <c r="DN227" i="10"/>
  <c r="DN233" i="10"/>
  <c r="DN220" i="10"/>
  <c r="DN226" i="10"/>
  <c r="DN232" i="10"/>
  <c r="DN238" i="10"/>
  <c r="DN204" i="10"/>
  <c r="DN213" i="10"/>
  <c r="DN214" i="10"/>
  <c r="DN205" i="10"/>
  <c r="DN219" i="10"/>
  <c r="DN225" i="10"/>
  <c r="DN231" i="10"/>
  <c r="DN237" i="10"/>
  <c r="DN208" i="10"/>
  <c r="DN218" i="10"/>
  <c r="DN224" i="10"/>
  <c r="DN230" i="10"/>
  <c r="DN236" i="10"/>
  <c r="DN186" i="10"/>
  <c r="DN207" i="10"/>
  <c r="DN209" i="10"/>
  <c r="DN239" i="10"/>
  <c r="DN245" i="10"/>
  <c r="DN217" i="10"/>
  <c r="DN244" i="10"/>
  <c r="DN228" i="10"/>
  <c r="DN234" i="10"/>
  <c r="DN223" i="10"/>
  <c r="DN243" i="10"/>
  <c r="DN235" i="10"/>
  <c r="DN241" i="10"/>
  <c r="DN240" i="10"/>
  <c r="DN251" i="10"/>
  <c r="DN248" i="10"/>
  <c r="DN256" i="10"/>
  <c r="DN262" i="10"/>
  <c r="DN268" i="10"/>
  <c r="DN274" i="10"/>
  <c r="DN216" i="10"/>
  <c r="DN247" i="10"/>
  <c r="DN255" i="10"/>
  <c r="DN261" i="10"/>
  <c r="DN267" i="10"/>
  <c r="DN273" i="10"/>
  <c r="DN222" i="10"/>
  <c r="DN229" i="10"/>
  <c r="DN254" i="10"/>
  <c r="DN260" i="10"/>
  <c r="DN253" i="10"/>
  <c r="DN259" i="10"/>
  <c r="DN265" i="10"/>
  <c r="DN271" i="10"/>
  <c r="DN242" i="10"/>
  <c r="DN250" i="10"/>
  <c r="DN257" i="10"/>
  <c r="DN263" i="10"/>
  <c r="DN269" i="10"/>
  <c r="DN264" i="10"/>
  <c r="DN282" i="10"/>
  <c r="DN288" i="10"/>
  <c r="DN294" i="10"/>
  <c r="DN300" i="10"/>
  <c r="DN266" i="10"/>
  <c r="DN275" i="10"/>
  <c r="DN281" i="10"/>
  <c r="DN287" i="10"/>
  <c r="DN249" i="10"/>
  <c r="DN270" i="10"/>
  <c r="DN276" i="10"/>
  <c r="DN280" i="10"/>
  <c r="DN286" i="10"/>
  <c r="DN292" i="10"/>
  <c r="DN252" i="10"/>
  <c r="DN277" i="10"/>
  <c r="DN279" i="10"/>
  <c r="DN285" i="10"/>
  <c r="DN291" i="10"/>
  <c r="DB317" i="10"/>
  <c r="DB315" i="10"/>
  <c r="DB318" i="10"/>
  <c r="DB319" i="10"/>
  <c r="DB320" i="10"/>
  <c r="DB326" i="10"/>
  <c r="DB321" i="10"/>
  <c r="DB322" i="10"/>
  <c r="DB323" i="10"/>
  <c r="DB325" i="10"/>
  <c r="DB328" i="10"/>
  <c r="DB329" i="10"/>
  <c r="DB330" i="10"/>
  <c r="DB340" i="10"/>
  <c r="DB334" i="10"/>
  <c r="DB331" i="10"/>
  <c r="DB327" i="10"/>
  <c r="DB336" i="10"/>
  <c r="DB337" i="10"/>
  <c r="DB332" i="10"/>
  <c r="DB333" i="10"/>
  <c r="DB335" i="10"/>
  <c r="DB316" i="10"/>
  <c r="DB324" i="10"/>
  <c r="DB338" i="10"/>
  <c r="DB341" i="10"/>
  <c r="DB342" i="10"/>
  <c r="DB344" i="10"/>
  <c r="DB343" i="10"/>
  <c r="DB339" i="10"/>
  <c r="DB309" i="10"/>
  <c r="DB308" i="10"/>
  <c r="DB307" i="10"/>
  <c r="DB313" i="10"/>
  <c r="DB306" i="10"/>
  <c r="DB187" i="10"/>
  <c r="DB193" i="10"/>
  <c r="DB312" i="10"/>
  <c r="DB310" i="10"/>
  <c r="DB185" i="10"/>
  <c r="DB191" i="10"/>
  <c r="DB314" i="10"/>
  <c r="DB190" i="10"/>
  <c r="DB196" i="10"/>
  <c r="DB311" i="10"/>
  <c r="DB186" i="10"/>
  <c r="DB197" i="10"/>
  <c r="DB203" i="10"/>
  <c r="DB189" i="10"/>
  <c r="DB202" i="10"/>
  <c r="DB194" i="10"/>
  <c r="DB195" i="10"/>
  <c r="DB199" i="10"/>
  <c r="DB200" i="10"/>
  <c r="DB205" i="10"/>
  <c r="DB198" i="10"/>
  <c r="DB204" i="10"/>
  <c r="DB206" i="10"/>
  <c r="DB212" i="10"/>
  <c r="DB211" i="10"/>
  <c r="DB188" i="10"/>
  <c r="DB192" i="10"/>
  <c r="DB210" i="10"/>
  <c r="DB208" i="10"/>
  <c r="DB215" i="10"/>
  <c r="DB221" i="10"/>
  <c r="DB227" i="10"/>
  <c r="DB233" i="10"/>
  <c r="DB239" i="10"/>
  <c r="DB201" i="10"/>
  <c r="DB220" i="10"/>
  <c r="DB226" i="10"/>
  <c r="DB232" i="10"/>
  <c r="DB238" i="10"/>
  <c r="DB214" i="10"/>
  <c r="DB219" i="10"/>
  <c r="DB225" i="10"/>
  <c r="DB231" i="10"/>
  <c r="DB237" i="10"/>
  <c r="DB209" i="10"/>
  <c r="DB207" i="10"/>
  <c r="DB213" i="10"/>
  <c r="DB218" i="10"/>
  <c r="DB224" i="10"/>
  <c r="DB230" i="10"/>
  <c r="DB236" i="10"/>
  <c r="DB228" i="10"/>
  <c r="DB245" i="10"/>
  <c r="DB223" i="10"/>
  <c r="DB244" i="10"/>
  <c r="DB216" i="10"/>
  <c r="DB235" i="10"/>
  <c r="DB243" i="10"/>
  <c r="DB229" i="10"/>
  <c r="DB241" i="10"/>
  <c r="DB217" i="10"/>
  <c r="DB234" i="10"/>
  <c r="DB240" i="10"/>
  <c r="DB249" i="10"/>
  <c r="DB250" i="10"/>
  <c r="DB251" i="10"/>
  <c r="DB256" i="10"/>
  <c r="DB262" i="10"/>
  <c r="DB268" i="10"/>
  <c r="DB274" i="10"/>
  <c r="DB222" i="10"/>
  <c r="DB246" i="10"/>
  <c r="DB255" i="10"/>
  <c r="DB261" i="10"/>
  <c r="DB267" i="10"/>
  <c r="DB273" i="10"/>
  <c r="DB254" i="10"/>
  <c r="DB260" i="10"/>
  <c r="DB248" i="10"/>
  <c r="DB253" i="10"/>
  <c r="DB259" i="10"/>
  <c r="DB265" i="10"/>
  <c r="DB271" i="10"/>
  <c r="DB257" i="10"/>
  <c r="DB263" i="10"/>
  <c r="DB269" i="10"/>
  <c r="DB282" i="10"/>
  <c r="DB288" i="10"/>
  <c r="DB294" i="10"/>
  <c r="DB300" i="10"/>
  <c r="DB252" i="10"/>
  <c r="DB272" i="10"/>
  <c r="DB281" i="10"/>
  <c r="DB287" i="10"/>
  <c r="DB280" i="10"/>
  <c r="DB286" i="10"/>
  <c r="DB292" i="10"/>
  <c r="DB258" i="10"/>
  <c r="DB279" i="10"/>
  <c r="DB285" i="10"/>
  <c r="DB291" i="10"/>
  <c r="DB266" i="10"/>
  <c r="DB270" i="10"/>
  <c r="DB277" i="10"/>
  <c r="CP317" i="10"/>
  <c r="CP315" i="10"/>
  <c r="CP318" i="10"/>
  <c r="CP316" i="10"/>
  <c r="CP319" i="10"/>
  <c r="CP322" i="10"/>
  <c r="CP326" i="10"/>
  <c r="CP327" i="10"/>
  <c r="CP320" i="10"/>
  <c r="CP325" i="10"/>
  <c r="CP330" i="10"/>
  <c r="CP323" i="10"/>
  <c r="CP331" i="10"/>
  <c r="CP340" i="10"/>
  <c r="CP324" i="10"/>
  <c r="CP332" i="10"/>
  <c r="CP334" i="10"/>
  <c r="CP321" i="10"/>
  <c r="CP328" i="10"/>
  <c r="CP335" i="10"/>
  <c r="CP333" i="10"/>
  <c r="CP338" i="10"/>
  <c r="CP344" i="10"/>
  <c r="CP329" i="10"/>
  <c r="CP337" i="10"/>
  <c r="CP339" i="10"/>
  <c r="CP343" i="10"/>
  <c r="CP336" i="10"/>
  <c r="CP342" i="10"/>
  <c r="CP341" i="10"/>
  <c r="CP309" i="10"/>
  <c r="CP308" i="10"/>
  <c r="CP307" i="10"/>
  <c r="CP313" i="10"/>
  <c r="CP306" i="10"/>
  <c r="CP187" i="10"/>
  <c r="CP193" i="10"/>
  <c r="CP311" i="10"/>
  <c r="CP185" i="10"/>
  <c r="CP191" i="10"/>
  <c r="CP314" i="10"/>
  <c r="CP190" i="10"/>
  <c r="CP196" i="10"/>
  <c r="CP312" i="10"/>
  <c r="CP192" i="10"/>
  <c r="CP197" i="10"/>
  <c r="CP203" i="10"/>
  <c r="CP310" i="10"/>
  <c r="CP195" i="10"/>
  <c r="CP202" i="10"/>
  <c r="CP188" i="10"/>
  <c r="CP189" i="10"/>
  <c r="CP199" i="10"/>
  <c r="CP194" i="10"/>
  <c r="CP206" i="10"/>
  <c r="CP212" i="10"/>
  <c r="CP201" i="10"/>
  <c r="CP205" i="10"/>
  <c r="CP211" i="10"/>
  <c r="CP204" i="10"/>
  <c r="CP186" i="10"/>
  <c r="CP210" i="10"/>
  <c r="CP200" i="10"/>
  <c r="CP209" i="10"/>
  <c r="CP215" i="10"/>
  <c r="CP221" i="10"/>
  <c r="CP227" i="10"/>
  <c r="CP233" i="10"/>
  <c r="CP239" i="10"/>
  <c r="CP207" i="10"/>
  <c r="CP220" i="10"/>
  <c r="CP226" i="10"/>
  <c r="CP232" i="10"/>
  <c r="CP238" i="10"/>
  <c r="CP219" i="10"/>
  <c r="CP225" i="10"/>
  <c r="CP231" i="10"/>
  <c r="CP237" i="10"/>
  <c r="CP198" i="10"/>
  <c r="CP214" i="10"/>
  <c r="CP218" i="10"/>
  <c r="CP224" i="10"/>
  <c r="CP230" i="10"/>
  <c r="CP236" i="10"/>
  <c r="CP208" i="10"/>
  <c r="CP216" i="10"/>
  <c r="CP245" i="10"/>
  <c r="CP229" i="10"/>
  <c r="CP244" i="10"/>
  <c r="CP222" i="10"/>
  <c r="CP243" i="10"/>
  <c r="CP213" i="10"/>
  <c r="CP234" i="10"/>
  <c r="CP241" i="10"/>
  <c r="CP223" i="10"/>
  <c r="CP235" i="10"/>
  <c r="CP240" i="10"/>
  <c r="CP246" i="10"/>
  <c r="CP256" i="10"/>
  <c r="CP262" i="10"/>
  <c r="CP268" i="10"/>
  <c r="CP274" i="10"/>
  <c r="CP249" i="10"/>
  <c r="CP228" i="10"/>
  <c r="CP247" i="10"/>
  <c r="CP250" i="10"/>
  <c r="CP251" i="10"/>
  <c r="CP255" i="10"/>
  <c r="CP261" i="10"/>
  <c r="CP267" i="10"/>
  <c r="CP273" i="10"/>
  <c r="CP242" i="10"/>
  <c r="CP254" i="10"/>
  <c r="CP260" i="10"/>
  <c r="CP253" i="10"/>
  <c r="CP259" i="10"/>
  <c r="CP265" i="10"/>
  <c r="CP271" i="10"/>
  <c r="CP248" i="10"/>
  <c r="CP257" i="10"/>
  <c r="CP263" i="10"/>
  <c r="CP269" i="10"/>
  <c r="CP217" i="10"/>
  <c r="CP252" i="10"/>
  <c r="CP276" i="10"/>
  <c r="CP282" i="10"/>
  <c r="CP288" i="10"/>
  <c r="CP294" i="10"/>
  <c r="CP300" i="10"/>
  <c r="CP275" i="10"/>
  <c r="CP258" i="10"/>
  <c r="CP277" i="10"/>
  <c r="CP281" i="10"/>
  <c r="CP287" i="10"/>
  <c r="CP264" i="10"/>
  <c r="CP280" i="10"/>
  <c r="CP286" i="10"/>
  <c r="CP292" i="10"/>
  <c r="CP270" i="10"/>
  <c r="CP266" i="10"/>
  <c r="CP279" i="10"/>
  <c r="CP285" i="10"/>
  <c r="CP291" i="10"/>
  <c r="CD317" i="10"/>
  <c r="CD315" i="10"/>
  <c r="CD318" i="10"/>
  <c r="CD326" i="10"/>
  <c r="CD320" i="10"/>
  <c r="CD321" i="10"/>
  <c r="CD319" i="10"/>
  <c r="CD324" i="10"/>
  <c r="CD323" i="10"/>
  <c r="CD322" i="10"/>
  <c r="CD316" i="10"/>
  <c r="CD340" i="10"/>
  <c r="CD334" i="10"/>
  <c r="CD335" i="10"/>
  <c r="CD338" i="10"/>
  <c r="CD331" i="10"/>
  <c r="CD332" i="10"/>
  <c r="CD337" i="10"/>
  <c r="CD339" i="10"/>
  <c r="CD336" i="10"/>
  <c r="CD329" i="10"/>
  <c r="CD330" i="10"/>
  <c r="CD327" i="10"/>
  <c r="CD328" i="10"/>
  <c r="CD333" i="10"/>
  <c r="CD342" i="10"/>
  <c r="CD341" i="10"/>
  <c r="CD325" i="10"/>
  <c r="CD344" i="10"/>
  <c r="CD343" i="10"/>
  <c r="CD309" i="10"/>
  <c r="CD308" i="10"/>
  <c r="CD307" i="10"/>
  <c r="CD313" i="10"/>
  <c r="CD306" i="10"/>
  <c r="CD187" i="10"/>
  <c r="CD193" i="10"/>
  <c r="CD312" i="10"/>
  <c r="CD310" i="10"/>
  <c r="CD185" i="10"/>
  <c r="CD191" i="10"/>
  <c r="CD190" i="10"/>
  <c r="CD196" i="10"/>
  <c r="CD311" i="10"/>
  <c r="CD314" i="10"/>
  <c r="CD186" i="10"/>
  <c r="CD197" i="10"/>
  <c r="CD203" i="10"/>
  <c r="CD189" i="10"/>
  <c r="CD202" i="10"/>
  <c r="CD194" i="10"/>
  <c r="CD195" i="10"/>
  <c r="CD199" i="10"/>
  <c r="CD188" i="10"/>
  <c r="CD192" i="10"/>
  <c r="CD200" i="10"/>
  <c r="CD212" i="10"/>
  <c r="CD198" i="10"/>
  <c r="CD206" i="10"/>
  <c r="CD211" i="10"/>
  <c r="CD205" i="10"/>
  <c r="CD210" i="10"/>
  <c r="CD213" i="10"/>
  <c r="CD215" i="10"/>
  <c r="CD221" i="10"/>
  <c r="CD227" i="10"/>
  <c r="CD233" i="10"/>
  <c r="CD239" i="10"/>
  <c r="CD208" i="10"/>
  <c r="CD220" i="10"/>
  <c r="CD226" i="10"/>
  <c r="CD232" i="10"/>
  <c r="CD238" i="10"/>
  <c r="CD219" i="10"/>
  <c r="CD225" i="10"/>
  <c r="CD231" i="10"/>
  <c r="CD237" i="10"/>
  <c r="CD218" i="10"/>
  <c r="CD224" i="10"/>
  <c r="CD230" i="10"/>
  <c r="CD236" i="10"/>
  <c r="CD209" i="10"/>
  <c r="CD222" i="10"/>
  <c r="CD234" i="10"/>
  <c r="CD245" i="10"/>
  <c r="CD201" i="10"/>
  <c r="CD244" i="10"/>
  <c r="CD228" i="10"/>
  <c r="CD207" i="10"/>
  <c r="CD214" i="10"/>
  <c r="CD217" i="10"/>
  <c r="CD243" i="10"/>
  <c r="CD204" i="10"/>
  <c r="CD235" i="10"/>
  <c r="CD241" i="10"/>
  <c r="CD240" i="10"/>
  <c r="CD246" i="10"/>
  <c r="CD216" i="10"/>
  <c r="CD229" i="10"/>
  <c r="CD256" i="10"/>
  <c r="CD262" i="10"/>
  <c r="CD268" i="10"/>
  <c r="CD274" i="10"/>
  <c r="CD242" i="10"/>
  <c r="CD255" i="10"/>
  <c r="CD261" i="10"/>
  <c r="CD267" i="10"/>
  <c r="CD273" i="10"/>
  <c r="CD248" i="10"/>
  <c r="CD249" i="10"/>
  <c r="CD250" i="10"/>
  <c r="CD251" i="10"/>
  <c r="CD254" i="10"/>
  <c r="CD260" i="10"/>
  <c r="CD253" i="10"/>
  <c r="CD259" i="10"/>
  <c r="CD265" i="10"/>
  <c r="CD271" i="10"/>
  <c r="CD257" i="10"/>
  <c r="CD263" i="10"/>
  <c r="CD269" i="10"/>
  <c r="CD223" i="10"/>
  <c r="CD258" i="10"/>
  <c r="CD264" i="10"/>
  <c r="CD270" i="10"/>
  <c r="CD282" i="10"/>
  <c r="CD288" i="10"/>
  <c r="CD294" i="10"/>
  <c r="CD300" i="10"/>
  <c r="CD266" i="10"/>
  <c r="CD272" i="10"/>
  <c r="CD281" i="10"/>
  <c r="CD287" i="10"/>
  <c r="CD276" i="10"/>
  <c r="CD280" i="10"/>
  <c r="CD286" i="10"/>
  <c r="CD292" i="10"/>
  <c r="CD247" i="10"/>
  <c r="CD277" i="10"/>
  <c r="CD279" i="10"/>
  <c r="CD285" i="10"/>
  <c r="CD291" i="10"/>
  <c r="CD278" i="10"/>
  <c r="BR317" i="10"/>
  <c r="BR315" i="10"/>
  <c r="BR318" i="10"/>
  <c r="BR326" i="10"/>
  <c r="BR319" i="10"/>
  <c r="BR321" i="10"/>
  <c r="BR322" i="10"/>
  <c r="BR316" i="10"/>
  <c r="BR324" i="10"/>
  <c r="BR327" i="10"/>
  <c r="BR330" i="10"/>
  <c r="BR323" i="10"/>
  <c r="BR325" i="10"/>
  <c r="BR328" i="10"/>
  <c r="BR340" i="10"/>
  <c r="BR331" i="10"/>
  <c r="BR334" i="10"/>
  <c r="BR335" i="10"/>
  <c r="BR329" i="10"/>
  <c r="BR320" i="10"/>
  <c r="BR332" i="10"/>
  <c r="BR333" i="10"/>
  <c r="BR339" i="10"/>
  <c r="BR343" i="10"/>
  <c r="BR344" i="10"/>
  <c r="BR337" i="10"/>
  <c r="BR336" i="10"/>
  <c r="BR338" i="10"/>
  <c r="BR342" i="10"/>
  <c r="BR341" i="10"/>
  <c r="BR309" i="10"/>
  <c r="BR308" i="10"/>
  <c r="BR307" i="10"/>
  <c r="BR313" i="10"/>
  <c r="BR306" i="10"/>
  <c r="BR187" i="10"/>
  <c r="BR193" i="10"/>
  <c r="BR311" i="10"/>
  <c r="BR185" i="10"/>
  <c r="BR191" i="10"/>
  <c r="BR190" i="10"/>
  <c r="BR196" i="10"/>
  <c r="BR312" i="10"/>
  <c r="BR310" i="10"/>
  <c r="BR192" i="10"/>
  <c r="BR197" i="10"/>
  <c r="BR203" i="10"/>
  <c r="BR314" i="10"/>
  <c r="BR195" i="10"/>
  <c r="BR202" i="10"/>
  <c r="BR188" i="10"/>
  <c r="BR201" i="10"/>
  <c r="BR189" i="10"/>
  <c r="BR199" i="10"/>
  <c r="BR204" i="10"/>
  <c r="BR186" i="10"/>
  <c r="BR212" i="10"/>
  <c r="BR211" i="10"/>
  <c r="BR206" i="10"/>
  <c r="BR210" i="10"/>
  <c r="BR194" i="10"/>
  <c r="BR215" i="10"/>
  <c r="BR221" i="10"/>
  <c r="BR227" i="10"/>
  <c r="BR233" i="10"/>
  <c r="BR239" i="10"/>
  <c r="BR209" i="10"/>
  <c r="BR220" i="10"/>
  <c r="BR226" i="10"/>
  <c r="BR232" i="10"/>
  <c r="BR238" i="10"/>
  <c r="BR207" i="10"/>
  <c r="BR213" i="10"/>
  <c r="BR198" i="10"/>
  <c r="BR219" i="10"/>
  <c r="BR225" i="10"/>
  <c r="BR231" i="10"/>
  <c r="BR237" i="10"/>
  <c r="BR200" i="10"/>
  <c r="BR205" i="10"/>
  <c r="BR218" i="10"/>
  <c r="BR224" i="10"/>
  <c r="BR230" i="10"/>
  <c r="BR236" i="10"/>
  <c r="BR228" i="10"/>
  <c r="BR235" i="10"/>
  <c r="BR245" i="10"/>
  <c r="BR217" i="10"/>
  <c r="BR244" i="10"/>
  <c r="BR214" i="10"/>
  <c r="BR223" i="10"/>
  <c r="BR243" i="10"/>
  <c r="BR208" i="10"/>
  <c r="BR229" i="10"/>
  <c r="BR241" i="10"/>
  <c r="BR240" i="10"/>
  <c r="BR246" i="10"/>
  <c r="BR222" i="10"/>
  <c r="BR256" i="10"/>
  <c r="BR262" i="10"/>
  <c r="BR268" i="10"/>
  <c r="BR274" i="10"/>
  <c r="BR255" i="10"/>
  <c r="BR261" i="10"/>
  <c r="BR267" i="10"/>
  <c r="BR273" i="10"/>
  <c r="BR247" i="10"/>
  <c r="BR254" i="10"/>
  <c r="BR260" i="10"/>
  <c r="BR234" i="10"/>
  <c r="BR249" i="10"/>
  <c r="BR250" i="10"/>
  <c r="BR251" i="10"/>
  <c r="BR253" i="10"/>
  <c r="BR259" i="10"/>
  <c r="BR265" i="10"/>
  <c r="BR271" i="10"/>
  <c r="BR216" i="10"/>
  <c r="BR242" i="10"/>
  <c r="BR257" i="10"/>
  <c r="BR263" i="10"/>
  <c r="BR269" i="10"/>
  <c r="BR282" i="10"/>
  <c r="BR288" i="10"/>
  <c r="BR294" i="10"/>
  <c r="BR300" i="10"/>
  <c r="BR275" i="10"/>
  <c r="BR281" i="10"/>
  <c r="BR287" i="10"/>
  <c r="BR280" i="10"/>
  <c r="BR286" i="10"/>
  <c r="BR292" i="10"/>
  <c r="BR252" i="10"/>
  <c r="BR279" i="10"/>
  <c r="BR285" i="10"/>
  <c r="BR291" i="10"/>
  <c r="BR266" i="10"/>
  <c r="BR277" i="10"/>
  <c r="BF317" i="10"/>
  <c r="BF315" i="10"/>
  <c r="BF318" i="10"/>
  <c r="BF319" i="10"/>
  <c r="BF320" i="10"/>
  <c r="BF326" i="10"/>
  <c r="BF331" i="10"/>
  <c r="BF316" i="10"/>
  <c r="BF322" i="10"/>
  <c r="BF321" i="10"/>
  <c r="BF328" i="10"/>
  <c r="BF329" i="10"/>
  <c r="BF332" i="10"/>
  <c r="BF333" i="10"/>
  <c r="BF340" i="10"/>
  <c r="BF324" i="10"/>
  <c r="BF334" i="10"/>
  <c r="BF325" i="10"/>
  <c r="BF337" i="10"/>
  <c r="BF330" i="10"/>
  <c r="BF336" i="10"/>
  <c r="BF335" i="10"/>
  <c r="BF327" i="10"/>
  <c r="BF341" i="10"/>
  <c r="BF342" i="10"/>
  <c r="BF323" i="10"/>
  <c r="BF343" i="10"/>
  <c r="BF338" i="10"/>
  <c r="BF339" i="10"/>
  <c r="BF344" i="10"/>
  <c r="BF309" i="10"/>
  <c r="BF308" i="10"/>
  <c r="BF307" i="10"/>
  <c r="BF313" i="10"/>
  <c r="BF306" i="10"/>
  <c r="BF187" i="10"/>
  <c r="BF193" i="10"/>
  <c r="BF312" i="10"/>
  <c r="BF310" i="10"/>
  <c r="BF185" i="10"/>
  <c r="BF191" i="10"/>
  <c r="BF190" i="10"/>
  <c r="BF196" i="10"/>
  <c r="BF311" i="10"/>
  <c r="BF314" i="10"/>
  <c r="BF186" i="10"/>
  <c r="BF197" i="10"/>
  <c r="BF203" i="10"/>
  <c r="BF189" i="10"/>
  <c r="BF202" i="10"/>
  <c r="BF194" i="10"/>
  <c r="BF201" i="10"/>
  <c r="BF195" i="10"/>
  <c r="BF199" i="10"/>
  <c r="BF205" i="10"/>
  <c r="BF212" i="10"/>
  <c r="BF200" i="10"/>
  <c r="BF211" i="10"/>
  <c r="BF198" i="10"/>
  <c r="BF204" i="10"/>
  <c r="BF210" i="10"/>
  <c r="BF214" i="10"/>
  <c r="BF215" i="10"/>
  <c r="BF221" i="10"/>
  <c r="BF227" i="10"/>
  <c r="BF233" i="10"/>
  <c r="BF239" i="10"/>
  <c r="BF192" i="10"/>
  <c r="BF220" i="10"/>
  <c r="BF226" i="10"/>
  <c r="BF232" i="10"/>
  <c r="BF238" i="10"/>
  <c r="BF188" i="10"/>
  <c r="BF208" i="10"/>
  <c r="BF219" i="10"/>
  <c r="BF225" i="10"/>
  <c r="BF231" i="10"/>
  <c r="BF237" i="10"/>
  <c r="BF206" i="10"/>
  <c r="BF213" i="10"/>
  <c r="BF218" i="10"/>
  <c r="BF224" i="10"/>
  <c r="BF230" i="10"/>
  <c r="BF236" i="10"/>
  <c r="BF245" i="10"/>
  <c r="BF223" i="10"/>
  <c r="BF229" i="10"/>
  <c r="BF244" i="10"/>
  <c r="BF207" i="10"/>
  <c r="BF216" i="10"/>
  <c r="BF234" i="10"/>
  <c r="BF243" i="10"/>
  <c r="BF209" i="10"/>
  <c r="BF241" i="10"/>
  <c r="BF217" i="10"/>
  <c r="BF240" i="10"/>
  <c r="BF246" i="10"/>
  <c r="BF247" i="10"/>
  <c r="BF228" i="10"/>
  <c r="BF256" i="10"/>
  <c r="BF262" i="10"/>
  <c r="BF268" i="10"/>
  <c r="BF274" i="10"/>
  <c r="BF248" i="10"/>
  <c r="BF255" i="10"/>
  <c r="BF261" i="10"/>
  <c r="BF267" i="10"/>
  <c r="BF273" i="10"/>
  <c r="BF254" i="10"/>
  <c r="BF260" i="10"/>
  <c r="BF235" i="10"/>
  <c r="BF253" i="10"/>
  <c r="BF259" i="10"/>
  <c r="BF265" i="10"/>
  <c r="BF271" i="10"/>
  <c r="BF222" i="10"/>
  <c r="BF249" i="10"/>
  <c r="BF257" i="10"/>
  <c r="BF263" i="10"/>
  <c r="BF269" i="10"/>
  <c r="BF276" i="10"/>
  <c r="BF278" i="10"/>
  <c r="BF282" i="10"/>
  <c r="BF288" i="10"/>
  <c r="BF294" i="10"/>
  <c r="BF300" i="10"/>
  <c r="BF252" i="10"/>
  <c r="BF270" i="10"/>
  <c r="BF272" i="10"/>
  <c r="BF277" i="10"/>
  <c r="BF281" i="10"/>
  <c r="BF287" i="10"/>
  <c r="BF242" i="10"/>
  <c r="BF264" i="10"/>
  <c r="BF280" i="10"/>
  <c r="BF286" i="10"/>
  <c r="BF292" i="10"/>
  <c r="BF250" i="10"/>
  <c r="BF258" i="10"/>
  <c r="BF266" i="10"/>
  <c r="BF279" i="10"/>
  <c r="BF285" i="10"/>
  <c r="BF291" i="10"/>
  <c r="AT317" i="10"/>
  <c r="AT315" i="10"/>
  <c r="AT318" i="10"/>
  <c r="AT316" i="10"/>
  <c r="AT321" i="10"/>
  <c r="AT319" i="10"/>
  <c r="AT326" i="10"/>
  <c r="AT331" i="10"/>
  <c r="AT322" i="10"/>
  <c r="AT327" i="10"/>
  <c r="AT320" i="10"/>
  <c r="AT324" i="10"/>
  <c r="AT330" i="10"/>
  <c r="AT340" i="10"/>
  <c r="AT333" i="10"/>
  <c r="AT332" i="10"/>
  <c r="AT325" i="10"/>
  <c r="AT329" i="10"/>
  <c r="AT334" i="10"/>
  <c r="AT328" i="10"/>
  <c r="AT323" i="10"/>
  <c r="AT337" i="10"/>
  <c r="AT344" i="10"/>
  <c r="AT335" i="10"/>
  <c r="AT338" i="10"/>
  <c r="AT343" i="10"/>
  <c r="AT336" i="10"/>
  <c r="AT339" i="10"/>
  <c r="AT342" i="10"/>
  <c r="AT341" i="10"/>
  <c r="AT309" i="10"/>
  <c r="AT308" i="10"/>
  <c r="AT307" i="10"/>
  <c r="AT313" i="10"/>
  <c r="AT306" i="10"/>
  <c r="AT187" i="10"/>
  <c r="AT193" i="10"/>
  <c r="AT311" i="10"/>
  <c r="AT185" i="10"/>
  <c r="AT191" i="10"/>
  <c r="AT314" i="10"/>
  <c r="AT190" i="10"/>
  <c r="AT196" i="10"/>
  <c r="AT312" i="10"/>
  <c r="AT192" i="10"/>
  <c r="AT197" i="10"/>
  <c r="AT203" i="10"/>
  <c r="AT195" i="10"/>
  <c r="AT202" i="10"/>
  <c r="AT188" i="10"/>
  <c r="AT201" i="10"/>
  <c r="AT189" i="10"/>
  <c r="AT199" i="10"/>
  <c r="AT310" i="10"/>
  <c r="AT198" i="10"/>
  <c r="AT212" i="10"/>
  <c r="AT205" i="10"/>
  <c r="AT211" i="10"/>
  <c r="AT194" i="10"/>
  <c r="AT210" i="10"/>
  <c r="AT186" i="10"/>
  <c r="AT200" i="10"/>
  <c r="AT215" i="10"/>
  <c r="AT221" i="10"/>
  <c r="AT227" i="10"/>
  <c r="AT233" i="10"/>
  <c r="AT239" i="10"/>
  <c r="AT214" i="10"/>
  <c r="AT220" i="10"/>
  <c r="AT226" i="10"/>
  <c r="AT232" i="10"/>
  <c r="AT238" i="10"/>
  <c r="AT204" i="10"/>
  <c r="AT206" i="10"/>
  <c r="AT209" i="10"/>
  <c r="AT219" i="10"/>
  <c r="AT225" i="10"/>
  <c r="AT231" i="10"/>
  <c r="AT237" i="10"/>
  <c r="AT207" i="10"/>
  <c r="AT218" i="10"/>
  <c r="AT224" i="10"/>
  <c r="AT230" i="10"/>
  <c r="AT236" i="10"/>
  <c r="AT208" i="10"/>
  <c r="AT234" i="10"/>
  <c r="AT216" i="10"/>
  <c r="AT245" i="10"/>
  <c r="AT235" i="10"/>
  <c r="AT244" i="10"/>
  <c r="AT222" i="10"/>
  <c r="AT243" i="10"/>
  <c r="AT213" i="10"/>
  <c r="AT241" i="10"/>
  <c r="AT223" i="10"/>
  <c r="AT240" i="10"/>
  <c r="AT246" i="10"/>
  <c r="AT256" i="10"/>
  <c r="AT262" i="10"/>
  <c r="AT268" i="10"/>
  <c r="AT274" i="10"/>
  <c r="AT249" i="10"/>
  <c r="AT255" i="10"/>
  <c r="AT261" i="10"/>
  <c r="AT267" i="10"/>
  <c r="AT273" i="10"/>
  <c r="AT242" i="10"/>
  <c r="AT254" i="10"/>
  <c r="AT260" i="10"/>
  <c r="AT217" i="10"/>
  <c r="AT247" i="10"/>
  <c r="AT248" i="10"/>
  <c r="AT253" i="10"/>
  <c r="AT259" i="10"/>
  <c r="AT265" i="10"/>
  <c r="AT271" i="10"/>
  <c r="AT228" i="10"/>
  <c r="AT250" i="10"/>
  <c r="AT251" i="10"/>
  <c r="AT257" i="10"/>
  <c r="AT263" i="10"/>
  <c r="AT269" i="10"/>
  <c r="AT252" i="10"/>
  <c r="AT229" i="10"/>
  <c r="AT264" i="10"/>
  <c r="AT282" i="10"/>
  <c r="AT288" i="10"/>
  <c r="AT294" i="10"/>
  <c r="AT300" i="10"/>
  <c r="AT275" i="10"/>
  <c r="AT278" i="10"/>
  <c r="AT258" i="10"/>
  <c r="AT266" i="10"/>
  <c r="AT281" i="10"/>
  <c r="AT287" i="10"/>
  <c r="AT276" i="10"/>
  <c r="AT280" i="10"/>
  <c r="AT286" i="10"/>
  <c r="AT292" i="10"/>
  <c r="AT298" i="10"/>
  <c r="AT277" i="10"/>
  <c r="AT279" i="10"/>
  <c r="AT285" i="10"/>
  <c r="AT291" i="10"/>
  <c r="O184" i="10"/>
  <c r="EC184" i="10"/>
  <c r="DQ184" i="10"/>
  <c r="DE184" i="10"/>
  <c r="CS184" i="10"/>
  <c r="CG184" i="10"/>
  <c r="BU184" i="10"/>
  <c r="BI184" i="10"/>
  <c r="AW184" i="10"/>
  <c r="AK184" i="10"/>
  <c r="Y184" i="10"/>
  <c r="EA305" i="10"/>
  <c r="DO305" i="10"/>
  <c r="DC305" i="10"/>
  <c r="CQ305" i="10"/>
  <c r="CE305" i="10"/>
  <c r="BS305" i="10"/>
  <c r="BG305" i="10"/>
  <c r="AU305" i="10"/>
  <c r="AI305" i="10"/>
  <c r="W305" i="10"/>
  <c r="K305" i="10"/>
  <c r="DY304" i="10"/>
  <c r="DA304" i="10"/>
  <c r="CO304" i="10"/>
  <c r="CC304" i="10"/>
  <c r="BQ304" i="10"/>
  <c r="BE304" i="10"/>
  <c r="AS304" i="10"/>
  <c r="AG304" i="10"/>
  <c r="U304" i="10"/>
  <c r="I304" i="10"/>
  <c r="DW303" i="10"/>
  <c r="DK303" i="10"/>
  <c r="CY303" i="10"/>
  <c r="CL303" i="10"/>
  <c r="BW303" i="10"/>
  <c r="BI303" i="10"/>
  <c r="AU303" i="10"/>
  <c r="AG303" i="10"/>
  <c r="R303" i="10"/>
  <c r="EC302" i="10"/>
  <c r="DO302" i="10"/>
  <c r="DA302" i="10"/>
  <c r="CM302" i="10"/>
  <c r="BX302" i="10"/>
  <c r="BI302" i="10"/>
  <c r="AU302" i="10"/>
  <c r="AG302" i="10"/>
  <c r="S302" i="10"/>
  <c r="ED301" i="10"/>
  <c r="DO301" i="10"/>
  <c r="DA301" i="10"/>
  <c r="CM301" i="10"/>
  <c r="BY301" i="10"/>
  <c r="BJ301" i="10"/>
  <c r="AU301" i="10"/>
  <c r="AG301" i="10"/>
  <c r="S301" i="10"/>
  <c r="E301" i="10"/>
  <c r="DP300" i="10"/>
  <c r="DA300" i="10"/>
  <c r="CM300" i="10"/>
  <c r="BY300" i="10"/>
  <c r="BK300" i="10"/>
  <c r="AV300" i="10"/>
  <c r="AG300" i="10"/>
  <c r="S300" i="10"/>
  <c r="E300" i="10"/>
  <c r="DQ299" i="10"/>
  <c r="DB299" i="10"/>
  <c r="CM299" i="10"/>
  <c r="BY299" i="10"/>
  <c r="BK299" i="10"/>
  <c r="AW299" i="10"/>
  <c r="AH299" i="10"/>
  <c r="S299" i="10"/>
  <c r="E299" i="10"/>
  <c r="DQ298" i="10"/>
  <c r="DC298" i="10"/>
  <c r="CN298" i="10"/>
  <c r="BY298" i="10"/>
  <c r="BK298" i="10"/>
  <c r="AW298" i="10"/>
  <c r="AF298" i="10"/>
  <c r="M298" i="10"/>
  <c r="DQ297" i="10"/>
  <c r="CU297" i="10"/>
  <c r="CD297" i="10"/>
  <c r="BH297" i="10"/>
  <c r="AL297" i="10"/>
  <c r="R297" i="10"/>
  <c r="DY296" i="10"/>
  <c r="DC296" i="10"/>
  <c r="CG296" i="10"/>
  <c r="BI296" i="10"/>
  <c r="AK296" i="10"/>
  <c r="M296" i="10"/>
  <c r="DO295" i="10"/>
  <c r="CQ295" i="10"/>
  <c r="AU295" i="10"/>
  <c r="W295" i="10"/>
  <c r="DY294" i="10"/>
  <c r="DA294" i="10"/>
  <c r="CC294" i="10"/>
  <c r="BE294" i="10"/>
  <c r="AG294" i="10"/>
  <c r="I294" i="10"/>
  <c r="DK293" i="10"/>
  <c r="CM293" i="10"/>
  <c r="BO293" i="10"/>
  <c r="AQ293" i="10"/>
  <c r="S293" i="10"/>
  <c r="DU292" i="10"/>
  <c r="CW292" i="10"/>
  <c r="BY292" i="10"/>
  <c r="BA292" i="10"/>
  <c r="AC292" i="10"/>
  <c r="E292" i="10"/>
  <c r="DE291" i="10"/>
  <c r="CE291" i="10"/>
  <c r="AX291" i="10"/>
  <c r="X291" i="10"/>
  <c r="DQ290" i="10"/>
  <c r="BQ290" i="10"/>
  <c r="AJ290" i="10"/>
  <c r="J290" i="10"/>
  <c r="DC289" i="10"/>
  <c r="CC289" i="10"/>
  <c r="BC289" i="10"/>
  <c r="V289" i="10"/>
  <c r="DV288" i="10"/>
  <c r="BO288" i="10"/>
  <c r="AO288" i="10"/>
  <c r="H288" i="10"/>
  <c r="DH287" i="10"/>
  <c r="CA287" i="10"/>
  <c r="BA287" i="10"/>
  <c r="AA287" i="10"/>
  <c r="CT286" i="10"/>
  <c r="BM286" i="10"/>
  <c r="AM286" i="10"/>
  <c r="DF285" i="10"/>
  <c r="CF285" i="10"/>
  <c r="AY285" i="10"/>
  <c r="Y285" i="10"/>
  <c r="DY284" i="10"/>
  <c r="CR284" i="10"/>
  <c r="BR284" i="10"/>
  <c r="AK284" i="10"/>
  <c r="K284" i="10"/>
  <c r="DK283" i="10"/>
  <c r="CD283" i="10"/>
  <c r="BD283" i="10"/>
  <c r="W283" i="10"/>
  <c r="DW282" i="10"/>
  <c r="CW282" i="10"/>
  <c r="AP282" i="10"/>
  <c r="I282" i="10"/>
  <c r="CY281" i="10"/>
  <c r="BO281" i="10"/>
  <c r="AE281" i="10"/>
  <c r="DU280" i="10"/>
  <c r="CK280" i="10"/>
  <c r="BA280" i="10"/>
  <c r="Q280" i="10"/>
  <c r="DG279" i="10"/>
  <c r="BW279" i="10"/>
  <c r="AM279" i="10"/>
  <c r="EC278" i="10"/>
  <c r="CR278" i="10"/>
  <c r="BE278" i="10"/>
  <c r="K278" i="10"/>
  <c r="CK277" i="10"/>
  <c r="AG277" i="10"/>
  <c r="CM276" i="10"/>
  <c r="S276" i="10"/>
  <c r="BN275" i="10"/>
  <c r="CV274" i="10"/>
  <c r="ED273" i="10"/>
  <c r="AL273" i="10"/>
  <c r="BT272" i="10"/>
  <c r="DA270" i="10"/>
  <c r="DA269" i="10"/>
  <c r="CM268" i="10"/>
  <c r="BY267" i="10"/>
  <c r="BK266" i="10"/>
  <c r="AW265" i="10"/>
  <c r="AI264" i="10"/>
  <c r="U263" i="10"/>
  <c r="DI261" i="10"/>
  <c r="AY260" i="10"/>
  <c r="DO258" i="10"/>
  <c r="DU255" i="10"/>
  <c r="BK254" i="10"/>
  <c r="EA252" i="10"/>
  <c r="BG251" i="10"/>
  <c r="CJ249" i="10"/>
  <c r="DW246" i="10"/>
  <c r="AU241" i="10"/>
  <c r="J228" i="10"/>
  <c r="DT315" i="10"/>
  <c r="DT316" i="10"/>
  <c r="DT317" i="10"/>
  <c r="DT321" i="10"/>
  <c r="DT325" i="10"/>
  <c r="DT319" i="10"/>
  <c r="DT318" i="10"/>
  <c r="DT326" i="10"/>
  <c r="DT320" i="10"/>
  <c r="DT323" i="10"/>
  <c r="DT322" i="10"/>
  <c r="DT324" i="10"/>
  <c r="DT334" i="10"/>
  <c r="DT333" i="10"/>
  <c r="DT339" i="10"/>
  <c r="DT327" i="10"/>
  <c r="DT332" i="10"/>
  <c r="DT329" i="10"/>
  <c r="DT343" i="10"/>
  <c r="DT336" i="10"/>
  <c r="DT338" i="10"/>
  <c r="DT328" i="10"/>
  <c r="DT330" i="10"/>
  <c r="DT331" i="10"/>
  <c r="DT340" i="10"/>
  <c r="DT335" i="10"/>
  <c r="DT337" i="10"/>
  <c r="DT344" i="10"/>
  <c r="DT342" i="10"/>
  <c r="DT341" i="10"/>
  <c r="DT306" i="10"/>
  <c r="DT312" i="10"/>
  <c r="DT311" i="10"/>
  <c r="DT310" i="10"/>
  <c r="DT314" i="10"/>
  <c r="DT190" i="10"/>
  <c r="DT308" i="10"/>
  <c r="DT188" i="10"/>
  <c r="DT194" i="10"/>
  <c r="DT187" i="10"/>
  <c r="DT193" i="10"/>
  <c r="DT309" i="10"/>
  <c r="DT313" i="10"/>
  <c r="DT196" i="10"/>
  <c r="DT189" i="10"/>
  <c r="DT200" i="10"/>
  <c r="DT192" i="10"/>
  <c r="DT199" i="10"/>
  <c r="DT198" i="10"/>
  <c r="DT307" i="10"/>
  <c r="DT186" i="10"/>
  <c r="DT191" i="10"/>
  <c r="DT197" i="10"/>
  <c r="DT195" i="10"/>
  <c r="DT202" i="10"/>
  <c r="DT209" i="10"/>
  <c r="DT205" i="10"/>
  <c r="DT208" i="10"/>
  <c r="DT214" i="10"/>
  <c r="DT185" i="10"/>
  <c r="DT207" i="10"/>
  <c r="DT201" i="10"/>
  <c r="DT204" i="10"/>
  <c r="DT218" i="10"/>
  <c r="DT224" i="10"/>
  <c r="DT230" i="10"/>
  <c r="DT236" i="10"/>
  <c r="DT217" i="10"/>
  <c r="DT223" i="10"/>
  <c r="DT229" i="10"/>
  <c r="DT235" i="10"/>
  <c r="DT216" i="10"/>
  <c r="DT222" i="10"/>
  <c r="DT228" i="10"/>
  <c r="DT234" i="10"/>
  <c r="DT212" i="10"/>
  <c r="DT203" i="10"/>
  <c r="DT213" i="10"/>
  <c r="DT215" i="10"/>
  <c r="DT221" i="10"/>
  <c r="DT227" i="10"/>
  <c r="DT233" i="10"/>
  <c r="DT211" i="10"/>
  <c r="DT225" i="10"/>
  <c r="DT237" i="10"/>
  <c r="DT242" i="10"/>
  <c r="DT248" i="10"/>
  <c r="DT241" i="10"/>
  <c r="DT247" i="10"/>
  <c r="DT210" i="10"/>
  <c r="DT231" i="10"/>
  <c r="DT220" i="10"/>
  <c r="DT240" i="10"/>
  <c r="DT246" i="10"/>
  <c r="DT238" i="10"/>
  <c r="DT244" i="10"/>
  <c r="DT243" i="10"/>
  <c r="DT226" i="10"/>
  <c r="DT232" i="10"/>
  <c r="DT253" i="10"/>
  <c r="DT259" i="10"/>
  <c r="DT265" i="10"/>
  <c r="DT271" i="10"/>
  <c r="DT277" i="10"/>
  <c r="DT245" i="10"/>
  <c r="DT252" i="10"/>
  <c r="DT258" i="10"/>
  <c r="DT264" i="10"/>
  <c r="DT270" i="10"/>
  <c r="DT276" i="10"/>
  <c r="DT219" i="10"/>
  <c r="DT249" i="10"/>
  <c r="DT250" i="10"/>
  <c r="DT251" i="10"/>
  <c r="DT257" i="10"/>
  <c r="DT256" i="10"/>
  <c r="DT262" i="10"/>
  <c r="DT268" i="10"/>
  <c r="DT239" i="10"/>
  <c r="DT254" i="10"/>
  <c r="DT260" i="10"/>
  <c r="DT266" i="10"/>
  <c r="DT261" i="10"/>
  <c r="DT267" i="10"/>
  <c r="DT279" i="10"/>
  <c r="DT285" i="10"/>
  <c r="DT291" i="10"/>
  <c r="DT297" i="10"/>
  <c r="DT272" i="10"/>
  <c r="DT269" i="10"/>
  <c r="DT278" i="10"/>
  <c r="DT284" i="10"/>
  <c r="DT290" i="10"/>
  <c r="DT275" i="10"/>
  <c r="DT283" i="10"/>
  <c r="DT289" i="10"/>
  <c r="DT295" i="10"/>
  <c r="DT273" i="10"/>
  <c r="DT263" i="10"/>
  <c r="DT282" i="10"/>
  <c r="DT288" i="10"/>
  <c r="DT294" i="10"/>
  <c r="DT280" i="10"/>
  <c r="CH319" i="10"/>
  <c r="CH322" i="10"/>
  <c r="CH316" i="10"/>
  <c r="CH318" i="10"/>
  <c r="CH330" i="10"/>
  <c r="CH323" i="10"/>
  <c r="CH324" i="10"/>
  <c r="CH320" i="10"/>
  <c r="CH325" i="10"/>
  <c r="CH332" i="10"/>
  <c r="CH321" i="10"/>
  <c r="CH327" i="10"/>
  <c r="CH329" i="10"/>
  <c r="CH328" i="10"/>
  <c r="CH337" i="10"/>
  <c r="CH315" i="10"/>
  <c r="CH326" i="10"/>
  <c r="CH333" i="10"/>
  <c r="CH331" i="10"/>
  <c r="CH338" i="10"/>
  <c r="CH317" i="10"/>
  <c r="CH343" i="10"/>
  <c r="CH341" i="10"/>
  <c r="CH339" i="10"/>
  <c r="CH344" i="10"/>
  <c r="CH334" i="10"/>
  <c r="CH336" i="10"/>
  <c r="CH335" i="10"/>
  <c r="CH342" i="10"/>
  <c r="CH340" i="10"/>
  <c r="CH311" i="10"/>
  <c r="CH310" i="10"/>
  <c r="CH309" i="10"/>
  <c r="CH189" i="10"/>
  <c r="CH195" i="10"/>
  <c r="CH307" i="10"/>
  <c r="CH312" i="10"/>
  <c r="CH187" i="10"/>
  <c r="CH193" i="10"/>
  <c r="CH186" i="10"/>
  <c r="CH192" i="10"/>
  <c r="CH306" i="10"/>
  <c r="CH308" i="10"/>
  <c r="CH313" i="10"/>
  <c r="CH185" i="10"/>
  <c r="CH314" i="10"/>
  <c r="CH188" i="10"/>
  <c r="CH196" i="10"/>
  <c r="CH199" i="10"/>
  <c r="CH191" i="10"/>
  <c r="CH198" i="10"/>
  <c r="CH197" i="10"/>
  <c r="CH201" i="10"/>
  <c r="CH208" i="10"/>
  <c r="CH202" i="10"/>
  <c r="CH207" i="10"/>
  <c r="CH213" i="10"/>
  <c r="CH200" i="10"/>
  <c r="CH203" i="10"/>
  <c r="CH212" i="10"/>
  <c r="CH217" i="10"/>
  <c r="CH223" i="10"/>
  <c r="CH229" i="10"/>
  <c r="CH235" i="10"/>
  <c r="CH194" i="10"/>
  <c r="CH216" i="10"/>
  <c r="CH222" i="10"/>
  <c r="CH228" i="10"/>
  <c r="CH234" i="10"/>
  <c r="CH190" i="10"/>
  <c r="CH210" i="10"/>
  <c r="CH215" i="10"/>
  <c r="CH221" i="10"/>
  <c r="CH227" i="10"/>
  <c r="CH233" i="10"/>
  <c r="CH239" i="10"/>
  <c r="CH211" i="10"/>
  <c r="CH220" i="10"/>
  <c r="CH226" i="10"/>
  <c r="CH232" i="10"/>
  <c r="CH238" i="10"/>
  <c r="CH206" i="10"/>
  <c r="CH214" i="10"/>
  <c r="CH205" i="10"/>
  <c r="CH241" i="10"/>
  <c r="CH247" i="10"/>
  <c r="CH225" i="10"/>
  <c r="CH231" i="10"/>
  <c r="CH236" i="10"/>
  <c r="CH240" i="10"/>
  <c r="CH246" i="10"/>
  <c r="CH218" i="10"/>
  <c r="CH245" i="10"/>
  <c r="CH243" i="10"/>
  <c r="CH219" i="10"/>
  <c r="CH242" i="10"/>
  <c r="CH230" i="10"/>
  <c r="CH237" i="10"/>
  <c r="CH252" i="10"/>
  <c r="CH258" i="10"/>
  <c r="CH264" i="10"/>
  <c r="CH270" i="10"/>
  <c r="CH276" i="10"/>
  <c r="CH257" i="10"/>
  <c r="CH263" i="10"/>
  <c r="CH269" i="10"/>
  <c r="CH275" i="10"/>
  <c r="CH204" i="10"/>
  <c r="CH224" i="10"/>
  <c r="CH256" i="10"/>
  <c r="CH209" i="10"/>
  <c r="CH255" i="10"/>
  <c r="CH261" i="10"/>
  <c r="CH267" i="10"/>
  <c r="CH253" i="10"/>
  <c r="CH259" i="10"/>
  <c r="CH265" i="10"/>
  <c r="CH284" i="10"/>
  <c r="CH290" i="10"/>
  <c r="CH296" i="10"/>
  <c r="CH302" i="10"/>
  <c r="CH251" i="10"/>
  <c r="CH254" i="10"/>
  <c r="CH274" i="10"/>
  <c r="CH278" i="10"/>
  <c r="CH283" i="10"/>
  <c r="CH289" i="10"/>
  <c r="CH266" i="10"/>
  <c r="CH282" i="10"/>
  <c r="CH288" i="10"/>
  <c r="CH294" i="10"/>
  <c r="CH260" i="10"/>
  <c r="CH272" i="10"/>
  <c r="CH268" i="10"/>
  <c r="CH281" i="10"/>
  <c r="CH287" i="10"/>
  <c r="CH293" i="10"/>
  <c r="CH244" i="10"/>
  <c r="CH248" i="10"/>
  <c r="CH250" i="10"/>
  <c r="CH262" i="10"/>
  <c r="CH277" i="10"/>
  <c r="CH279" i="10"/>
  <c r="CQ315" i="10"/>
  <c r="CQ319" i="10"/>
  <c r="CQ320" i="10"/>
  <c r="CQ317" i="10"/>
  <c r="CQ322" i="10"/>
  <c r="CQ326" i="10"/>
  <c r="CQ327" i="10"/>
  <c r="CQ318" i="10"/>
  <c r="CQ321" i="10"/>
  <c r="CQ325" i="10"/>
  <c r="CQ316" i="10"/>
  <c r="CQ328" i="10"/>
  <c r="CQ329" i="10"/>
  <c r="CQ332" i="10"/>
  <c r="CQ334" i="10"/>
  <c r="CQ335" i="10"/>
  <c r="CQ331" i="10"/>
  <c r="CQ340" i="10"/>
  <c r="CQ324" i="10"/>
  <c r="CQ330" i="10"/>
  <c r="CQ336" i="10"/>
  <c r="CQ344" i="10"/>
  <c r="CQ343" i="10"/>
  <c r="CQ323" i="10"/>
  <c r="CQ333" i="10"/>
  <c r="CQ341" i="10"/>
  <c r="CQ342" i="10"/>
  <c r="CQ338" i="10"/>
  <c r="CQ339" i="10"/>
  <c r="CQ337" i="10"/>
  <c r="CQ310" i="10"/>
  <c r="CQ309" i="10"/>
  <c r="CQ306" i="10"/>
  <c r="CQ312" i="10"/>
  <c r="CQ313" i="10"/>
  <c r="CQ311" i="10"/>
  <c r="CQ186" i="10"/>
  <c r="CQ192" i="10"/>
  <c r="CQ307" i="10"/>
  <c r="CQ314" i="10"/>
  <c r="CQ190" i="10"/>
  <c r="CQ308" i="10"/>
  <c r="CQ188" i="10"/>
  <c r="CQ194" i="10"/>
  <c r="CQ187" i="10"/>
  <c r="CQ198" i="10"/>
  <c r="CQ204" i="10"/>
  <c r="CQ197" i="10"/>
  <c r="CQ203" i="10"/>
  <c r="CQ195" i="10"/>
  <c r="CQ202" i="10"/>
  <c r="CQ193" i="10"/>
  <c r="CQ185" i="10"/>
  <c r="CQ196" i="10"/>
  <c r="CQ189" i="10"/>
  <c r="CQ207" i="10"/>
  <c r="CQ213" i="10"/>
  <c r="CQ199" i="10"/>
  <c r="CQ206" i="10"/>
  <c r="CQ201" i="10"/>
  <c r="CQ205" i="10"/>
  <c r="CQ191" i="10"/>
  <c r="CQ210" i="10"/>
  <c r="CQ208" i="10"/>
  <c r="CQ209" i="10"/>
  <c r="CQ215" i="10"/>
  <c r="CQ221" i="10"/>
  <c r="CQ227" i="10"/>
  <c r="CQ233" i="10"/>
  <c r="CQ239" i="10"/>
  <c r="CQ220" i="10"/>
  <c r="CQ226" i="10"/>
  <c r="CQ232" i="10"/>
  <c r="CQ238" i="10"/>
  <c r="CQ219" i="10"/>
  <c r="CQ225" i="10"/>
  <c r="CQ212" i="10"/>
  <c r="CQ214" i="10"/>
  <c r="CQ218" i="10"/>
  <c r="CQ224" i="10"/>
  <c r="CQ230" i="10"/>
  <c r="CQ236" i="10"/>
  <c r="CQ211" i="10"/>
  <c r="CQ216" i="10"/>
  <c r="CQ222" i="10"/>
  <c r="CQ228" i="10"/>
  <c r="CQ223" i="10"/>
  <c r="CQ235" i="10"/>
  <c r="CQ237" i="10"/>
  <c r="CQ240" i="10"/>
  <c r="CQ246" i="10"/>
  <c r="CQ245" i="10"/>
  <c r="CQ229" i="10"/>
  <c r="CQ244" i="10"/>
  <c r="CQ250" i="10"/>
  <c r="CQ231" i="10"/>
  <c r="CQ243" i="10"/>
  <c r="CQ217" i="10"/>
  <c r="CQ200" i="10"/>
  <c r="CQ248" i="10"/>
  <c r="CQ257" i="10"/>
  <c r="CQ263" i="10"/>
  <c r="CQ269" i="10"/>
  <c r="CQ275" i="10"/>
  <c r="CQ256" i="10"/>
  <c r="CQ262" i="10"/>
  <c r="CQ268" i="10"/>
  <c r="CQ274" i="10"/>
  <c r="CQ249" i="10"/>
  <c r="CQ247" i="10"/>
  <c r="CQ251" i="10"/>
  <c r="CQ255" i="10"/>
  <c r="CQ261" i="10"/>
  <c r="CQ267" i="10"/>
  <c r="CQ273" i="10"/>
  <c r="CQ242" i="10"/>
  <c r="CQ254" i="10"/>
  <c r="CQ260" i="10"/>
  <c r="CQ266" i="10"/>
  <c r="CQ272" i="10"/>
  <c r="CQ265" i="10"/>
  <c r="CQ271" i="10"/>
  <c r="CQ241" i="10"/>
  <c r="CQ252" i="10"/>
  <c r="CQ234" i="10"/>
  <c r="CQ276" i="10"/>
  <c r="CQ282" i="10"/>
  <c r="CQ288" i="10"/>
  <c r="CQ294" i="10"/>
  <c r="CQ258" i="10"/>
  <c r="CQ277" i="10"/>
  <c r="CQ281" i="10"/>
  <c r="CQ287" i="10"/>
  <c r="CQ293" i="10"/>
  <c r="CQ299" i="10"/>
  <c r="CQ264" i="10"/>
  <c r="CQ280" i="10"/>
  <c r="CQ286" i="10"/>
  <c r="CQ292" i="10"/>
  <c r="CQ270" i="10"/>
  <c r="CQ259" i="10"/>
  <c r="CQ278" i="10"/>
  <c r="BJ184" i="10"/>
  <c r="AN296" i="10"/>
  <c r="CU286" i="10"/>
  <c r="CO320" i="10"/>
  <c r="CO315" i="10"/>
  <c r="CO316" i="10"/>
  <c r="CO321" i="10"/>
  <c r="CO324" i="10"/>
  <c r="CO318" i="10"/>
  <c r="CO317" i="10"/>
  <c r="CO325" i="10"/>
  <c r="CO322" i="10"/>
  <c r="CO319" i="10"/>
  <c r="CO323" i="10"/>
  <c r="CO330" i="10"/>
  <c r="CO338" i="10"/>
  <c r="CO329" i="10"/>
  <c r="CO326" i="10"/>
  <c r="CO339" i="10"/>
  <c r="CO331" i="10"/>
  <c r="CO327" i="10"/>
  <c r="CO344" i="10"/>
  <c r="CO328" i="10"/>
  <c r="CO335" i="10"/>
  <c r="CO340" i="10"/>
  <c r="CO342" i="10"/>
  <c r="CO334" i="10"/>
  <c r="CO337" i="10"/>
  <c r="CO336" i="10"/>
  <c r="CO332" i="10"/>
  <c r="CO333" i="10"/>
  <c r="CO343" i="10"/>
  <c r="CO341" i="10"/>
  <c r="CO309" i="10"/>
  <c r="CO308" i="10"/>
  <c r="CO311" i="10"/>
  <c r="CO185" i="10"/>
  <c r="CO191" i="10"/>
  <c r="CO312" i="10"/>
  <c r="CO189" i="10"/>
  <c r="CO195" i="10"/>
  <c r="CO306" i="10"/>
  <c r="CO310" i="10"/>
  <c r="CO313" i="10"/>
  <c r="CO187" i="10"/>
  <c r="CO193" i="10"/>
  <c r="CO192" i="10"/>
  <c r="CO197" i="10"/>
  <c r="CO203" i="10"/>
  <c r="CO190" i="10"/>
  <c r="CO202" i="10"/>
  <c r="CO188" i="10"/>
  <c r="CO201" i="10"/>
  <c r="CO307" i="10"/>
  <c r="CO186" i="10"/>
  <c r="CO194" i="10"/>
  <c r="CO199" i="10"/>
  <c r="CO206" i="10"/>
  <c r="CO212" i="10"/>
  <c r="CO205" i="10"/>
  <c r="CO204" i="10"/>
  <c r="CO210" i="10"/>
  <c r="CO314" i="10"/>
  <c r="CO200" i="10"/>
  <c r="CO198" i="10"/>
  <c r="CO209" i="10"/>
  <c r="CO207" i="10"/>
  <c r="CO220" i="10"/>
  <c r="CO226" i="10"/>
  <c r="CO232" i="10"/>
  <c r="CO238" i="10"/>
  <c r="CO196" i="10"/>
  <c r="CO219" i="10"/>
  <c r="CO225" i="10"/>
  <c r="CO231" i="10"/>
  <c r="CO237" i="10"/>
  <c r="CO214" i="10"/>
  <c r="CO218" i="10"/>
  <c r="CO224" i="10"/>
  <c r="CO208" i="10"/>
  <c r="CO217" i="10"/>
  <c r="CO223" i="10"/>
  <c r="CO229" i="10"/>
  <c r="CO235" i="10"/>
  <c r="CO215" i="10"/>
  <c r="CO221" i="10"/>
  <c r="CO227" i="10"/>
  <c r="CO233" i="10"/>
  <c r="CO216" i="10"/>
  <c r="CO245" i="10"/>
  <c r="CO251" i="10"/>
  <c r="CO244" i="10"/>
  <c r="CO222" i="10"/>
  <c r="CO243" i="10"/>
  <c r="CO249" i="10"/>
  <c r="CO213" i="10"/>
  <c r="CO234" i="10"/>
  <c r="CO236" i="10"/>
  <c r="CO242" i="10"/>
  <c r="CO230" i="10"/>
  <c r="CO239" i="10"/>
  <c r="CO256" i="10"/>
  <c r="CO262" i="10"/>
  <c r="CO268" i="10"/>
  <c r="CO274" i="10"/>
  <c r="CO240" i="10"/>
  <c r="CO211" i="10"/>
  <c r="CO228" i="10"/>
  <c r="CO247" i="10"/>
  <c r="CO250" i="10"/>
  <c r="CO255" i="10"/>
  <c r="CO261" i="10"/>
  <c r="CO267" i="10"/>
  <c r="CO273" i="10"/>
  <c r="CO254" i="10"/>
  <c r="CO260" i="10"/>
  <c r="CO266" i="10"/>
  <c r="CO272" i="10"/>
  <c r="CO253" i="10"/>
  <c r="CO259" i="10"/>
  <c r="CO265" i="10"/>
  <c r="CO271" i="10"/>
  <c r="CO241" i="10"/>
  <c r="CO276" i="10"/>
  <c r="CO248" i="10"/>
  <c r="CO275" i="10"/>
  <c r="CO258" i="10"/>
  <c r="CO277" i="10"/>
  <c r="CO281" i="10"/>
  <c r="CO287" i="10"/>
  <c r="CO293" i="10"/>
  <c r="CO264" i="10"/>
  <c r="CO280" i="10"/>
  <c r="CO286" i="10"/>
  <c r="CO292" i="10"/>
  <c r="CO298" i="10"/>
  <c r="CO270" i="10"/>
  <c r="CO269" i="10"/>
  <c r="CO279" i="10"/>
  <c r="CO285" i="10"/>
  <c r="CO291" i="10"/>
  <c r="CO297" i="10"/>
  <c r="CO246" i="10"/>
  <c r="CO257" i="10"/>
  <c r="CO252" i="10"/>
  <c r="CK303" i="10"/>
  <c r="BV303" i="10"/>
  <c r="BH303" i="10"/>
  <c r="AF303" i="10"/>
  <c r="Q303" i="10"/>
  <c r="EB302" i="10"/>
  <c r="BW302" i="10"/>
  <c r="BH302" i="10"/>
  <c r="AF302" i="10"/>
  <c r="R302" i="10"/>
  <c r="EC301" i="10"/>
  <c r="DN301" i="10"/>
  <c r="CZ301" i="10"/>
  <c r="BX301" i="10"/>
  <c r="BI301" i="10"/>
  <c r="AF301" i="10"/>
  <c r="R301" i="10"/>
  <c r="ED300" i="10"/>
  <c r="DO300" i="10"/>
  <c r="CZ300" i="10"/>
  <c r="CL300" i="10"/>
  <c r="BX300" i="10"/>
  <c r="BJ300" i="10"/>
  <c r="AU300" i="10"/>
  <c r="AF300" i="10"/>
  <c r="R300" i="10"/>
  <c r="ED299" i="10"/>
  <c r="DP299" i="10"/>
  <c r="DA299" i="10"/>
  <c r="CL299" i="10"/>
  <c r="BX299" i="10"/>
  <c r="BJ299" i="10"/>
  <c r="AV299" i="10"/>
  <c r="AG299" i="10"/>
  <c r="R299" i="10"/>
  <c r="ED298" i="10"/>
  <c r="DP298" i="10"/>
  <c r="DB298" i="10"/>
  <c r="CM298" i="10"/>
  <c r="BX298" i="10"/>
  <c r="BJ298" i="10"/>
  <c r="AV298" i="10"/>
  <c r="AC298" i="10"/>
  <c r="L298" i="10"/>
  <c r="DP297" i="10"/>
  <c r="CT297" i="10"/>
  <c r="BZ297" i="10"/>
  <c r="BG297" i="10"/>
  <c r="AK297" i="10"/>
  <c r="O297" i="10"/>
  <c r="DX296" i="10"/>
  <c r="DB296" i="10"/>
  <c r="CF296" i="10"/>
  <c r="BH296" i="10"/>
  <c r="AJ296" i="10"/>
  <c r="L296" i="10"/>
  <c r="DN295" i="10"/>
  <c r="CP295" i="10"/>
  <c r="BR295" i="10"/>
  <c r="AT295" i="10"/>
  <c r="V295" i="10"/>
  <c r="CZ294" i="10"/>
  <c r="CB294" i="10"/>
  <c r="BD294" i="10"/>
  <c r="AF294" i="10"/>
  <c r="H294" i="10"/>
  <c r="DJ293" i="10"/>
  <c r="CL293" i="10"/>
  <c r="BN293" i="10"/>
  <c r="AP293" i="10"/>
  <c r="R293" i="10"/>
  <c r="DT292" i="10"/>
  <c r="CV292" i="10"/>
  <c r="BX292" i="10"/>
  <c r="AZ292" i="10"/>
  <c r="AB292" i="10"/>
  <c r="ED291" i="10"/>
  <c r="DD291" i="10"/>
  <c r="BW291" i="10"/>
  <c r="AW291" i="10"/>
  <c r="W291" i="10"/>
  <c r="DP290" i="10"/>
  <c r="CP290" i="10"/>
  <c r="BI290" i="10"/>
  <c r="AI290" i="10"/>
  <c r="I290" i="10"/>
  <c r="DB289" i="10"/>
  <c r="AU289" i="10"/>
  <c r="U289" i="10"/>
  <c r="DU288" i="10"/>
  <c r="BN288" i="10"/>
  <c r="AG288" i="10"/>
  <c r="G288" i="10"/>
  <c r="DG287" i="10"/>
  <c r="BZ287" i="10"/>
  <c r="AZ287" i="10"/>
  <c r="S287" i="10"/>
  <c r="DS286" i="10"/>
  <c r="CS286" i="10"/>
  <c r="BL286" i="10"/>
  <c r="E286" i="10"/>
  <c r="DE285" i="10"/>
  <c r="CE285" i="10"/>
  <c r="AX285" i="10"/>
  <c r="X285" i="10"/>
  <c r="DQ284" i="10"/>
  <c r="CQ284" i="10"/>
  <c r="BQ284" i="10"/>
  <c r="AJ284" i="10"/>
  <c r="DC283" i="10"/>
  <c r="CC283" i="10"/>
  <c r="BC283" i="10"/>
  <c r="DV282" i="10"/>
  <c r="CO282" i="10"/>
  <c r="BO282" i="10"/>
  <c r="AO282" i="10"/>
  <c r="G282" i="10"/>
  <c r="CW281" i="10"/>
  <c r="BM281" i="10"/>
  <c r="AC281" i="10"/>
  <c r="DS280" i="10"/>
  <c r="CI280" i="10"/>
  <c r="AY280" i="10"/>
  <c r="O280" i="10"/>
  <c r="DE279" i="10"/>
  <c r="BU279" i="10"/>
  <c r="AK279" i="10"/>
  <c r="EA278" i="10"/>
  <c r="CP278" i="10"/>
  <c r="BB278" i="10"/>
  <c r="G278" i="10"/>
  <c r="CG277" i="10"/>
  <c r="AF277" i="10"/>
  <c r="CL276" i="10"/>
  <c r="R276" i="10"/>
  <c r="CT274" i="10"/>
  <c r="EB273" i="10"/>
  <c r="AJ273" i="10"/>
  <c r="BR272" i="10"/>
  <c r="CG271" i="10"/>
  <c r="CX270" i="10"/>
  <c r="CL268" i="10"/>
  <c r="BJ266" i="10"/>
  <c r="AV265" i="10"/>
  <c r="T263" i="10"/>
  <c r="DH261" i="10"/>
  <c r="AX260" i="10"/>
  <c r="DN258" i="10"/>
  <c r="DT255" i="10"/>
  <c r="BJ254" i="10"/>
  <c r="DZ252" i="10"/>
  <c r="BF251" i="10"/>
  <c r="CI249" i="10"/>
  <c r="DV246" i="10"/>
  <c r="AS241" i="10"/>
  <c r="H228" i="10"/>
  <c r="BL322" i="10"/>
  <c r="BL318" i="10"/>
  <c r="BL319" i="10"/>
  <c r="BL316" i="10"/>
  <c r="BL325" i="10"/>
  <c r="BL326" i="10"/>
  <c r="BL323" i="10"/>
  <c r="BL320" i="10"/>
  <c r="BL324" i="10"/>
  <c r="BL329" i="10"/>
  <c r="BL330" i="10"/>
  <c r="BL321" i="10"/>
  <c r="BL328" i="10"/>
  <c r="BL334" i="10"/>
  <c r="BL315" i="10"/>
  <c r="BL339" i="10"/>
  <c r="BL331" i="10"/>
  <c r="BL333" i="10"/>
  <c r="BL343" i="10"/>
  <c r="BL332" i="10"/>
  <c r="BL335" i="10"/>
  <c r="BL342" i="10"/>
  <c r="BL327" i="10"/>
  <c r="BL336" i="10"/>
  <c r="BL341" i="10"/>
  <c r="BL317" i="10"/>
  <c r="BL344" i="10"/>
  <c r="BL340" i="10"/>
  <c r="BL337" i="10"/>
  <c r="BL338" i="10"/>
  <c r="BL306" i="10"/>
  <c r="BL312" i="10"/>
  <c r="BL311" i="10"/>
  <c r="BL310" i="10"/>
  <c r="BL190" i="10"/>
  <c r="BL309" i="10"/>
  <c r="BL307" i="10"/>
  <c r="BL188" i="10"/>
  <c r="BL194" i="10"/>
  <c r="BL314" i="10"/>
  <c r="BL187" i="10"/>
  <c r="BL193" i="10"/>
  <c r="BL308" i="10"/>
  <c r="BL195" i="10"/>
  <c r="BL200" i="10"/>
  <c r="BL186" i="10"/>
  <c r="BL199" i="10"/>
  <c r="BL191" i="10"/>
  <c r="BL196" i="10"/>
  <c r="BL198" i="10"/>
  <c r="BL313" i="10"/>
  <c r="BL192" i="10"/>
  <c r="BL185" i="10"/>
  <c r="BL197" i="10"/>
  <c r="BL206" i="10"/>
  <c r="BL201" i="10"/>
  <c r="BL209" i="10"/>
  <c r="BL202" i="10"/>
  <c r="BL205" i="10"/>
  <c r="BL208" i="10"/>
  <c r="BL214" i="10"/>
  <c r="BL189" i="10"/>
  <c r="BL203" i="10"/>
  <c r="BL207" i="10"/>
  <c r="BL204" i="10"/>
  <c r="BL218" i="10"/>
  <c r="BL224" i="10"/>
  <c r="BL230" i="10"/>
  <c r="BL236" i="10"/>
  <c r="BL217" i="10"/>
  <c r="BL223" i="10"/>
  <c r="BL229" i="10"/>
  <c r="BL235" i="10"/>
  <c r="BL211" i="10"/>
  <c r="BL216" i="10"/>
  <c r="BL222" i="10"/>
  <c r="BL228" i="10"/>
  <c r="BL234" i="10"/>
  <c r="BL215" i="10"/>
  <c r="BL221" i="10"/>
  <c r="BL227" i="10"/>
  <c r="BL233" i="10"/>
  <c r="BL239" i="10"/>
  <c r="BL210" i="10"/>
  <c r="BL213" i="10"/>
  <c r="BL237" i="10"/>
  <c r="BL242" i="10"/>
  <c r="BL248" i="10"/>
  <c r="BL220" i="10"/>
  <c r="BL232" i="10"/>
  <c r="BL241" i="10"/>
  <c r="BL247" i="10"/>
  <c r="BL226" i="10"/>
  <c r="BL238" i="10"/>
  <c r="BL240" i="10"/>
  <c r="BL246" i="10"/>
  <c r="BL244" i="10"/>
  <c r="BL212" i="10"/>
  <c r="BL243" i="10"/>
  <c r="BL225" i="10"/>
  <c r="BL253" i="10"/>
  <c r="BL259" i="10"/>
  <c r="BL265" i="10"/>
  <c r="BL271" i="10"/>
  <c r="BL277" i="10"/>
  <c r="BL250" i="10"/>
  <c r="BL251" i="10"/>
  <c r="BL252" i="10"/>
  <c r="BL258" i="10"/>
  <c r="BL264" i="10"/>
  <c r="BL270" i="10"/>
  <c r="BL276" i="10"/>
  <c r="BL249" i="10"/>
  <c r="BL257" i="10"/>
  <c r="BL256" i="10"/>
  <c r="BL262" i="10"/>
  <c r="BL268" i="10"/>
  <c r="BL219" i="10"/>
  <c r="BL245" i="10"/>
  <c r="BL254" i="10"/>
  <c r="BL260" i="10"/>
  <c r="BL266" i="10"/>
  <c r="BL273" i="10"/>
  <c r="BL279" i="10"/>
  <c r="BL285" i="10"/>
  <c r="BL291" i="10"/>
  <c r="BL297" i="10"/>
  <c r="BL303" i="10"/>
  <c r="BL284" i="10"/>
  <c r="BL290" i="10"/>
  <c r="BL274" i="10"/>
  <c r="BL267" i="10"/>
  <c r="BL283" i="10"/>
  <c r="BL289" i="10"/>
  <c r="BL295" i="10"/>
  <c r="BL231" i="10"/>
  <c r="BL255" i="10"/>
  <c r="BL269" i="10"/>
  <c r="BL278" i="10"/>
  <c r="BL282" i="10"/>
  <c r="BL288" i="10"/>
  <c r="BL294" i="10"/>
  <c r="BL263" i="10"/>
  <c r="BL280" i="10"/>
  <c r="DR319" i="10"/>
  <c r="DR316" i="10"/>
  <c r="DR317" i="10"/>
  <c r="DR322" i="10"/>
  <c r="DR318" i="10"/>
  <c r="DR320" i="10"/>
  <c r="DR330" i="10"/>
  <c r="DR323" i="10"/>
  <c r="DR324" i="10"/>
  <c r="DR315" i="10"/>
  <c r="DR321" i="10"/>
  <c r="DR327" i="10"/>
  <c r="DR328" i="10"/>
  <c r="DR325" i="10"/>
  <c r="DR329" i="10"/>
  <c r="DR332" i="10"/>
  <c r="DR337" i="10"/>
  <c r="DR338" i="10"/>
  <c r="DR331" i="10"/>
  <c r="DR343" i="10"/>
  <c r="DR333" i="10"/>
  <c r="DR341" i="10"/>
  <c r="DR335" i="10"/>
  <c r="DR344" i="10"/>
  <c r="DR334" i="10"/>
  <c r="DR326" i="10"/>
  <c r="DR336" i="10"/>
  <c r="DR342" i="10"/>
  <c r="DR339" i="10"/>
  <c r="DR340" i="10"/>
  <c r="DR311" i="10"/>
  <c r="DR310" i="10"/>
  <c r="DR309" i="10"/>
  <c r="DR189" i="10"/>
  <c r="DR195" i="10"/>
  <c r="DR308" i="10"/>
  <c r="DR187" i="10"/>
  <c r="DR193" i="10"/>
  <c r="DR313" i="10"/>
  <c r="DR186" i="10"/>
  <c r="DR192" i="10"/>
  <c r="DR307" i="10"/>
  <c r="DR185" i="10"/>
  <c r="DR194" i="10"/>
  <c r="DR199" i="10"/>
  <c r="DR312" i="10"/>
  <c r="DR314" i="10"/>
  <c r="DR198" i="10"/>
  <c r="DR190" i="10"/>
  <c r="DR197" i="10"/>
  <c r="DR191" i="10"/>
  <c r="DR306" i="10"/>
  <c r="DR202" i="10"/>
  <c r="DR205" i="10"/>
  <c r="DR208" i="10"/>
  <c r="DR207" i="10"/>
  <c r="DR213" i="10"/>
  <c r="DR188" i="10"/>
  <c r="DR206" i="10"/>
  <c r="DR203" i="10"/>
  <c r="DR217" i="10"/>
  <c r="DR223" i="10"/>
  <c r="DR229" i="10"/>
  <c r="DR235" i="10"/>
  <c r="DR209" i="10"/>
  <c r="DR216" i="10"/>
  <c r="DR222" i="10"/>
  <c r="DR228" i="10"/>
  <c r="DR234" i="10"/>
  <c r="DR201" i="10"/>
  <c r="DR212" i="10"/>
  <c r="DR204" i="10"/>
  <c r="DR215" i="10"/>
  <c r="DR221" i="10"/>
  <c r="DR227" i="10"/>
  <c r="DR233" i="10"/>
  <c r="DR196" i="10"/>
  <c r="DR211" i="10"/>
  <c r="DR220" i="10"/>
  <c r="DR226" i="10"/>
  <c r="DR232" i="10"/>
  <c r="DR238" i="10"/>
  <c r="DR214" i="10"/>
  <c r="DR200" i="10"/>
  <c r="DR218" i="10"/>
  <c r="DR241" i="10"/>
  <c r="DR247" i="10"/>
  <c r="DR231" i="10"/>
  <c r="DR210" i="10"/>
  <c r="DR240" i="10"/>
  <c r="DR246" i="10"/>
  <c r="DR224" i="10"/>
  <c r="DR239" i="10"/>
  <c r="DR245" i="10"/>
  <c r="DR236" i="10"/>
  <c r="DR243" i="10"/>
  <c r="DR225" i="10"/>
  <c r="DR237" i="10"/>
  <c r="DR242" i="10"/>
  <c r="DR252" i="10"/>
  <c r="DR258" i="10"/>
  <c r="DR264" i="10"/>
  <c r="DR270" i="10"/>
  <c r="DR276" i="10"/>
  <c r="DR249" i="10"/>
  <c r="DR250" i="10"/>
  <c r="DR219" i="10"/>
  <c r="DR230" i="10"/>
  <c r="DR251" i="10"/>
  <c r="DR257" i="10"/>
  <c r="DR263" i="10"/>
  <c r="DR269" i="10"/>
  <c r="DR275" i="10"/>
  <c r="DR244" i="10"/>
  <c r="DR248" i="10"/>
  <c r="DR256" i="10"/>
  <c r="DR255" i="10"/>
  <c r="DR261" i="10"/>
  <c r="DR267" i="10"/>
  <c r="DR253" i="10"/>
  <c r="DR259" i="10"/>
  <c r="DR265" i="10"/>
  <c r="DR254" i="10"/>
  <c r="DR272" i="10"/>
  <c r="DR271" i="10"/>
  <c r="DR278" i="10"/>
  <c r="DR284" i="10"/>
  <c r="DR290" i="10"/>
  <c r="DR296" i="10"/>
  <c r="DR302" i="10"/>
  <c r="DR260" i="10"/>
  <c r="DR283" i="10"/>
  <c r="DR289" i="10"/>
  <c r="DR273" i="10"/>
  <c r="DR266" i="10"/>
  <c r="DR282" i="10"/>
  <c r="DR288" i="10"/>
  <c r="DR294" i="10"/>
  <c r="DR268" i="10"/>
  <c r="DR281" i="10"/>
  <c r="DR287" i="10"/>
  <c r="DR293" i="10"/>
  <c r="DR262" i="10"/>
  <c r="DR277" i="10"/>
  <c r="DR279" i="10"/>
  <c r="AL321" i="10"/>
  <c r="AL319" i="10"/>
  <c r="AL322" i="10"/>
  <c r="AL316" i="10"/>
  <c r="AL318" i="10"/>
  <c r="AL330" i="10"/>
  <c r="AL323" i="10"/>
  <c r="AL324" i="10"/>
  <c r="AL317" i="10"/>
  <c r="AL315" i="10"/>
  <c r="AL331" i="10"/>
  <c r="AL332" i="10"/>
  <c r="AL320" i="10"/>
  <c r="AL326" i="10"/>
  <c r="AL327" i="10"/>
  <c r="AL337" i="10"/>
  <c r="AL333" i="10"/>
  <c r="AL338" i="10"/>
  <c r="AL334" i="10"/>
  <c r="AL328" i="10"/>
  <c r="AL343" i="10"/>
  <c r="AL336" i="10"/>
  <c r="AL341" i="10"/>
  <c r="AL339" i="10"/>
  <c r="AL340" i="10"/>
  <c r="AL344" i="10"/>
  <c r="AL335" i="10"/>
  <c r="AL325" i="10"/>
  <c r="AL329" i="10"/>
  <c r="AL342" i="10"/>
  <c r="AL311" i="10"/>
  <c r="AL310" i="10"/>
  <c r="AL309" i="10"/>
  <c r="AL189" i="10"/>
  <c r="AL195" i="10"/>
  <c r="AL314" i="10"/>
  <c r="AL307" i="10"/>
  <c r="AL312" i="10"/>
  <c r="AL187" i="10"/>
  <c r="AL193" i="10"/>
  <c r="AL186" i="10"/>
  <c r="AL192" i="10"/>
  <c r="AL308" i="10"/>
  <c r="AL313" i="10"/>
  <c r="AL185" i="10"/>
  <c r="AL188" i="10"/>
  <c r="AL199" i="10"/>
  <c r="AL191" i="10"/>
  <c r="AL198" i="10"/>
  <c r="AL197" i="10"/>
  <c r="AL306" i="10"/>
  <c r="AL196" i="10"/>
  <c r="AL201" i="10"/>
  <c r="AL190" i="10"/>
  <c r="AL194" i="10"/>
  <c r="AL203" i="10"/>
  <c r="AL204" i="10"/>
  <c r="AL208" i="10"/>
  <c r="AL206" i="10"/>
  <c r="AL207" i="10"/>
  <c r="AL213" i="10"/>
  <c r="AL202" i="10"/>
  <c r="AL205" i="10"/>
  <c r="AL212" i="10"/>
  <c r="AL217" i="10"/>
  <c r="AL223" i="10"/>
  <c r="AL229" i="10"/>
  <c r="AL235" i="10"/>
  <c r="AL209" i="10"/>
  <c r="AL216" i="10"/>
  <c r="AL222" i="10"/>
  <c r="AL228" i="10"/>
  <c r="AL234" i="10"/>
  <c r="AL200" i="10"/>
  <c r="AL215" i="10"/>
  <c r="AL221" i="10"/>
  <c r="AL227" i="10"/>
  <c r="AL233" i="10"/>
  <c r="AL239" i="10"/>
  <c r="AL220" i="10"/>
  <c r="AL226" i="10"/>
  <c r="AL232" i="10"/>
  <c r="AL238" i="10"/>
  <c r="AL214" i="10"/>
  <c r="AL237" i="10"/>
  <c r="AL241" i="10"/>
  <c r="AL247" i="10"/>
  <c r="AL225" i="10"/>
  <c r="AL240" i="10"/>
  <c r="AL246" i="10"/>
  <c r="AL218" i="10"/>
  <c r="AL230" i="10"/>
  <c r="AL210" i="10"/>
  <c r="AL245" i="10"/>
  <c r="AL211" i="10"/>
  <c r="AL243" i="10"/>
  <c r="AL219" i="10"/>
  <c r="AL242" i="10"/>
  <c r="AL252" i="10"/>
  <c r="AL258" i="10"/>
  <c r="AL264" i="10"/>
  <c r="AL270" i="10"/>
  <c r="AL276" i="10"/>
  <c r="AL224" i="10"/>
  <c r="AL257" i="10"/>
  <c r="AL263" i="10"/>
  <c r="AL269" i="10"/>
  <c r="AL275" i="10"/>
  <c r="AL248" i="10"/>
  <c r="AL250" i="10"/>
  <c r="AL251" i="10"/>
  <c r="AL236" i="10"/>
  <c r="AL256" i="10"/>
  <c r="AL262" i="10"/>
  <c r="AL231" i="10"/>
  <c r="AL255" i="10"/>
  <c r="AL261" i="10"/>
  <c r="AL267" i="10"/>
  <c r="AL249" i="10"/>
  <c r="AL253" i="10"/>
  <c r="AL259" i="10"/>
  <c r="AL265" i="10"/>
  <c r="AL266" i="10"/>
  <c r="AL284" i="10"/>
  <c r="AL290" i="10"/>
  <c r="AL296" i="10"/>
  <c r="AL302" i="10"/>
  <c r="AL271" i="10"/>
  <c r="AL254" i="10"/>
  <c r="AL268" i="10"/>
  <c r="AL274" i="10"/>
  <c r="AL277" i="10"/>
  <c r="AL283" i="10"/>
  <c r="AL289" i="10"/>
  <c r="AL282" i="10"/>
  <c r="AL288" i="10"/>
  <c r="AL294" i="10"/>
  <c r="AL260" i="10"/>
  <c r="AL272" i="10"/>
  <c r="AL281" i="10"/>
  <c r="AL287" i="10"/>
  <c r="AL293" i="10"/>
  <c r="AL279" i="10"/>
  <c r="DT302" i="10"/>
  <c r="DF301" i="10"/>
  <c r="M315" i="10"/>
  <c r="M316" i="10"/>
  <c r="M317" i="10"/>
  <c r="M321" i="10"/>
  <c r="M319" i="10"/>
  <c r="M328" i="10"/>
  <c r="M329" i="10"/>
  <c r="M323" i="10"/>
  <c r="M322" i="10"/>
  <c r="M324" i="10"/>
  <c r="M320" i="10"/>
  <c r="M332" i="10"/>
  <c r="M325" i="10"/>
  <c r="M326" i="10"/>
  <c r="M318" i="10"/>
  <c r="M330" i="10"/>
  <c r="M331" i="10"/>
  <c r="M333" i="10"/>
  <c r="M336" i="10"/>
  <c r="M337" i="10"/>
  <c r="M327" i="10"/>
  <c r="M335" i="10"/>
  <c r="M334" i="10"/>
  <c r="M343" i="10"/>
  <c r="M344" i="10"/>
  <c r="M338" i="10"/>
  <c r="M339" i="10"/>
  <c r="M342" i="10"/>
  <c r="M341" i="10"/>
  <c r="M340" i="10"/>
  <c r="M306" i="10"/>
  <c r="M311" i="10"/>
  <c r="M310" i="10"/>
  <c r="M307" i="10"/>
  <c r="M313" i="10"/>
  <c r="M312" i="10"/>
  <c r="M187" i="10"/>
  <c r="M193" i="10"/>
  <c r="M308" i="10"/>
  <c r="M185" i="10"/>
  <c r="M191" i="10"/>
  <c r="M314" i="10"/>
  <c r="M309" i="10"/>
  <c r="M189" i="10"/>
  <c r="M195" i="10"/>
  <c r="M188" i="10"/>
  <c r="M199" i="10"/>
  <c r="M205" i="10"/>
  <c r="M186" i="10"/>
  <c r="M198" i="10"/>
  <c r="M204" i="10"/>
  <c r="M196" i="10"/>
  <c r="M203" i="10"/>
  <c r="M197" i="10"/>
  <c r="M194" i="10"/>
  <c r="M208" i="10"/>
  <c r="M214" i="10"/>
  <c r="M192" i="10"/>
  <c r="M201" i="10"/>
  <c r="M206" i="10"/>
  <c r="M209" i="10"/>
  <c r="M200" i="10"/>
  <c r="M216" i="10"/>
  <c r="M222" i="10"/>
  <c r="M228" i="10"/>
  <c r="M234" i="10"/>
  <c r="M207" i="10"/>
  <c r="M215" i="10"/>
  <c r="M221" i="10"/>
  <c r="M227" i="10"/>
  <c r="M233" i="10"/>
  <c r="M239" i="10"/>
  <c r="M202" i="10"/>
  <c r="M220" i="10"/>
  <c r="M226" i="10"/>
  <c r="M211" i="10"/>
  <c r="M212" i="10"/>
  <c r="M213" i="10"/>
  <c r="M219" i="10"/>
  <c r="M225" i="10"/>
  <c r="M231" i="10"/>
  <c r="M237" i="10"/>
  <c r="M190" i="10"/>
  <c r="M217" i="10"/>
  <c r="M223" i="10"/>
  <c r="M229" i="10"/>
  <c r="M224" i="10"/>
  <c r="M241" i="10"/>
  <c r="M247" i="10"/>
  <c r="M240" i="10"/>
  <c r="M246" i="10"/>
  <c r="M210" i="10"/>
  <c r="M235" i="10"/>
  <c r="M245" i="10"/>
  <c r="M251" i="10"/>
  <c r="M244" i="10"/>
  <c r="M218" i="10"/>
  <c r="M232" i="10"/>
  <c r="M252" i="10"/>
  <c r="M258" i="10"/>
  <c r="M264" i="10"/>
  <c r="M270" i="10"/>
  <c r="M276" i="10"/>
  <c r="M257" i="10"/>
  <c r="M263" i="10"/>
  <c r="M269" i="10"/>
  <c r="M275" i="10"/>
  <c r="M236" i="10"/>
  <c r="M248" i="10"/>
  <c r="M256" i="10"/>
  <c r="M262" i="10"/>
  <c r="M268" i="10"/>
  <c r="M274" i="10"/>
  <c r="M230" i="10"/>
  <c r="M238" i="10"/>
  <c r="M243" i="10"/>
  <c r="M249" i="10"/>
  <c r="M255" i="10"/>
  <c r="M261" i="10"/>
  <c r="M267" i="10"/>
  <c r="M273" i="10"/>
  <c r="M250" i="10"/>
  <c r="M253" i="10"/>
  <c r="M278" i="10"/>
  <c r="M283" i="10"/>
  <c r="M289" i="10"/>
  <c r="M295" i="10"/>
  <c r="M271" i="10"/>
  <c r="M242" i="10"/>
  <c r="M259" i="10"/>
  <c r="M266" i="10"/>
  <c r="M282" i="10"/>
  <c r="M288" i="10"/>
  <c r="M294" i="10"/>
  <c r="M300" i="10"/>
  <c r="M281" i="10"/>
  <c r="M287" i="10"/>
  <c r="M293" i="10"/>
  <c r="M260" i="10"/>
  <c r="BS319" i="10"/>
  <c r="BS320" i="10"/>
  <c r="BS321" i="10"/>
  <c r="BS322" i="10"/>
  <c r="BS326" i="10"/>
  <c r="BS315" i="10"/>
  <c r="BS327" i="10"/>
  <c r="BS316" i="10"/>
  <c r="BS324" i="10"/>
  <c r="BS323" i="10"/>
  <c r="BS328" i="10"/>
  <c r="BS329" i="10"/>
  <c r="BS317" i="10"/>
  <c r="BS330" i="10"/>
  <c r="BS325" i="10"/>
  <c r="BS331" i="10"/>
  <c r="BS334" i="10"/>
  <c r="BS333" i="10"/>
  <c r="BS335" i="10"/>
  <c r="BS318" i="10"/>
  <c r="BS340" i="10"/>
  <c r="BS344" i="10"/>
  <c r="BS339" i="10"/>
  <c r="BS332" i="10"/>
  <c r="BS341" i="10"/>
  <c r="BS342" i="10"/>
  <c r="BS343" i="10"/>
  <c r="BS338" i="10"/>
  <c r="BS336" i="10"/>
  <c r="BS337" i="10"/>
  <c r="BS310" i="10"/>
  <c r="BS309" i="10"/>
  <c r="BS306" i="10"/>
  <c r="BS312" i="10"/>
  <c r="BS313" i="10"/>
  <c r="BS311" i="10"/>
  <c r="BS186" i="10"/>
  <c r="BS192" i="10"/>
  <c r="BS307" i="10"/>
  <c r="BS190" i="10"/>
  <c r="BS308" i="10"/>
  <c r="BS314" i="10"/>
  <c r="BS188" i="10"/>
  <c r="BS194" i="10"/>
  <c r="BS187" i="10"/>
  <c r="BS198" i="10"/>
  <c r="BS204" i="10"/>
  <c r="BS185" i="10"/>
  <c r="BS197" i="10"/>
  <c r="BS203" i="10"/>
  <c r="BS195" i="10"/>
  <c r="BS202" i="10"/>
  <c r="BS193" i="10"/>
  <c r="BS196" i="10"/>
  <c r="BS207" i="10"/>
  <c r="BS213" i="10"/>
  <c r="BS191" i="10"/>
  <c r="BS201" i="10"/>
  <c r="BS199" i="10"/>
  <c r="BS206" i="10"/>
  <c r="BS210" i="10"/>
  <c r="BS208" i="10"/>
  <c r="BS212" i="10"/>
  <c r="BS215" i="10"/>
  <c r="BS221" i="10"/>
  <c r="BS227" i="10"/>
  <c r="BS233" i="10"/>
  <c r="BS239" i="10"/>
  <c r="BS209" i="10"/>
  <c r="BS220" i="10"/>
  <c r="BS226" i="10"/>
  <c r="BS232" i="10"/>
  <c r="BS238" i="10"/>
  <c r="BS219" i="10"/>
  <c r="BS225" i="10"/>
  <c r="BS200" i="10"/>
  <c r="BS205" i="10"/>
  <c r="BS211" i="10"/>
  <c r="BS218" i="10"/>
  <c r="BS224" i="10"/>
  <c r="BS230" i="10"/>
  <c r="BS236" i="10"/>
  <c r="BS214" i="10"/>
  <c r="BS216" i="10"/>
  <c r="BS222" i="10"/>
  <c r="BS228" i="10"/>
  <c r="BS240" i="10"/>
  <c r="BS246" i="10"/>
  <c r="BS235" i="10"/>
  <c r="BS237" i="10"/>
  <c r="BS245" i="10"/>
  <c r="BS217" i="10"/>
  <c r="BS244" i="10"/>
  <c r="BS250" i="10"/>
  <c r="BS223" i="10"/>
  <c r="BS243" i="10"/>
  <c r="BS231" i="10"/>
  <c r="BS234" i="10"/>
  <c r="BS189" i="10"/>
  <c r="BS242" i="10"/>
  <c r="BS257" i="10"/>
  <c r="BS263" i="10"/>
  <c r="BS269" i="10"/>
  <c r="BS275" i="10"/>
  <c r="BS256" i="10"/>
  <c r="BS262" i="10"/>
  <c r="BS268" i="10"/>
  <c r="BS274" i="10"/>
  <c r="BS241" i="10"/>
  <c r="BS255" i="10"/>
  <c r="BS261" i="10"/>
  <c r="BS267" i="10"/>
  <c r="BS273" i="10"/>
  <c r="BS247" i="10"/>
  <c r="BS254" i="10"/>
  <c r="BS260" i="10"/>
  <c r="BS266" i="10"/>
  <c r="BS272" i="10"/>
  <c r="BS229" i="10"/>
  <c r="BS278" i="10"/>
  <c r="BS253" i="10"/>
  <c r="BS271" i="10"/>
  <c r="BS282" i="10"/>
  <c r="BS288" i="10"/>
  <c r="BS294" i="10"/>
  <c r="BS265" i="10"/>
  <c r="BS281" i="10"/>
  <c r="BS287" i="10"/>
  <c r="BS293" i="10"/>
  <c r="BS299" i="10"/>
  <c r="BS249" i="10"/>
  <c r="BS259" i="10"/>
  <c r="BS280" i="10"/>
  <c r="BS286" i="10"/>
  <c r="BS292" i="10"/>
  <c r="BS252" i="10"/>
  <c r="BS251" i="10"/>
  <c r="P184" i="10"/>
  <c r="DF184" i="10"/>
  <c r="AX184" i="10"/>
  <c r="E303" i="10"/>
  <c r="F302" i="10"/>
  <c r="F301" i="10"/>
  <c r="BL300" i="10"/>
  <c r="DR299" i="10"/>
  <c r="F299" i="10"/>
  <c r="BL298" i="10"/>
  <c r="CE297" i="10"/>
  <c r="CJ296" i="10"/>
  <c r="BV295" i="10"/>
  <c r="DF291" i="10"/>
  <c r="AN286" i="10"/>
  <c r="D321" i="10"/>
  <c r="D315" i="10"/>
  <c r="D322" i="10"/>
  <c r="D318" i="10"/>
  <c r="D323" i="10"/>
  <c r="D320" i="10"/>
  <c r="D316" i="10"/>
  <c r="D325" i="10"/>
  <c r="D326" i="10"/>
  <c r="D324" i="10"/>
  <c r="D319" i="10"/>
  <c r="D328" i="10"/>
  <c r="D317" i="10"/>
  <c r="D329" i="10"/>
  <c r="D339" i="10"/>
  <c r="D334" i="10"/>
  <c r="D340" i="10"/>
  <c r="D330" i="10"/>
  <c r="D332" i="10"/>
  <c r="D338" i="10"/>
  <c r="D343" i="10"/>
  <c r="D337" i="10"/>
  <c r="D335" i="10"/>
  <c r="D336" i="10"/>
  <c r="D331" i="10"/>
  <c r="D327" i="10"/>
  <c r="D333" i="10"/>
  <c r="D344" i="10"/>
  <c r="D342" i="10"/>
  <c r="D341" i="10"/>
  <c r="DM320" i="10"/>
  <c r="DM321" i="10"/>
  <c r="DM317" i="10"/>
  <c r="DM319" i="10"/>
  <c r="DM315" i="10"/>
  <c r="DM324" i="10"/>
  <c r="DM325" i="10"/>
  <c r="DM316" i="10"/>
  <c r="DM323" i="10"/>
  <c r="DM318" i="10"/>
  <c r="DM326" i="10"/>
  <c r="DM327" i="10"/>
  <c r="DM329" i="10"/>
  <c r="DM338" i="10"/>
  <c r="DM330" i="10"/>
  <c r="DM333" i="10"/>
  <c r="DM339" i="10"/>
  <c r="DM328" i="10"/>
  <c r="DM336" i="10"/>
  <c r="DM344" i="10"/>
  <c r="DM337" i="10"/>
  <c r="DM342" i="10"/>
  <c r="DM322" i="10"/>
  <c r="DM331" i="10"/>
  <c r="DM334" i="10"/>
  <c r="DM332" i="10"/>
  <c r="DM335" i="10"/>
  <c r="DM340" i="10"/>
  <c r="DM343" i="10"/>
  <c r="DM341" i="10"/>
  <c r="DM309" i="10"/>
  <c r="DM308" i="10"/>
  <c r="DM311" i="10"/>
  <c r="DM313" i="10"/>
  <c r="DM185" i="10"/>
  <c r="DM191" i="10"/>
  <c r="DM312" i="10"/>
  <c r="DM306" i="10"/>
  <c r="DM189" i="10"/>
  <c r="DM195" i="10"/>
  <c r="DM310" i="10"/>
  <c r="DM187" i="10"/>
  <c r="DM193" i="10"/>
  <c r="DM192" i="10"/>
  <c r="DM197" i="10"/>
  <c r="DM203" i="10"/>
  <c r="DM314" i="10"/>
  <c r="DM190" i="10"/>
  <c r="DM202" i="10"/>
  <c r="DM188" i="10"/>
  <c r="DM201" i="10"/>
  <c r="DM186" i="10"/>
  <c r="DM206" i="10"/>
  <c r="DM212" i="10"/>
  <c r="DM194" i="10"/>
  <c r="DM200" i="10"/>
  <c r="DM196" i="10"/>
  <c r="DM198" i="10"/>
  <c r="DM210" i="10"/>
  <c r="DM209" i="10"/>
  <c r="DM199" i="10"/>
  <c r="DM207" i="10"/>
  <c r="DM220" i="10"/>
  <c r="DM226" i="10"/>
  <c r="DM232" i="10"/>
  <c r="DM238" i="10"/>
  <c r="DM204" i="10"/>
  <c r="DM211" i="10"/>
  <c r="DM213" i="10"/>
  <c r="DM214" i="10"/>
  <c r="DM205" i="10"/>
  <c r="DM219" i="10"/>
  <c r="DM225" i="10"/>
  <c r="DM231" i="10"/>
  <c r="DM237" i="10"/>
  <c r="DM208" i="10"/>
  <c r="DM218" i="10"/>
  <c r="DM224" i="10"/>
  <c r="DM307" i="10"/>
  <c r="DM217" i="10"/>
  <c r="DM223" i="10"/>
  <c r="DM229" i="10"/>
  <c r="DM235" i="10"/>
  <c r="DM215" i="10"/>
  <c r="DM221" i="10"/>
  <c r="DM227" i="10"/>
  <c r="DM233" i="10"/>
  <c r="DM239" i="10"/>
  <c r="DM245" i="10"/>
  <c r="DM244" i="10"/>
  <c r="DM228" i="10"/>
  <c r="DM234" i="10"/>
  <c r="DM236" i="10"/>
  <c r="DM243" i="10"/>
  <c r="DM249" i="10"/>
  <c r="DM230" i="10"/>
  <c r="DM216" i="10"/>
  <c r="DM242" i="10"/>
  <c r="DM222" i="10"/>
  <c r="DM248" i="10"/>
  <c r="DM256" i="10"/>
  <c r="DM262" i="10"/>
  <c r="DM268" i="10"/>
  <c r="DM274" i="10"/>
  <c r="DM247" i="10"/>
  <c r="DM255" i="10"/>
  <c r="DM261" i="10"/>
  <c r="DM267" i="10"/>
  <c r="DM273" i="10"/>
  <c r="DM241" i="10"/>
  <c r="DM254" i="10"/>
  <c r="DM260" i="10"/>
  <c r="DM266" i="10"/>
  <c r="DM272" i="10"/>
  <c r="DM253" i="10"/>
  <c r="DM259" i="10"/>
  <c r="DM265" i="10"/>
  <c r="DM271" i="10"/>
  <c r="DM240" i="10"/>
  <c r="DM246" i="10"/>
  <c r="DM251" i="10"/>
  <c r="DM264" i="10"/>
  <c r="DM257" i="10"/>
  <c r="DM269" i="10"/>
  <c r="DM275" i="10"/>
  <c r="DM281" i="10"/>
  <c r="DM287" i="10"/>
  <c r="DM293" i="10"/>
  <c r="DM270" i="10"/>
  <c r="DM276" i="10"/>
  <c r="DM280" i="10"/>
  <c r="DM286" i="10"/>
  <c r="DM292" i="10"/>
  <c r="DM298" i="10"/>
  <c r="DM252" i="10"/>
  <c r="DM263" i="10"/>
  <c r="DM277" i="10"/>
  <c r="DM279" i="10"/>
  <c r="DM285" i="10"/>
  <c r="DM291" i="10"/>
  <c r="DM297" i="10"/>
  <c r="DM250" i="10"/>
  <c r="BE320" i="10"/>
  <c r="BE317" i="10"/>
  <c r="BE318" i="10"/>
  <c r="BE319" i="10"/>
  <c r="BE321" i="10"/>
  <c r="BE331" i="10"/>
  <c r="BE324" i="10"/>
  <c r="BE325" i="10"/>
  <c r="BE315" i="10"/>
  <c r="BE323" i="10"/>
  <c r="BE316" i="10"/>
  <c r="BE322" i="10"/>
  <c r="BE328" i="10"/>
  <c r="BE329" i="10"/>
  <c r="BE330" i="10"/>
  <c r="BE338" i="10"/>
  <c r="BE339" i="10"/>
  <c r="BE326" i="10"/>
  <c r="BE344" i="10"/>
  <c r="BE327" i="10"/>
  <c r="BE342" i="10"/>
  <c r="BE333" i="10"/>
  <c r="BE337" i="10"/>
  <c r="BE334" i="10"/>
  <c r="BE336" i="10"/>
  <c r="BE340" i="10"/>
  <c r="BE341" i="10"/>
  <c r="BE343" i="10"/>
  <c r="BE332" i="10"/>
  <c r="BE335" i="10"/>
  <c r="BE309" i="10"/>
  <c r="BE308" i="10"/>
  <c r="BE314" i="10"/>
  <c r="BE311" i="10"/>
  <c r="BE307" i="10"/>
  <c r="BE312" i="10"/>
  <c r="BE310" i="10"/>
  <c r="BE185" i="10"/>
  <c r="BE191" i="10"/>
  <c r="BE189" i="10"/>
  <c r="BE195" i="10"/>
  <c r="BE306" i="10"/>
  <c r="BE187" i="10"/>
  <c r="BE193" i="10"/>
  <c r="BE186" i="10"/>
  <c r="BE196" i="10"/>
  <c r="BE197" i="10"/>
  <c r="BE203" i="10"/>
  <c r="BE202" i="10"/>
  <c r="BE194" i="10"/>
  <c r="BE201" i="10"/>
  <c r="BE192" i="10"/>
  <c r="BE313" i="10"/>
  <c r="BE212" i="10"/>
  <c r="BE190" i="10"/>
  <c r="BE200" i="10"/>
  <c r="BE198" i="10"/>
  <c r="BE204" i="10"/>
  <c r="BE210" i="10"/>
  <c r="BE206" i="10"/>
  <c r="BE209" i="10"/>
  <c r="BE205" i="10"/>
  <c r="BE207" i="10"/>
  <c r="BE220" i="10"/>
  <c r="BE226" i="10"/>
  <c r="BE232" i="10"/>
  <c r="BE238" i="10"/>
  <c r="BE188" i="10"/>
  <c r="BE208" i="10"/>
  <c r="BE219" i="10"/>
  <c r="BE225" i="10"/>
  <c r="BE231" i="10"/>
  <c r="BE237" i="10"/>
  <c r="BE199" i="10"/>
  <c r="BE213" i="10"/>
  <c r="BE218" i="10"/>
  <c r="BE224" i="10"/>
  <c r="BE217" i="10"/>
  <c r="BE223" i="10"/>
  <c r="BE229" i="10"/>
  <c r="BE235" i="10"/>
  <c r="BE214" i="10"/>
  <c r="BE215" i="10"/>
  <c r="BE221" i="10"/>
  <c r="BE227" i="10"/>
  <c r="BE233" i="10"/>
  <c r="BE245" i="10"/>
  <c r="BE251" i="10"/>
  <c r="BE211" i="10"/>
  <c r="BE236" i="10"/>
  <c r="BE239" i="10"/>
  <c r="BE244" i="10"/>
  <c r="BE216" i="10"/>
  <c r="BE234" i="10"/>
  <c r="BE243" i="10"/>
  <c r="BE249" i="10"/>
  <c r="BE222" i="10"/>
  <c r="BE242" i="10"/>
  <c r="BE228" i="10"/>
  <c r="BE230" i="10"/>
  <c r="BE241" i="10"/>
  <c r="BE256" i="10"/>
  <c r="BE262" i="10"/>
  <c r="BE268" i="10"/>
  <c r="BE274" i="10"/>
  <c r="BE248" i="10"/>
  <c r="BE255" i="10"/>
  <c r="BE261" i="10"/>
  <c r="BE267" i="10"/>
  <c r="BE273" i="10"/>
  <c r="BE240" i="10"/>
  <c r="BE254" i="10"/>
  <c r="BE260" i="10"/>
  <c r="BE266" i="10"/>
  <c r="BE272" i="10"/>
  <c r="BE253" i="10"/>
  <c r="BE259" i="10"/>
  <c r="BE265" i="10"/>
  <c r="BE271" i="10"/>
  <c r="BE247" i="10"/>
  <c r="BE276" i="10"/>
  <c r="BE252" i="10"/>
  <c r="BE270" i="10"/>
  <c r="BE277" i="10"/>
  <c r="BE281" i="10"/>
  <c r="BE287" i="10"/>
  <c r="BE293" i="10"/>
  <c r="BE246" i="10"/>
  <c r="BE264" i="10"/>
  <c r="BE280" i="10"/>
  <c r="BE286" i="10"/>
  <c r="BE292" i="10"/>
  <c r="BE298" i="10"/>
  <c r="BE250" i="10"/>
  <c r="BE258" i="10"/>
  <c r="BE269" i="10"/>
  <c r="BE279" i="10"/>
  <c r="BE285" i="10"/>
  <c r="BE291" i="10"/>
  <c r="BE297" i="10"/>
  <c r="BE275" i="10"/>
  <c r="AH317" i="10"/>
  <c r="AH315" i="10"/>
  <c r="AH318" i="10"/>
  <c r="AH326" i="10"/>
  <c r="AH331" i="10"/>
  <c r="AH320" i="10"/>
  <c r="AH319" i="10"/>
  <c r="AH322" i="10"/>
  <c r="AH321" i="10"/>
  <c r="AH323" i="10"/>
  <c r="AH324" i="10"/>
  <c r="AH316" i="10"/>
  <c r="AH325" i="10"/>
  <c r="AH327" i="10"/>
  <c r="AH329" i="10"/>
  <c r="AH340" i="10"/>
  <c r="AH333" i="10"/>
  <c r="AH334" i="10"/>
  <c r="AH336" i="10"/>
  <c r="AH338" i="10"/>
  <c r="AH335" i="10"/>
  <c r="AH332" i="10"/>
  <c r="AH344" i="10"/>
  <c r="AH343" i="10"/>
  <c r="AH330" i="10"/>
  <c r="AH342" i="10"/>
  <c r="AH341" i="10"/>
  <c r="AH328" i="10"/>
  <c r="AH339" i="10"/>
  <c r="AH337" i="10"/>
  <c r="AH309" i="10"/>
  <c r="AH308" i="10"/>
  <c r="AH307" i="10"/>
  <c r="AH313" i="10"/>
  <c r="AH306" i="10"/>
  <c r="AH187" i="10"/>
  <c r="AH193" i="10"/>
  <c r="AH312" i="10"/>
  <c r="AH310" i="10"/>
  <c r="AH185" i="10"/>
  <c r="AH191" i="10"/>
  <c r="AH190" i="10"/>
  <c r="AH196" i="10"/>
  <c r="AH311" i="10"/>
  <c r="AH186" i="10"/>
  <c r="AH197" i="10"/>
  <c r="AH203" i="10"/>
  <c r="AH189" i="10"/>
  <c r="AH202" i="10"/>
  <c r="AH194" i="10"/>
  <c r="AH201" i="10"/>
  <c r="AH314" i="10"/>
  <c r="AH195" i="10"/>
  <c r="AH199" i="10"/>
  <c r="AH206" i="10"/>
  <c r="AH204" i="10"/>
  <c r="AH212" i="10"/>
  <c r="AH211" i="10"/>
  <c r="AH188" i="10"/>
  <c r="AH192" i="10"/>
  <c r="AH200" i="10"/>
  <c r="AH205" i="10"/>
  <c r="AH210" i="10"/>
  <c r="AH198" i="10"/>
  <c r="AH207" i="10"/>
  <c r="AH213" i="10"/>
  <c r="AH215" i="10"/>
  <c r="AH221" i="10"/>
  <c r="AH227" i="10"/>
  <c r="AH233" i="10"/>
  <c r="AH239" i="10"/>
  <c r="AH220" i="10"/>
  <c r="AH226" i="10"/>
  <c r="AH232" i="10"/>
  <c r="AH238" i="10"/>
  <c r="AH214" i="10"/>
  <c r="AH219" i="10"/>
  <c r="AH225" i="10"/>
  <c r="AH231" i="10"/>
  <c r="AH237" i="10"/>
  <c r="AH208" i="10"/>
  <c r="AH218" i="10"/>
  <c r="AH224" i="10"/>
  <c r="AH230" i="10"/>
  <c r="AH236" i="10"/>
  <c r="AH209" i="10"/>
  <c r="AH222" i="10"/>
  <c r="AH245" i="10"/>
  <c r="AH244" i="10"/>
  <c r="AH228" i="10"/>
  <c r="AH217" i="10"/>
  <c r="AH243" i="10"/>
  <c r="AH229" i="10"/>
  <c r="AH241" i="10"/>
  <c r="AH240" i="10"/>
  <c r="AH246" i="10"/>
  <c r="AH248" i="10"/>
  <c r="AH250" i="10"/>
  <c r="AH251" i="10"/>
  <c r="AH256" i="10"/>
  <c r="AH262" i="10"/>
  <c r="AH268" i="10"/>
  <c r="AH274" i="10"/>
  <c r="AH242" i="10"/>
  <c r="AH247" i="10"/>
  <c r="AH234" i="10"/>
  <c r="AH255" i="10"/>
  <c r="AH261" i="10"/>
  <c r="AH267" i="10"/>
  <c r="AH273" i="10"/>
  <c r="AH235" i="10"/>
  <c r="AH254" i="10"/>
  <c r="AH260" i="10"/>
  <c r="AH223" i="10"/>
  <c r="AH249" i="10"/>
  <c r="AH253" i="10"/>
  <c r="AH259" i="10"/>
  <c r="AH265" i="10"/>
  <c r="AH271" i="10"/>
  <c r="AH257" i="10"/>
  <c r="AH263" i="10"/>
  <c r="AH269" i="10"/>
  <c r="AH258" i="10"/>
  <c r="AH282" i="10"/>
  <c r="AH288" i="10"/>
  <c r="AH294" i="10"/>
  <c r="AH300" i="10"/>
  <c r="AH281" i="10"/>
  <c r="AH287" i="10"/>
  <c r="AH270" i="10"/>
  <c r="AH272" i="10"/>
  <c r="AH278" i="10"/>
  <c r="AH280" i="10"/>
  <c r="AH286" i="10"/>
  <c r="AH292" i="10"/>
  <c r="AH298" i="10"/>
  <c r="AH279" i="10"/>
  <c r="AH285" i="10"/>
  <c r="AH291" i="10"/>
  <c r="AH266" i="10"/>
  <c r="AH277" i="10"/>
  <c r="V317" i="10"/>
  <c r="V315" i="10"/>
  <c r="V318" i="10"/>
  <c r="V321" i="10"/>
  <c r="V326" i="10"/>
  <c r="V319" i="10"/>
  <c r="V331" i="10"/>
  <c r="V324" i="10"/>
  <c r="V322" i="10"/>
  <c r="V320" i="10"/>
  <c r="V330" i="10"/>
  <c r="V316" i="10"/>
  <c r="V328" i="10"/>
  <c r="V332" i="10"/>
  <c r="V334" i="10"/>
  <c r="V340" i="10"/>
  <c r="V327" i="10"/>
  <c r="V333" i="10"/>
  <c r="V323" i="10"/>
  <c r="V329" i="10"/>
  <c r="V336" i="10"/>
  <c r="V325" i="10"/>
  <c r="V343" i="10"/>
  <c r="V344" i="10"/>
  <c r="V338" i="10"/>
  <c r="V341" i="10"/>
  <c r="V339" i="10"/>
  <c r="V337" i="10"/>
  <c r="V335" i="10"/>
  <c r="V342" i="10"/>
  <c r="V309" i="10"/>
  <c r="V308" i="10"/>
  <c r="V307" i="10"/>
  <c r="V313" i="10"/>
  <c r="V306" i="10"/>
  <c r="V187" i="10"/>
  <c r="V193" i="10"/>
  <c r="V311" i="10"/>
  <c r="V185" i="10"/>
  <c r="V191" i="10"/>
  <c r="V190" i="10"/>
  <c r="V196" i="10"/>
  <c r="V312" i="10"/>
  <c r="V192" i="10"/>
  <c r="V203" i="10"/>
  <c r="V197" i="10"/>
  <c r="V195" i="10"/>
  <c r="V202" i="10"/>
  <c r="V188" i="10"/>
  <c r="V201" i="10"/>
  <c r="V310" i="10"/>
  <c r="V189" i="10"/>
  <c r="V199" i="10"/>
  <c r="V194" i="10"/>
  <c r="V200" i="10"/>
  <c r="V314" i="10"/>
  <c r="V198" i="10"/>
  <c r="V206" i="10"/>
  <c r="V212" i="10"/>
  <c r="V211" i="10"/>
  <c r="V204" i="10"/>
  <c r="V210" i="10"/>
  <c r="V215" i="10"/>
  <c r="V221" i="10"/>
  <c r="V227" i="10"/>
  <c r="V233" i="10"/>
  <c r="V239" i="10"/>
  <c r="V208" i="10"/>
  <c r="V186" i="10"/>
  <c r="V220" i="10"/>
  <c r="V226" i="10"/>
  <c r="V232" i="10"/>
  <c r="V238" i="10"/>
  <c r="V213" i="10"/>
  <c r="V219" i="10"/>
  <c r="V225" i="10"/>
  <c r="V231" i="10"/>
  <c r="V237" i="10"/>
  <c r="V209" i="10"/>
  <c r="V214" i="10"/>
  <c r="V218" i="10"/>
  <c r="V224" i="10"/>
  <c r="V230" i="10"/>
  <c r="V236" i="10"/>
  <c r="V207" i="10"/>
  <c r="V228" i="10"/>
  <c r="V245" i="10"/>
  <c r="V217" i="10"/>
  <c r="V229" i="10"/>
  <c r="V244" i="10"/>
  <c r="V234" i="10"/>
  <c r="V223" i="10"/>
  <c r="V235" i="10"/>
  <c r="V243" i="10"/>
  <c r="V205" i="10"/>
  <c r="V241" i="10"/>
  <c r="V240" i="10"/>
  <c r="V246" i="10"/>
  <c r="V256" i="10"/>
  <c r="V262" i="10"/>
  <c r="V268" i="10"/>
  <c r="V274" i="10"/>
  <c r="V250" i="10"/>
  <c r="V251" i="10"/>
  <c r="V255" i="10"/>
  <c r="V261" i="10"/>
  <c r="V267" i="10"/>
  <c r="V273" i="10"/>
  <c r="V254" i="10"/>
  <c r="V260" i="10"/>
  <c r="V248" i="10"/>
  <c r="V253" i="10"/>
  <c r="V259" i="10"/>
  <c r="V265" i="10"/>
  <c r="V271" i="10"/>
  <c r="V242" i="10"/>
  <c r="V249" i="10"/>
  <c r="V257" i="10"/>
  <c r="V263" i="10"/>
  <c r="V269" i="10"/>
  <c r="V247" i="10"/>
  <c r="V272" i="10"/>
  <c r="V270" i="10"/>
  <c r="V276" i="10"/>
  <c r="V282" i="10"/>
  <c r="V288" i="10"/>
  <c r="V294" i="10"/>
  <c r="V300" i="10"/>
  <c r="V275" i="10"/>
  <c r="V277" i="10"/>
  <c r="V281" i="10"/>
  <c r="V287" i="10"/>
  <c r="V264" i="10"/>
  <c r="V280" i="10"/>
  <c r="V286" i="10"/>
  <c r="V292" i="10"/>
  <c r="V298" i="10"/>
  <c r="V252" i="10"/>
  <c r="V266" i="10"/>
  <c r="V279" i="10"/>
  <c r="V285" i="10"/>
  <c r="V291" i="10"/>
  <c r="J317" i="10"/>
  <c r="J315" i="10"/>
  <c r="J318" i="10"/>
  <c r="J319" i="10"/>
  <c r="J320" i="10"/>
  <c r="J323" i="10"/>
  <c r="J326" i="10"/>
  <c r="J331" i="10"/>
  <c r="J322" i="10"/>
  <c r="J324" i="10"/>
  <c r="J321" i="10"/>
  <c r="J327" i="10"/>
  <c r="J329" i="10"/>
  <c r="J316" i="10"/>
  <c r="J330" i="10"/>
  <c r="J340" i="10"/>
  <c r="J328" i="10"/>
  <c r="J325" i="10"/>
  <c r="J333" i="10"/>
  <c r="J335" i="10"/>
  <c r="J332" i="10"/>
  <c r="J338" i="10"/>
  <c r="J337" i="10"/>
  <c r="J336" i="10"/>
  <c r="J339" i="10"/>
  <c r="J341" i="10"/>
  <c r="J342" i="10"/>
  <c r="J334" i="10"/>
  <c r="J344" i="10"/>
  <c r="J343" i="10"/>
  <c r="J309" i="10"/>
  <c r="J308" i="10"/>
  <c r="J307" i="10"/>
  <c r="J313" i="10"/>
  <c r="J306" i="10"/>
  <c r="J187" i="10"/>
  <c r="J193" i="10"/>
  <c r="J312" i="10"/>
  <c r="J310" i="10"/>
  <c r="J185" i="10"/>
  <c r="J191" i="10"/>
  <c r="J314" i="10"/>
  <c r="J190" i="10"/>
  <c r="J196" i="10"/>
  <c r="J311" i="10"/>
  <c r="J186" i="10"/>
  <c r="J203" i="10"/>
  <c r="J189" i="10"/>
  <c r="J197" i="10"/>
  <c r="J202" i="10"/>
  <c r="J194" i="10"/>
  <c r="J201" i="10"/>
  <c r="J195" i="10"/>
  <c r="J199" i="10"/>
  <c r="J205" i="10"/>
  <c r="J188" i="10"/>
  <c r="J192" i="10"/>
  <c r="J212" i="10"/>
  <c r="J206" i="10"/>
  <c r="J211" i="10"/>
  <c r="J210" i="10"/>
  <c r="J215" i="10"/>
  <c r="J221" i="10"/>
  <c r="J227" i="10"/>
  <c r="J233" i="10"/>
  <c r="J239" i="10"/>
  <c r="J209" i="10"/>
  <c r="J207" i="10"/>
  <c r="J220" i="10"/>
  <c r="J226" i="10"/>
  <c r="J232" i="10"/>
  <c r="J238" i="10"/>
  <c r="J219" i="10"/>
  <c r="J225" i="10"/>
  <c r="J231" i="10"/>
  <c r="J237" i="10"/>
  <c r="J213" i="10"/>
  <c r="J218" i="10"/>
  <c r="J224" i="10"/>
  <c r="J230" i="10"/>
  <c r="J236" i="10"/>
  <c r="J200" i="10"/>
  <c r="J234" i="10"/>
  <c r="J235" i="10"/>
  <c r="J245" i="10"/>
  <c r="J214" i="10"/>
  <c r="J223" i="10"/>
  <c r="J198" i="10"/>
  <c r="J204" i="10"/>
  <c r="J244" i="10"/>
  <c r="J216" i="10"/>
  <c r="J243" i="10"/>
  <c r="J241" i="10"/>
  <c r="J208" i="10"/>
  <c r="J217" i="10"/>
  <c r="J240" i="10"/>
  <c r="J246" i="10"/>
  <c r="J248" i="10"/>
  <c r="J256" i="10"/>
  <c r="J262" i="10"/>
  <c r="J268" i="10"/>
  <c r="J274" i="10"/>
  <c r="J249" i="10"/>
  <c r="J255" i="10"/>
  <c r="J261" i="10"/>
  <c r="J267" i="10"/>
  <c r="J273" i="10"/>
  <c r="J247" i="10"/>
  <c r="J250" i="10"/>
  <c r="J251" i="10"/>
  <c r="J254" i="10"/>
  <c r="J260" i="10"/>
  <c r="J229" i="10"/>
  <c r="J253" i="10"/>
  <c r="J259" i="10"/>
  <c r="J265" i="10"/>
  <c r="J271" i="10"/>
  <c r="J257" i="10"/>
  <c r="J263" i="10"/>
  <c r="J269" i="10"/>
  <c r="J264" i="10"/>
  <c r="J282" i="10"/>
  <c r="J288" i="10"/>
  <c r="J294" i="10"/>
  <c r="J300" i="10"/>
  <c r="J242" i="10"/>
  <c r="J252" i="10"/>
  <c r="J266" i="10"/>
  <c r="J281" i="10"/>
  <c r="J287" i="10"/>
  <c r="J276" i="10"/>
  <c r="J280" i="10"/>
  <c r="J286" i="10"/>
  <c r="J292" i="10"/>
  <c r="J298" i="10"/>
  <c r="J258" i="10"/>
  <c r="J272" i="10"/>
  <c r="J277" i="10"/>
  <c r="J279" i="10"/>
  <c r="J285" i="10"/>
  <c r="J291" i="10"/>
  <c r="J278" i="10"/>
  <c r="DX315" i="10"/>
  <c r="DX316" i="10"/>
  <c r="DX321" i="10"/>
  <c r="DX319" i="10"/>
  <c r="DX322" i="10"/>
  <c r="DX323" i="10"/>
  <c r="DX317" i="10"/>
  <c r="DX324" i="10"/>
  <c r="DX320" i="10"/>
  <c r="DX329" i="10"/>
  <c r="DX330" i="10"/>
  <c r="DX325" i="10"/>
  <c r="DX333" i="10"/>
  <c r="DX318" i="10"/>
  <c r="DX328" i="10"/>
  <c r="DX326" i="10"/>
  <c r="DX327" i="10"/>
  <c r="DX338" i="10"/>
  <c r="DX331" i="10"/>
  <c r="DX332" i="10"/>
  <c r="DX336" i="10"/>
  <c r="DX339" i="10"/>
  <c r="DX335" i="10"/>
  <c r="DX342" i="10"/>
  <c r="DX343" i="10"/>
  <c r="DX334" i="10"/>
  <c r="DX341" i="10"/>
  <c r="DX340" i="10"/>
  <c r="DX337" i="10"/>
  <c r="DX344" i="10"/>
  <c r="DX308" i="10"/>
  <c r="DX307" i="10"/>
  <c r="DX306" i="10"/>
  <c r="DX312" i="10"/>
  <c r="DX186" i="10"/>
  <c r="DX192" i="10"/>
  <c r="DX310" i="10"/>
  <c r="DX314" i="10"/>
  <c r="DX190" i="10"/>
  <c r="DX189" i="10"/>
  <c r="DX195" i="10"/>
  <c r="DX311" i="10"/>
  <c r="DX191" i="10"/>
  <c r="DX202" i="10"/>
  <c r="DX313" i="10"/>
  <c r="DX194" i="10"/>
  <c r="DX201" i="10"/>
  <c r="DX196" i="10"/>
  <c r="DX187" i="10"/>
  <c r="DX200" i="10"/>
  <c r="DX188" i="10"/>
  <c r="DX198" i="10"/>
  <c r="DX206" i="10"/>
  <c r="DX203" i="10"/>
  <c r="DX309" i="10"/>
  <c r="DX211" i="10"/>
  <c r="DX199" i="10"/>
  <c r="DX204" i="10"/>
  <c r="DX197" i="10"/>
  <c r="DX210" i="10"/>
  <c r="DX185" i="10"/>
  <c r="DX205" i="10"/>
  <c r="DX209" i="10"/>
  <c r="DX214" i="10"/>
  <c r="DX220" i="10"/>
  <c r="DX226" i="10"/>
  <c r="DX232" i="10"/>
  <c r="DX238" i="10"/>
  <c r="DX219" i="10"/>
  <c r="DX225" i="10"/>
  <c r="DX231" i="10"/>
  <c r="DX237" i="10"/>
  <c r="DX207" i="10"/>
  <c r="DX218" i="10"/>
  <c r="DX224" i="10"/>
  <c r="DX230" i="10"/>
  <c r="DX236" i="10"/>
  <c r="DX217" i="10"/>
  <c r="DX223" i="10"/>
  <c r="DX229" i="10"/>
  <c r="DX235" i="10"/>
  <c r="DX212" i="10"/>
  <c r="DX213" i="10"/>
  <c r="DX215" i="10"/>
  <c r="DX244" i="10"/>
  <c r="DX243" i="10"/>
  <c r="DX221" i="10"/>
  <c r="DX242" i="10"/>
  <c r="DX193" i="10"/>
  <c r="DX228" i="10"/>
  <c r="DX240" i="10"/>
  <c r="DX208" i="10"/>
  <c r="DX222" i="10"/>
  <c r="DX239" i="10"/>
  <c r="DX245" i="10"/>
  <c r="DX233" i="10"/>
  <c r="DX255" i="10"/>
  <c r="DX261" i="10"/>
  <c r="DX267" i="10"/>
  <c r="DX273" i="10"/>
  <c r="DX216" i="10"/>
  <c r="DX254" i="10"/>
  <c r="DX260" i="10"/>
  <c r="DX266" i="10"/>
  <c r="DX272" i="10"/>
  <c r="DX241" i="10"/>
  <c r="DX253" i="10"/>
  <c r="DX259" i="10"/>
  <c r="DX247" i="10"/>
  <c r="DX248" i="10"/>
  <c r="DX249" i="10"/>
  <c r="DX250" i="10"/>
  <c r="DX252" i="10"/>
  <c r="DX258" i="10"/>
  <c r="DX264" i="10"/>
  <c r="DX270" i="10"/>
  <c r="DX234" i="10"/>
  <c r="DX246" i="10"/>
  <c r="DX256" i="10"/>
  <c r="DX262" i="10"/>
  <c r="DX268" i="10"/>
  <c r="DX251" i="10"/>
  <c r="DX281" i="10"/>
  <c r="DX287" i="10"/>
  <c r="DX293" i="10"/>
  <c r="DX299" i="10"/>
  <c r="DX271" i="10"/>
  <c r="DX274" i="10"/>
  <c r="DX277" i="10"/>
  <c r="DX257" i="10"/>
  <c r="DX280" i="10"/>
  <c r="DX286" i="10"/>
  <c r="DX269" i="10"/>
  <c r="DX279" i="10"/>
  <c r="DX285" i="10"/>
  <c r="DX291" i="10"/>
  <c r="DX297" i="10"/>
  <c r="DX278" i="10"/>
  <c r="DX284" i="10"/>
  <c r="DX290" i="10"/>
  <c r="DX265" i="10"/>
  <c r="DX276" i="10"/>
  <c r="DL315" i="10"/>
  <c r="DL316" i="10"/>
  <c r="DL321" i="10"/>
  <c r="DL322" i="10"/>
  <c r="DL323" i="10"/>
  <c r="DL324" i="10"/>
  <c r="DL329" i="10"/>
  <c r="DL318" i="10"/>
  <c r="DL317" i="10"/>
  <c r="DL330" i="10"/>
  <c r="DL320" i="10"/>
  <c r="DL326" i="10"/>
  <c r="DL333" i="10"/>
  <c r="DL327" i="10"/>
  <c r="DL338" i="10"/>
  <c r="DL328" i="10"/>
  <c r="DL332" i="10"/>
  <c r="DL336" i="10"/>
  <c r="DL325" i="10"/>
  <c r="DL335" i="10"/>
  <c r="DL344" i="10"/>
  <c r="DL337" i="10"/>
  <c r="DL340" i="10"/>
  <c r="DL339" i="10"/>
  <c r="DL331" i="10"/>
  <c r="DL334" i="10"/>
  <c r="DL319" i="10"/>
  <c r="DL343" i="10"/>
  <c r="DL342" i="10"/>
  <c r="DL341" i="10"/>
  <c r="DL308" i="10"/>
  <c r="DL307" i="10"/>
  <c r="DL306" i="10"/>
  <c r="DL312" i="10"/>
  <c r="DL186" i="10"/>
  <c r="DL192" i="10"/>
  <c r="DL311" i="10"/>
  <c r="DL313" i="10"/>
  <c r="DL309" i="10"/>
  <c r="DL314" i="10"/>
  <c r="DL190" i="10"/>
  <c r="DL189" i="10"/>
  <c r="DL195" i="10"/>
  <c r="DL310" i="10"/>
  <c r="DL202" i="10"/>
  <c r="DL188" i="10"/>
  <c r="DL201" i="10"/>
  <c r="DL185" i="10"/>
  <c r="DL193" i="10"/>
  <c r="DL196" i="10"/>
  <c r="DL200" i="10"/>
  <c r="DL194" i="10"/>
  <c r="DL198" i="10"/>
  <c r="DL206" i="10"/>
  <c r="DL211" i="10"/>
  <c r="DL210" i="10"/>
  <c r="DL203" i="10"/>
  <c r="DL209" i="10"/>
  <c r="DL204" i="10"/>
  <c r="DL197" i="10"/>
  <c r="DL187" i="10"/>
  <c r="DL212" i="10"/>
  <c r="DL220" i="10"/>
  <c r="DL226" i="10"/>
  <c r="DL232" i="10"/>
  <c r="DL238" i="10"/>
  <c r="DL213" i="10"/>
  <c r="DL214" i="10"/>
  <c r="DL205" i="10"/>
  <c r="DL219" i="10"/>
  <c r="DL225" i="10"/>
  <c r="DL231" i="10"/>
  <c r="DL237" i="10"/>
  <c r="DL208" i="10"/>
  <c r="DL218" i="10"/>
  <c r="DL224" i="10"/>
  <c r="DL230" i="10"/>
  <c r="DL236" i="10"/>
  <c r="DL217" i="10"/>
  <c r="DL223" i="10"/>
  <c r="DL229" i="10"/>
  <c r="DL235" i="10"/>
  <c r="DL221" i="10"/>
  <c r="DL244" i="10"/>
  <c r="DL228" i="10"/>
  <c r="DL234" i="10"/>
  <c r="DL243" i="10"/>
  <c r="DL191" i="10"/>
  <c r="DL227" i="10"/>
  <c r="DL233" i="10"/>
  <c r="DL216" i="10"/>
  <c r="DL242" i="10"/>
  <c r="DL240" i="10"/>
  <c r="DL239" i="10"/>
  <c r="DL245" i="10"/>
  <c r="DL247" i="10"/>
  <c r="DL199" i="10"/>
  <c r="DL207" i="10"/>
  <c r="DL255" i="10"/>
  <c r="DL261" i="10"/>
  <c r="DL267" i="10"/>
  <c r="DL273" i="10"/>
  <c r="DL241" i="10"/>
  <c r="DL222" i="10"/>
  <c r="DL254" i="10"/>
  <c r="DL260" i="10"/>
  <c r="DL266" i="10"/>
  <c r="DL272" i="10"/>
  <c r="DL253" i="10"/>
  <c r="DL259" i="10"/>
  <c r="DL246" i="10"/>
  <c r="DL215" i="10"/>
  <c r="DL252" i="10"/>
  <c r="DL258" i="10"/>
  <c r="DL264" i="10"/>
  <c r="DL270" i="10"/>
  <c r="DL248" i="10"/>
  <c r="DL256" i="10"/>
  <c r="DL262" i="10"/>
  <c r="DL268" i="10"/>
  <c r="DL257" i="10"/>
  <c r="DL269" i="10"/>
  <c r="DL275" i="10"/>
  <c r="DL281" i="10"/>
  <c r="DL287" i="10"/>
  <c r="DL293" i="10"/>
  <c r="DL299" i="10"/>
  <c r="DL249" i="10"/>
  <c r="DL276" i="10"/>
  <c r="DL280" i="10"/>
  <c r="DL286" i="10"/>
  <c r="DL263" i="10"/>
  <c r="DL277" i="10"/>
  <c r="DL279" i="10"/>
  <c r="DL285" i="10"/>
  <c r="DL291" i="10"/>
  <c r="DL297" i="10"/>
  <c r="DL250" i="10"/>
  <c r="DL265" i="10"/>
  <c r="DL278" i="10"/>
  <c r="DL284" i="10"/>
  <c r="DL290" i="10"/>
  <c r="CZ315" i="10"/>
  <c r="CZ316" i="10"/>
  <c r="CZ319" i="10"/>
  <c r="CZ320" i="10"/>
  <c r="CZ321" i="10"/>
  <c r="CZ322" i="10"/>
  <c r="CZ323" i="10"/>
  <c r="CZ324" i="10"/>
  <c r="CZ317" i="10"/>
  <c r="CZ329" i="10"/>
  <c r="CZ330" i="10"/>
  <c r="CZ328" i="10"/>
  <c r="CZ333" i="10"/>
  <c r="CZ325" i="10"/>
  <c r="CZ327" i="10"/>
  <c r="CZ331" i="10"/>
  <c r="CZ338" i="10"/>
  <c r="CZ336" i="10"/>
  <c r="CZ335" i="10"/>
  <c r="CZ326" i="10"/>
  <c r="CZ332" i="10"/>
  <c r="CZ339" i="10"/>
  <c r="CZ318" i="10"/>
  <c r="CZ341" i="10"/>
  <c r="CZ342" i="10"/>
  <c r="CZ343" i="10"/>
  <c r="CZ334" i="10"/>
  <c r="CZ337" i="10"/>
  <c r="CZ340" i="10"/>
  <c r="CZ344" i="10"/>
  <c r="CZ308" i="10"/>
  <c r="CZ307" i="10"/>
  <c r="CZ306" i="10"/>
  <c r="CZ312" i="10"/>
  <c r="CZ186" i="10"/>
  <c r="CZ192" i="10"/>
  <c r="CZ310" i="10"/>
  <c r="CZ314" i="10"/>
  <c r="CZ190" i="10"/>
  <c r="CZ313" i="10"/>
  <c r="CZ189" i="10"/>
  <c r="CZ195" i="10"/>
  <c r="CZ311" i="10"/>
  <c r="CZ185" i="10"/>
  <c r="CZ191" i="10"/>
  <c r="CZ202" i="10"/>
  <c r="CZ194" i="10"/>
  <c r="CZ201" i="10"/>
  <c r="CZ309" i="10"/>
  <c r="CZ187" i="10"/>
  <c r="CZ200" i="10"/>
  <c r="CZ188" i="10"/>
  <c r="CZ198" i="10"/>
  <c r="CZ196" i="10"/>
  <c r="CZ206" i="10"/>
  <c r="CZ211" i="10"/>
  <c r="CZ210" i="10"/>
  <c r="CZ193" i="10"/>
  <c r="CZ199" i="10"/>
  <c r="CZ197" i="10"/>
  <c r="CZ209" i="10"/>
  <c r="CZ204" i="10"/>
  <c r="CZ220" i="10"/>
  <c r="CZ226" i="10"/>
  <c r="CZ232" i="10"/>
  <c r="CZ238" i="10"/>
  <c r="CZ205" i="10"/>
  <c r="CZ214" i="10"/>
  <c r="CZ219" i="10"/>
  <c r="CZ225" i="10"/>
  <c r="CZ231" i="10"/>
  <c r="CZ237" i="10"/>
  <c r="CZ203" i="10"/>
  <c r="CZ212" i="10"/>
  <c r="CZ213" i="10"/>
  <c r="CZ218" i="10"/>
  <c r="CZ224" i="10"/>
  <c r="CZ230" i="10"/>
  <c r="CZ236" i="10"/>
  <c r="CZ207" i="10"/>
  <c r="CZ217" i="10"/>
  <c r="CZ223" i="10"/>
  <c r="CZ229" i="10"/>
  <c r="CZ235" i="10"/>
  <c r="CZ233" i="10"/>
  <c r="CZ227" i="10"/>
  <c r="CZ244" i="10"/>
  <c r="CZ216" i="10"/>
  <c r="CZ239" i="10"/>
  <c r="CZ243" i="10"/>
  <c r="CZ222" i="10"/>
  <c r="CZ242" i="10"/>
  <c r="CZ234" i="10"/>
  <c r="CZ240" i="10"/>
  <c r="CZ245" i="10"/>
  <c r="CZ251" i="10"/>
  <c r="CZ246" i="10"/>
  <c r="CZ255" i="10"/>
  <c r="CZ261" i="10"/>
  <c r="CZ267" i="10"/>
  <c r="CZ273" i="10"/>
  <c r="CZ254" i="10"/>
  <c r="CZ260" i="10"/>
  <c r="CZ266" i="10"/>
  <c r="CZ272" i="10"/>
  <c r="CZ278" i="10"/>
  <c r="CZ208" i="10"/>
  <c r="CZ228" i="10"/>
  <c r="CZ248" i="10"/>
  <c r="CZ215" i="10"/>
  <c r="CZ253" i="10"/>
  <c r="CZ259" i="10"/>
  <c r="CZ247" i="10"/>
  <c r="CZ221" i="10"/>
  <c r="CZ252" i="10"/>
  <c r="CZ258" i="10"/>
  <c r="CZ264" i="10"/>
  <c r="CZ270" i="10"/>
  <c r="CZ241" i="10"/>
  <c r="CZ249" i="10"/>
  <c r="CZ250" i="10"/>
  <c r="CZ256" i="10"/>
  <c r="CZ262" i="10"/>
  <c r="CZ268" i="10"/>
  <c r="CZ263" i="10"/>
  <c r="CZ281" i="10"/>
  <c r="CZ287" i="10"/>
  <c r="CZ293" i="10"/>
  <c r="CZ299" i="10"/>
  <c r="CZ274" i="10"/>
  <c r="CZ265" i="10"/>
  <c r="CZ280" i="10"/>
  <c r="CZ286" i="10"/>
  <c r="CZ271" i="10"/>
  <c r="CZ279" i="10"/>
  <c r="CZ285" i="10"/>
  <c r="CZ291" i="10"/>
  <c r="CZ297" i="10"/>
  <c r="CZ275" i="10"/>
  <c r="CZ276" i="10"/>
  <c r="CZ284" i="10"/>
  <c r="CZ290" i="10"/>
  <c r="CN315" i="10"/>
  <c r="CN316" i="10"/>
  <c r="CN321" i="10"/>
  <c r="CN317" i="10"/>
  <c r="CN318" i="10"/>
  <c r="CN322" i="10"/>
  <c r="CN320" i="10"/>
  <c r="CN323" i="10"/>
  <c r="CN324" i="10"/>
  <c r="CN329" i="10"/>
  <c r="CN330" i="10"/>
  <c r="CN333" i="10"/>
  <c r="CN338" i="10"/>
  <c r="CN325" i="10"/>
  <c r="CN336" i="10"/>
  <c r="CN319" i="10"/>
  <c r="CN332" i="10"/>
  <c r="CN328" i="10"/>
  <c r="CN335" i="10"/>
  <c r="CN334" i="10"/>
  <c r="CN331" i="10"/>
  <c r="CN337" i="10"/>
  <c r="CN339" i="10"/>
  <c r="CN327" i="10"/>
  <c r="CN344" i="10"/>
  <c r="CN340" i="10"/>
  <c r="CN343" i="10"/>
  <c r="CN342" i="10"/>
  <c r="CN341" i="10"/>
  <c r="CN326" i="10"/>
  <c r="CN308" i="10"/>
  <c r="CN307" i="10"/>
  <c r="CN313" i="10"/>
  <c r="CN306" i="10"/>
  <c r="CN312" i="10"/>
  <c r="CN186" i="10"/>
  <c r="CN192" i="10"/>
  <c r="CN311" i="10"/>
  <c r="CN309" i="10"/>
  <c r="CN314" i="10"/>
  <c r="CN190" i="10"/>
  <c r="CN189" i="10"/>
  <c r="CN195" i="10"/>
  <c r="CN310" i="10"/>
  <c r="CN202" i="10"/>
  <c r="CN188" i="10"/>
  <c r="CN201" i="10"/>
  <c r="CN193" i="10"/>
  <c r="CN200" i="10"/>
  <c r="CN194" i="10"/>
  <c r="CN198" i="10"/>
  <c r="CN199" i="10"/>
  <c r="CN206" i="10"/>
  <c r="CN197" i="10"/>
  <c r="CN203" i="10"/>
  <c r="CN205" i="10"/>
  <c r="CN211" i="10"/>
  <c r="CN185" i="10"/>
  <c r="CN204" i="10"/>
  <c r="CN210" i="10"/>
  <c r="CN187" i="10"/>
  <c r="CN191" i="10"/>
  <c r="CN209" i="10"/>
  <c r="CN207" i="10"/>
  <c r="CN220" i="10"/>
  <c r="CN226" i="10"/>
  <c r="CN232" i="10"/>
  <c r="CN238" i="10"/>
  <c r="CN196" i="10"/>
  <c r="CN219" i="10"/>
  <c r="CN225" i="10"/>
  <c r="CN231" i="10"/>
  <c r="CN237" i="10"/>
  <c r="CN214" i="10"/>
  <c r="CN218" i="10"/>
  <c r="CN224" i="10"/>
  <c r="CN230" i="10"/>
  <c r="CN236" i="10"/>
  <c r="CN208" i="10"/>
  <c r="CN212" i="10"/>
  <c r="CN217" i="10"/>
  <c r="CN223" i="10"/>
  <c r="CN229" i="10"/>
  <c r="CN235" i="10"/>
  <c r="CN213" i="10"/>
  <c r="CN244" i="10"/>
  <c r="CN222" i="10"/>
  <c r="CN243" i="10"/>
  <c r="CN215" i="10"/>
  <c r="CN234" i="10"/>
  <c r="CN242" i="10"/>
  <c r="CN228" i="10"/>
  <c r="CN240" i="10"/>
  <c r="CN216" i="10"/>
  <c r="CN245" i="10"/>
  <c r="CN247" i="10"/>
  <c r="CN249" i="10"/>
  <c r="CN250" i="10"/>
  <c r="CN255" i="10"/>
  <c r="CN261" i="10"/>
  <c r="CN267" i="10"/>
  <c r="CN273" i="10"/>
  <c r="CN251" i="10"/>
  <c r="CN254" i="10"/>
  <c r="CN260" i="10"/>
  <c r="CN266" i="10"/>
  <c r="CN272" i="10"/>
  <c r="CN278" i="10"/>
  <c r="CN221" i="10"/>
  <c r="CN253" i="10"/>
  <c r="CN259" i="10"/>
  <c r="CN239" i="10"/>
  <c r="CN227" i="10"/>
  <c r="CN252" i="10"/>
  <c r="CN258" i="10"/>
  <c r="CN264" i="10"/>
  <c r="CN270" i="10"/>
  <c r="CN256" i="10"/>
  <c r="CN262" i="10"/>
  <c r="CN268" i="10"/>
  <c r="CN233" i="10"/>
  <c r="CN248" i="10"/>
  <c r="CN275" i="10"/>
  <c r="CN277" i="10"/>
  <c r="CN281" i="10"/>
  <c r="CN287" i="10"/>
  <c r="CN293" i="10"/>
  <c r="CN299" i="10"/>
  <c r="CN280" i="10"/>
  <c r="CN286" i="10"/>
  <c r="CN269" i="10"/>
  <c r="CN279" i="10"/>
  <c r="CN285" i="10"/>
  <c r="CN291" i="10"/>
  <c r="CN297" i="10"/>
  <c r="CN246" i="10"/>
  <c r="CN257" i="10"/>
  <c r="CN284" i="10"/>
  <c r="CN290" i="10"/>
  <c r="CN241" i="10"/>
  <c r="CN265" i="10"/>
  <c r="CN271" i="10"/>
  <c r="CN276" i="10"/>
  <c r="CB315" i="10"/>
  <c r="CB316" i="10"/>
  <c r="CB321" i="10"/>
  <c r="CB319" i="10"/>
  <c r="CB322" i="10"/>
  <c r="CB323" i="10"/>
  <c r="CB317" i="10"/>
  <c r="CB324" i="10"/>
  <c r="CB320" i="10"/>
  <c r="CB329" i="10"/>
  <c r="CB330" i="10"/>
  <c r="CB325" i="10"/>
  <c r="CB318" i="10"/>
  <c r="CB333" i="10"/>
  <c r="CB327" i="10"/>
  <c r="CB328" i="10"/>
  <c r="CB337" i="10"/>
  <c r="CB338" i="10"/>
  <c r="CB326" i="10"/>
  <c r="CB331" i="10"/>
  <c r="CB336" i="10"/>
  <c r="CB332" i="10"/>
  <c r="CB334" i="10"/>
  <c r="CB339" i="10"/>
  <c r="CB335" i="10"/>
  <c r="CB342" i="10"/>
  <c r="CB343" i="10"/>
  <c r="CB340" i="10"/>
  <c r="CB341" i="10"/>
  <c r="CB344" i="10"/>
  <c r="CB308" i="10"/>
  <c r="CB307" i="10"/>
  <c r="CB313" i="10"/>
  <c r="CB306" i="10"/>
  <c r="CB312" i="10"/>
  <c r="CB186" i="10"/>
  <c r="CB192" i="10"/>
  <c r="CB310" i="10"/>
  <c r="CB190" i="10"/>
  <c r="CB314" i="10"/>
  <c r="CB189" i="10"/>
  <c r="CB195" i="10"/>
  <c r="CB311" i="10"/>
  <c r="CB191" i="10"/>
  <c r="CB202" i="10"/>
  <c r="CB309" i="10"/>
  <c r="CB194" i="10"/>
  <c r="CB201" i="10"/>
  <c r="CB185" i="10"/>
  <c r="CB187" i="10"/>
  <c r="CB200" i="10"/>
  <c r="CB188" i="10"/>
  <c r="CB198" i="10"/>
  <c r="CB193" i="10"/>
  <c r="CB206" i="10"/>
  <c r="CB211" i="10"/>
  <c r="CB196" i="10"/>
  <c r="CB205" i="10"/>
  <c r="CB210" i="10"/>
  <c r="CB203" i="10"/>
  <c r="CB209" i="10"/>
  <c r="CB199" i="10"/>
  <c r="CB204" i="10"/>
  <c r="CB208" i="10"/>
  <c r="CB220" i="10"/>
  <c r="CB226" i="10"/>
  <c r="CB232" i="10"/>
  <c r="CB238" i="10"/>
  <c r="CB197" i="10"/>
  <c r="CB219" i="10"/>
  <c r="CB225" i="10"/>
  <c r="CB231" i="10"/>
  <c r="CB237" i="10"/>
  <c r="CB218" i="10"/>
  <c r="CB224" i="10"/>
  <c r="CB230" i="10"/>
  <c r="CB236" i="10"/>
  <c r="CB214" i="10"/>
  <c r="CB217" i="10"/>
  <c r="CB223" i="10"/>
  <c r="CB229" i="10"/>
  <c r="CB235" i="10"/>
  <c r="CB207" i="10"/>
  <c r="CB215" i="10"/>
  <c r="CB239" i="10"/>
  <c r="CB244" i="10"/>
  <c r="CB228" i="10"/>
  <c r="CB212" i="10"/>
  <c r="CB243" i="10"/>
  <c r="CB213" i="10"/>
  <c r="CB221" i="10"/>
  <c r="CB233" i="10"/>
  <c r="CB242" i="10"/>
  <c r="CB240" i="10"/>
  <c r="CB222" i="10"/>
  <c r="CB234" i="10"/>
  <c r="CB245" i="10"/>
  <c r="CB216" i="10"/>
  <c r="CB255" i="10"/>
  <c r="CB261" i="10"/>
  <c r="CB267" i="10"/>
  <c r="CB273" i="10"/>
  <c r="CB248" i="10"/>
  <c r="CB249" i="10"/>
  <c r="CB250" i="10"/>
  <c r="CB254" i="10"/>
  <c r="CB260" i="10"/>
  <c r="CB266" i="10"/>
  <c r="CB272" i="10"/>
  <c r="CB278" i="10"/>
  <c r="CB251" i="10"/>
  <c r="CB227" i="10"/>
  <c r="CB241" i="10"/>
  <c r="CB246" i="10"/>
  <c r="CB253" i="10"/>
  <c r="CB259" i="10"/>
  <c r="CB252" i="10"/>
  <c r="CB258" i="10"/>
  <c r="CB264" i="10"/>
  <c r="CB270" i="10"/>
  <c r="CB256" i="10"/>
  <c r="CB262" i="10"/>
  <c r="CB268" i="10"/>
  <c r="CB269" i="10"/>
  <c r="CB281" i="10"/>
  <c r="CB287" i="10"/>
  <c r="CB293" i="10"/>
  <c r="CB299" i="10"/>
  <c r="CB274" i="10"/>
  <c r="CB257" i="10"/>
  <c r="CB276" i="10"/>
  <c r="CB280" i="10"/>
  <c r="CB286" i="10"/>
  <c r="CB247" i="10"/>
  <c r="CB263" i="10"/>
  <c r="CB277" i="10"/>
  <c r="CB279" i="10"/>
  <c r="CB285" i="10"/>
  <c r="CB291" i="10"/>
  <c r="CB297" i="10"/>
  <c r="CB271" i="10"/>
  <c r="CB275" i="10"/>
  <c r="CB265" i="10"/>
  <c r="CB284" i="10"/>
  <c r="CB290" i="10"/>
  <c r="CB296" i="10"/>
  <c r="BP315" i="10"/>
  <c r="BP316" i="10"/>
  <c r="BP321" i="10"/>
  <c r="BP322" i="10"/>
  <c r="BP323" i="10"/>
  <c r="BP324" i="10"/>
  <c r="BP329" i="10"/>
  <c r="BP318" i="10"/>
  <c r="BP317" i="10"/>
  <c r="BP330" i="10"/>
  <c r="BP319" i="10"/>
  <c r="BP325" i="10"/>
  <c r="BP333" i="10"/>
  <c r="BP326" i="10"/>
  <c r="BP337" i="10"/>
  <c r="BP327" i="10"/>
  <c r="BP338" i="10"/>
  <c r="BP336" i="10"/>
  <c r="BP328" i="10"/>
  <c r="BP331" i="10"/>
  <c r="BP332" i="10"/>
  <c r="BP334" i="10"/>
  <c r="BP340" i="10"/>
  <c r="BP320" i="10"/>
  <c r="BP335" i="10"/>
  <c r="BP344" i="10"/>
  <c r="BP343" i="10"/>
  <c r="BP342" i="10"/>
  <c r="BP341" i="10"/>
  <c r="BP339" i="10"/>
  <c r="BP308" i="10"/>
  <c r="BP314" i="10"/>
  <c r="BP307" i="10"/>
  <c r="BP313" i="10"/>
  <c r="BP306" i="10"/>
  <c r="BP312" i="10"/>
  <c r="BP186" i="10"/>
  <c r="BP192" i="10"/>
  <c r="BP311" i="10"/>
  <c r="BP309" i="10"/>
  <c r="BP190" i="10"/>
  <c r="BP189" i="10"/>
  <c r="BP195" i="10"/>
  <c r="BP310" i="10"/>
  <c r="BP185" i="10"/>
  <c r="BP202" i="10"/>
  <c r="BP188" i="10"/>
  <c r="BP201" i="10"/>
  <c r="BP193" i="10"/>
  <c r="BP200" i="10"/>
  <c r="BP194" i="10"/>
  <c r="BP196" i="10"/>
  <c r="BP198" i="10"/>
  <c r="BP187" i="10"/>
  <c r="BP191" i="10"/>
  <c r="BP199" i="10"/>
  <c r="BP211" i="10"/>
  <c r="BP197" i="10"/>
  <c r="BP206" i="10"/>
  <c r="BP210" i="10"/>
  <c r="BP209" i="10"/>
  <c r="BP205" i="10"/>
  <c r="BP204" i="10"/>
  <c r="BP212" i="10"/>
  <c r="BP220" i="10"/>
  <c r="BP226" i="10"/>
  <c r="BP232" i="10"/>
  <c r="BP238" i="10"/>
  <c r="BP213" i="10"/>
  <c r="BP207" i="10"/>
  <c r="BP219" i="10"/>
  <c r="BP225" i="10"/>
  <c r="BP231" i="10"/>
  <c r="BP237" i="10"/>
  <c r="BP218" i="10"/>
  <c r="BP224" i="10"/>
  <c r="BP230" i="10"/>
  <c r="BP236" i="10"/>
  <c r="BP217" i="10"/>
  <c r="BP223" i="10"/>
  <c r="BP229" i="10"/>
  <c r="BP235" i="10"/>
  <c r="BP208" i="10"/>
  <c r="BP233" i="10"/>
  <c r="BP203" i="10"/>
  <c r="BP221" i="10"/>
  <c r="BP244" i="10"/>
  <c r="BP214" i="10"/>
  <c r="BP243" i="10"/>
  <c r="BP227" i="10"/>
  <c r="BP216" i="10"/>
  <c r="BP242" i="10"/>
  <c r="BP234" i="10"/>
  <c r="BP240" i="10"/>
  <c r="BP228" i="10"/>
  <c r="BP245" i="10"/>
  <c r="BP222" i="10"/>
  <c r="BP246" i="10"/>
  <c r="BP255" i="10"/>
  <c r="BP261" i="10"/>
  <c r="BP267" i="10"/>
  <c r="BP273" i="10"/>
  <c r="BP239" i="10"/>
  <c r="BP241" i="10"/>
  <c r="BP247" i="10"/>
  <c r="BP254" i="10"/>
  <c r="BP260" i="10"/>
  <c r="BP266" i="10"/>
  <c r="BP272" i="10"/>
  <c r="BP278" i="10"/>
  <c r="BP215" i="10"/>
  <c r="BP250" i="10"/>
  <c r="BP253" i="10"/>
  <c r="BP259" i="10"/>
  <c r="BP249" i="10"/>
  <c r="BP251" i="10"/>
  <c r="BP248" i="10"/>
  <c r="BP252" i="10"/>
  <c r="BP258" i="10"/>
  <c r="BP264" i="10"/>
  <c r="BP270" i="10"/>
  <c r="BP256" i="10"/>
  <c r="BP262" i="10"/>
  <c r="BP268" i="10"/>
  <c r="BP257" i="10"/>
  <c r="BP275" i="10"/>
  <c r="BP263" i="10"/>
  <c r="BP271" i="10"/>
  <c r="BP281" i="10"/>
  <c r="BP287" i="10"/>
  <c r="BP293" i="10"/>
  <c r="BP299" i="10"/>
  <c r="BP265" i="10"/>
  <c r="BP280" i="10"/>
  <c r="BP286" i="10"/>
  <c r="BP279" i="10"/>
  <c r="BP285" i="10"/>
  <c r="BP291" i="10"/>
  <c r="BP297" i="10"/>
  <c r="BP276" i="10"/>
  <c r="BP284" i="10"/>
  <c r="BP290" i="10"/>
  <c r="BP296" i="10"/>
  <c r="BD315" i="10"/>
  <c r="BD316" i="10"/>
  <c r="BD319" i="10"/>
  <c r="BD320" i="10"/>
  <c r="BD321" i="10"/>
  <c r="BD322" i="10"/>
  <c r="BD323" i="10"/>
  <c r="BD324" i="10"/>
  <c r="BD317" i="10"/>
  <c r="BD329" i="10"/>
  <c r="BD330" i="10"/>
  <c r="BD318" i="10"/>
  <c r="BD326" i="10"/>
  <c r="BD328" i="10"/>
  <c r="BD333" i="10"/>
  <c r="BD327" i="10"/>
  <c r="BD337" i="10"/>
  <c r="BD338" i="10"/>
  <c r="BD336" i="10"/>
  <c r="BD332" i="10"/>
  <c r="BD334" i="10"/>
  <c r="BD331" i="10"/>
  <c r="BD341" i="10"/>
  <c r="BD342" i="10"/>
  <c r="BD343" i="10"/>
  <c r="BD325" i="10"/>
  <c r="BD335" i="10"/>
  <c r="BD340" i="10"/>
  <c r="BD339" i="10"/>
  <c r="BD344" i="10"/>
  <c r="BD308" i="10"/>
  <c r="BD314" i="10"/>
  <c r="BD307" i="10"/>
  <c r="BD313" i="10"/>
  <c r="BD306" i="10"/>
  <c r="BD312" i="10"/>
  <c r="BD186" i="10"/>
  <c r="BD192" i="10"/>
  <c r="BD310" i="10"/>
  <c r="BD190" i="10"/>
  <c r="BD196" i="10"/>
  <c r="BD189" i="10"/>
  <c r="BD195" i="10"/>
  <c r="BD311" i="10"/>
  <c r="BD309" i="10"/>
  <c r="BD191" i="10"/>
  <c r="BD202" i="10"/>
  <c r="BD194" i="10"/>
  <c r="BD201" i="10"/>
  <c r="BD187" i="10"/>
  <c r="BD200" i="10"/>
  <c r="BD188" i="10"/>
  <c r="BD198" i="10"/>
  <c r="BD185" i="10"/>
  <c r="BD211" i="10"/>
  <c r="BD203" i="10"/>
  <c r="BD204" i="10"/>
  <c r="BD210" i="10"/>
  <c r="BD206" i="10"/>
  <c r="BD209" i="10"/>
  <c r="BD220" i="10"/>
  <c r="BD226" i="10"/>
  <c r="BD232" i="10"/>
  <c r="BD238" i="10"/>
  <c r="BD197" i="10"/>
  <c r="BD208" i="10"/>
  <c r="BD219" i="10"/>
  <c r="BD225" i="10"/>
  <c r="BD231" i="10"/>
  <c r="BD237" i="10"/>
  <c r="BD199" i="10"/>
  <c r="BD212" i="10"/>
  <c r="BD205" i="10"/>
  <c r="BD213" i="10"/>
  <c r="BD218" i="10"/>
  <c r="BD224" i="10"/>
  <c r="BD230" i="10"/>
  <c r="BD236" i="10"/>
  <c r="BD193" i="10"/>
  <c r="BD217" i="10"/>
  <c r="BD223" i="10"/>
  <c r="BD229" i="10"/>
  <c r="BD235" i="10"/>
  <c r="BD214" i="10"/>
  <c r="BD227" i="10"/>
  <c r="BD239" i="10"/>
  <c r="BD244" i="10"/>
  <c r="BD216" i="10"/>
  <c r="BD234" i="10"/>
  <c r="BD207" i="10"/>
  <c r="BD243" i="10"/>
  <c r="BD222" i="10"/>
  <c r="BD242" i="10"/>
  <c r="BD240" i="10"/>
  <c r="BD245" i="10"/>
  <c r="BD228" i="10"/>
  <c r="BD248" i="10"/>
  <c r="BD255" i="10"/>
  <c r="BD261" i="10"/>
  <c r="BD267" i="10"/>
  <c r="BD273" i="10"/>
  <c r="BD215" i="10"/>
  <c r="BD254" i="10"/>
  <c r="BD260" i="10"/>
  <c r="BD266" i="10"/>
  <c r="BD272" i="10"/>
  <c r="BD278" i="10"/>
  <c r="BD221" i="10"/>
  <c r="BD253" i="10"/>
  <c r="BD259" i="10"/>
  <c r="BD233" i="10"/>
  <c r="BD250" i="10"/>
  <c r="BD252" i="10"/>
  <c r="BD258" i="10"/>
  <c r="BD264" i="10"/>
  <c r="BD270" i="10"/>
  <c r="BD241" i="10"/>
  <c r="BD256" i="10"/>
  <c r="BD262" i="10"/>
  <c r="BD268" i="10"/>
  <c r="BD277" i="10"/>
  <c r="BD281" i="10"/>
  <c r="BD287" i="10"/>
  <c r="BD293" i="10"/>
  <c r="BD299" i="10"/>
  <c r="BD274" i="10"/>
  <c r="BD246" i="10"/>
  <c r="BD280" i="10"/>
  <c r="BD286" i="10"/>
  <c r="BD247" i="10"/>
  <c r="BD249" i="10"/>
  <c r="BD269" i="10"/>
  <c r="BD279" i="10"/>
  <c r="BD285" i="10"/>
  <c r="BD291" i="10"/>
  <c r="BD297" i="10"/>
  <c r="BD275" i="10"/>
  <c r="BD284" i="10"/>
  <c r="BD290" i="10"/>
  <c r="BD296" i="10"/>
  <c r="BD265" i="10"/>
  <c r="BD276" i="10"/>
  <c r="AR315" i="10"/>
  <c r="AR316" i="10"/>
  <c r="AR317" i="10"/>
  <c r="AR318" i="10"/>
  <c r="AR322" i="10"/>
  <c r="AR320" i="10"/>
  <c r="AR324" i="10"/>
  <c r="AR329" i="10"/>
  <c r="AR330" i="10"/>
  <c r="AR319" i="10"/>
  <c r="AR333" i="10"/>
  <c r="AR327" i="10"/>
  <c r="AR331" i="10"/>
  <c r="AR328" i="10"/>
  <c r="AR337" i="10"/>
  <c r="AR332" i="10"/>
  <c r="AR338" i="10"/>
  <c r="AR336" i="10"/>
  <c r="AR323" i="10"/>
  <c r="AR325" i="10"/>
  <c r="AR326" i="10"/>
  <c r="AR335" i="10"/>
  <c r="AR321" i="10"/>
  <c r="AR334" i="10"/>
  <c r="AR344" i="10"/>
  <c r="AR339" i="10"/>
  <c r="AR343" i="10"/>
  <c r="AR340" i="10"/>
  <c r="AR342" i="10"/>
  <c r="AR341" i="10"/>
  <c r="AR308" i="10"/>
  <c r="AR314" i="10"/>
  <c r="AR307" i="10"/>
  <c r="AR313" i="10"/>
  <c r="AR306" i="10"/>
  <c r="AR312" i="10"/>
  <c r="AR186" i="10"/>
  <c r="AR192" i="10"/>
  <c r="AR311" i="10"/>
  <c r="AR309" i="10"/>
  <c r="AR190" i="10"/>
  <c r="AR196" i="10"/>
  <c r="AR189" i="10"/>
  <c r="AR195" i="10"/>
  <c r="AR310" i="10"/>
  <c r="AR202" i="10"/>
  <c r="AR188" i="10"/>
  <c r="AR201" i="10"/>
  <c r="AR185" i="10"/>
  <c r="AR193" i="10"/>
  <c r="AR200" i="10"/>
  <c r="AR194" i="10"/>
  <c r="AR198" i="10"/>
  <c r="AR205" i="10"/>
  <c r="AR211" i="10"/>
  <c r="AR199" i="10"/>
  <c r="AR210" i="10"/>
  <c r="AR197" i="10"/>
  <c r="AR209" i="10"/>
  <c r="AR204" i="10"/>
  <c r="AR214" i="10"/>
  <c r="AR220" i="10"/>
  <c r="AR226" i="10"/>
  <c r="AR232" i="10"/>
  <c r="AR238" i="10"/>
  <c r="AR206" i="10"/>
  <c r="AR219" i="10"/>
  <c r="AR225" i="10"/>
  <c r="AR231" i="10"/>
  <c r="AR237" i="10"/>
  <c r="AR207" i="10"/>
  <c r="AR218" i="10"/>
  <c r="AR224" i="10"/>
  <c r="AR230" i="10"/>
  <c r="AR236" i="10"/>
  <c r="AR203" i="10"/>
  <c r="AR212" i="10"/>
  <c r="AR217" i="10"/>
  <c r="AR223" i="10"/>
  <c r="AR229" i="10"/>
  <c r="AR235" i="10"/>
  <c r="AR191" i="10"/>
  <c r="AR213" i="10"/>
  <c r="AR244" i="10"/>
  <c r="AR222" i="10"/>
  <c r="AR208" i="10"/>
  <c r="AR243" i="10"/>
  <c r="AR215" i="10"/>
  <c r="AR233" i="10"/>
  <c r="AR228" i="10"/>
  <c r="AR242" i="10"/>
  <c r="AR187" i="10"/>
  <c r="AR240" i="10"/>
  <c r="AR216" i="10"/>
  <c r="AR245" i="10"/>
  <c r="AR255" i="10"/>
  <c r="AR261" i="10"/>
  <c r="AR267" i="10"/>
  <c r="AR273" i="10"/>
  <c r="AR221" i="10"/>
  <c r="AR249" i="10"/>
  <c r="AR254" i="10"/>
  <c r="AR260" i="10"/>
  <c r="AR266" i="10"/>
  <c r="AR272" i="10"/>
  <c r="AR278" i="10"/>
  <c r="AR227" i="10"/>
  <c r="AR234" i="10"/>
  <c r="AR246" i="10"/>
  <c r="AR247" i="10"/>
  <c r="AR248" i="10"/>
  <c r="AR253" i="10"/>
  <c r="AR259" i="10"/>
  <c r="AR252" i="10"/>
  <c r="AR258" i="10"/>
  <c r="AR264" i="10"/>
  <c r="AR270" i="10"/>
  <c r="AR239" i="10"/>
  <c r="AR256" i="10"/>
  <c r="AR262" i="10"/>
  <c r="AR268" i="10"/>
  <c r="AR275" i="10"/>
  <c r="AR269" i="10"/>
  <c r="AR281" i="10"/>
  <c r="AR287" i="10"/>
  <c r="AR293" i="10"/>
  <c r="AR299" i="10"/>
  <c r="AR250" i="10"/>
  <c r="AR271" i="10"/>
  <c r="AR276" i="10"/>
  <c r="AR280" i="10"/>
  <c r="AR286" i="10"/>
  <c r="AR263" i="10"/>
  <c r="AR277" i="10"/>
  <c r="AR279" i="10"/>
  <c r="AR285" i="10"/>
  <c r="AR291" i="10"/>
  <c r="AR297" i="10"/>
  <c r="AR257" i="10"/>
  <c r="AR251" i="10"/>
  <c r="AR265" i="10"/>
  <c r="AR284" i="10"/>
  <c r="AR290" i="10"/>
  <c r="AR296" i="10"/>
  <c r="M184" i="10"/>
  <c r="EA184" i="10"/>
  <c r="DO184" i="10"/>
  <c r="DC184" i="10"/>
  <c r="CQ184" i="10"/>
  <c r="CE184" i="10"/>
  <c r="BS184" i="10"/>
  <c r="BG184" i="10"/>
  <c r="AU184" i="10"/>
  <c r="AI184" i="10"/>
  <c r="W184" i="10"/>
  <c r="DY305" i="10"/>
  <c r="DM305" i="10"/>
  <c r="DA305" i="10"/>
  <c r="CO305" i="10"/>
  <c r="BQ305" i="10"/>
  <c r="BE305" i="10"/>
  <c r="AS305" i="10"/>
  <c r="AG305" i="10"/>
  <c r="U305" i="10"/>
  <c r="I305" i="10"/>
  <c r="DW304" i="10"/>
  <c r="CY304" i="10"/>
  <c r="CM304" i="10"/>
  <c r="CA304" i="10"/>
  <c r="BC304" i="10"/>
  <c r="AE304" i="10"/>
  <c r="S304" i="10"/>
  <c r="G304" i="10"/>
  <c r="DU303" i="10"/>
  <c r="DI303" i="10"/>
  <c r="CW303" i="10"/>
  <c r="CI303" i="10"/>
  <c r="BU303" i="10"/>
  <c r="BG303" i="10"/>
  <c r="AS303" i="10"/>
  <c r="AD303" i="10"/>
  <c r="O303" i="10"/>
  <c r="EA302" i="10"/>
  <c r="DM302" i="10"/>
  <c r="CY302" i="10"/>
  <c r="CJ302" i="10"/>
  <c r="BU302" i="10"/>
  <c r="BG302" i="10"/>
  <c r="AS302" i="10"/>
  <c r="AE302" i="10"/>
  <c r="P302" i="10"/>
  <c r="EA301" i="10"/>
  <c r="DM301" i="10"/>
  <c r="CY301" i="10"/>
  <c r="CK301" i="10"/>
  <c r="BV301" i="10"/>
  <c r="BG301" i="10"/>
  <c r="AS301" i="10"/>
  <c r="AE301" i="10"/>
  <c r="Q301" i="10"/>
  <c r="EB300" i="10"/>
  <c r="DM300" i="10"/>
  <c r="CY300" i="10"/>
  <c r="CK300" i="10"/>
  <c r="BW300" i="10"/>
  <c r="BH300" i="10"/>
  <c r="AS300" i="10"/>
  <c r="AE300" i="10"/>
  <c r="Q300" i="10"/>
  <c r="EC299" i="10"/>
  <c r="DN299" i="10"/>
  <c r="CY299" i="10"/>
  <c r="CK299" i="10"/>
  <c r="BW299" i="10"/>
  <c r="BI299" i="10"/>
  <c r="AT299" i="10"/>
  <c r="AE299" i="10"/>
  <c r="Q299" i="10"/>
  <c r="EC298" i="10"/>
  <c r="DO298" i="10"/>
  <c r="CZ298" i="10"/>
  <c r="CK298" i="10"/>
  <c r="BW298" i="10"/>
  <c r="BI298" i="10"/>
  <c r="AU298" i="10"/>
  <c r="AB298" i="10"/>
  <c r="H298" i="10"/>
  <c r="DO297" i="10"/>
  <c r="CS297" i="10"/>
  <c r="BW297" i="10"/>
  <c r="BF297" i="10"/>
  <c r="AJ297" i="10"/>
  <c r="N297" i="10"/>
  <c r="DT296" i="10"/>
  <c r="DA296" i="10"/>
  <c r="CE296" i="10"/>
  <c r="BG296" i="10"/>
  <c r="AI296" i="10"/>
  <c r="K296" i="10"/>
  <c r="DM295" i="10"/>
  <c r="CO295" i="10"/>
  <c r="BQ295" i="10"/>
  <c r="U295" i="10"/>
  <c r="CY294" i="10"/>
  <c r="CA294" i="10"/>
  <c r="BC294" i="10"/>
  <c r="AE294" i="10"/>
  <c r="G294" i="10"/>
  <c r="DI293" i="10"/>
  <c r="CK293" i="10"/>
  <c r="BM293" i="10"/>
  <c r="AO293" i="10"/>
  <c r="Q293" i="10"/>
  <c r="DS292" i="10"/>
  <c r="CU292" i="10"/>
  <c r="BW292" i="10"/>
  <c r="AY292" i="10"/>
  <c r="AA292" i="10"/>
  <c r="EC291" i="10"/>
  <c r="BV291" i="10"/>
  <c r="AV291" i="10"/>
  <c r="O291" i="10"/>
  <c r="DO290" i="10"/>
  <c r="CO290" i="10"/>
  <c r="BH290" i="10"/>
  <c r="AH290" i="10"/>
  <c r="EA289" i="10"/>
  <c r="AT289" i="10"/>
  <c r="T289" i="10"/>
  <c r="DM288" i="10"/>
  <c r="BM288" i="10"/>
  <c r="AF288" i="10"/>
  <c r="F288" i="10"/>
  <c r="CY287" i="10"/>
  <c r="BY287" i="10"/>
  <c r="AY287" i="10"/>
  <c r="R287" i="10"/>
  <c r="DR286" i="10"/>
  <c r="CK286" i="10"/>
  <c r="BK286" i="10"/>
  <c r="AK286" i="10"/>
  <c r="DD285" i="10"/>
  <c r="BW285" i="10"/>
  <c r="AW285" i="10"/>
  <c r="DP284" i="10"/>
  <c r="CP284" i="10"/>
  <c r="BI284" i="10"/>
  <c r="DB283" i="10"/>
  <c r="CB283" i="10"/>
  <c r="AU283" i="10"/>
  <c r="DU282" i="10"/>
  <c r="CN282" i="10"/>
  <c r="BN282" i="10"/>
  <c r="AG282" i="10"/>
  <c r="F282" i="10"/>
  <c r="CV281" i="10"/>
  <c r="BL281" i="10"/>
  <c r="AB281" i="10"/>
  <c r="DR280" i="10"/>
  <c r="CH280" i="10"/>
  <c r="N280" i="10"/>
  <c r="DD279" i="10"/>
  <c r="BT279" i="10"/>
  <c r="AJ279" i="10"/>
  <c r="DZ278" i="10"/>
  <c r="CO278" i="10"/>
  <c r="BA278" i="10"/>
  <c r="E278" i="10"/>
  <c r="CF277" i="10"/>
  <c r="AC277" i="10"/>
  <c r="CI276" i="10"/>
  <c r="O276" i="10"/>
  <c r="BF275" i="10"/>
  <c r="CN274" i="10"/>
  <c r="DV273" i="10"/>
  <c r="BL272" i="10"/>
  <c r="CF271" i="10"/>
  <c r="CR270" i="10"/>
  <c r="CK268" i="10"/>
  <c r="BW267" i="10"/>
  <c r="BI266" i="10"/>
  <c r="AU265" i="10"/>
  <c r="S263" i="10"/>
  <c r="DG261" i="10"/>
  <c r="AW260" i="10"/>
  <c r="DM258" i="10"/>
  <c r="DS255" i="10"/>
  <c r="BI254" i="10"/>
  <c r="DY252" i="10"/>
  <c r="BD251" i="10"/>
  <c r="CH249" i="10"/>
  <c r="DN246" i="10"/>
  <c r="AR241" i="10"/>
  <c r="DX227" i="10"/>
  <c r="AD315" i="10"/>
  <c r="AD316" i="10"/>
  <c r="AD320" i="10"/>
  <c r="AD321" i="10"/>
  <c r="AD318" i="10"/>
  <c r="AD323" i="10"/>
  <c r="AD327" i="10"/>
  <c r="AD328" i="10"/>
  <c r="AD322" i="10"/>
  <c r="AD319" i="10"/>
  <c r="AD326" i="10"/>
  <c r="AD324" i="10"/>
  <c r="AD317" i="10"/>
  <c r="AD329" i="10"/>
  <c r="AD330" i="10"/>
  <c r="AD335" i="10"/>
  <c r="AD336" i="10"/>
  <c r="AD325" i="10"/>
  <c r="AD332" i="10"/>
  <c r="AD334" i="10"/>
  <c r="AD333" i="10"/>
  <c r="AD331" i="10"/>
  <c r="AD344" i="10"/>
  <c r="AD337" i="10"/>
  <c r="AD339" i="10"/>
  <c r="AD342" i="10"/>
  <c r="AD343" i="10"/>
  <c r="AD340" i="10"/>
  <c r="AD341" i="10"/>
  <c r="AD338" i="10"/>
  <c r="AD307" i="10"/>
  <c r="AD313" i="10"/>
  <c r="AD306" i="10"/>
  <c r="AD312" i="10"/>
  <c r="AD311" i="10"/>
  <c r="AD185" i="10"/>
  <c r="AD191" i="10"/>
  <c r="AD310" i="10"/>
  <c r="AD308" i="10"/>
  <c r="AD189" i="10"/>
  <c r="AD195" i="10"/>
  <c r="AD188" i="10"/>
  <c r="AD194" i="10"/>
  <c r="AD309" i="10"/>
  <c r="AD314" i="10"/>
  <c r="AD201" i="10"/>
  <c r="AD187" i="10"/>
  <c r="AD200" i="10"/>
  <c r="AD196" i="10"/>
  <c r="AD192" i="10"/>
  <c r="AD199" i="10"/>
  <c r="AD193" i="10"/>
  <c r="AD197" i="10"/>
  <c r="AD186" i="10"/>
  <c r="AD205" i="10"/>
  <c r="AD210" i="10"/>
  <c r="AD198" i="10"/>
  <c r="AD209" i="10"/>
  <c r="AD208" i="10"/>
  <c r="AD203" i="10"/>
  <c r="AD204" i="10"/>
  <c r="AD206" i="10"/>
  <c r="AD214" i="10"/>
  <c r="AD219" i="10"/>
  <c r="AD225" i="10"/>
  <c r="AD231" i="10"/>
  <c r="AD237" i="10"/>
  <c r="AD190" i="10"/>
  <c r="AD218" i="10"/>
  <c r="AD224" i="10"/>
  <c r="AD230" i="10"/>
  <c r="AD236" i="10"/>
  <c r="AD217" i="10"/>
  <c r="AD223" i="10"/>
  <c r="AD229" i="10"/>
  <c r="AD235" i="10"/>
  <c r="AD211" i="10"/>
  <c r="AD216" i="10"/>
  <c r="AD222" i="10"/>
  <c r="AD228" i="10"/>
  <c r="AD234" i="10"/>
  <c r="AD212" i="10"/>
  <c r="AD207" i="10"/>
  <c r="AD243" i="10"/>
  <c r="AD249" i="10"/>
  <c r="AD221" i="10"/>
  <c r="AD242" i="10"/>
  <c r="AD248" i="10"/>
  <c r="AD232" i="10"/>
  <c r="AD238" i="10"/>
  <c r="AD202" i="10"/>
  <c r="AD213" i="10"/>
  <c r="AD227" i="10"/>
  <c r="AD241" i="10"/>
  <c r="AD247" i="10"/>
  <c r="AD245" i="10"/>
  <c r="AD215" i="10"/>
  <c r="AD239" i="10"/>
  <c r="AD244" i="10"/>
  <c r="AD254" i="10"/>
  <c r="AD260" i="10"/>
  <c r="AD266" i="10"/>
  <c r="AD272" i="10"/>
  <c r="AD278" i="10"/>
  <c r="AD253" i="10"/>
  <c r="AD259" i="10"/>
  <c r="AD265" i="10"/>
  <c r="AD271" i="10"/>
  <c r="AD277" i="10"/>
  <c r="AD233" i="10"/>
  <c r="AD220" i="10"/>
  <c r="AD252" i="10"/>
  <c r="AD258" i="10"/>
  <c r="AD226" i="10"/>
  <c r="AD257" i="10"/>
  <c r="AD263" i="10"/>
  <c r="AD269" i="10"/>
  <c r="AD246" i="10"/>
  <c r="AD255" i="10"/>
  <c r="AD261" i="10"/>
  <c r="AD267" i="10"/>
  <c r="AD274" i="10"/>
  <c r="AD250" i="10"/>
  <c r="AD268" i="10"/>
  <c r="AD280" i="10"/>
  <c r="AD286" i="10"/>
  <c r="AD292" i="10"/>
  <c r="AD298" i="10"/>
  <c r="AD270" i="10"/>
  <c r="AD279" i="10"/>
  <c r="AD285" i="10"/>
  <c r="AD291" i="10"/>
  <c r="AD251" i="10"/>
  <c r="AD275" i="10"/>
  <c r="AD276" i="10"/>
  <c r="AD284" i="10"/>
  <c r="AD290" i="10"/>
  <c r="AD296" i="10"/>
  <c r="AD256" i="10"/>
  <c r="AD264" i="10"/>
  <c r="AD283" i="10"/>
  <c r="AD289" i="10"/>
  <c r="AD295" i="10"/>
  <c r="AD240" i="10"/>
  <c r="AD281" i="10"/>
  <c r="BX315" i="10"/>
  <c r="BX316" i="10"/>
  <c r="BX317" i="10"/>
  <c r="BX325" i="10"/>
  <c r="BX319" i="10"/>
  <c r="BX318" i="10"/>
  <c r="BX326" i="10"/>
  <c r="BX322" i="10"/>
  <c r="BX320" i="10"/>
  <c r="BX327" i="10"/>
  <c r="BX324" i="10"/>
  <c r="BX329" i="10"/>
  <c r="BX334" i="10"/>
  <c r="BX339" i="10"/>
  <c r="BX323" i="10"/>
  <c r="BX332" i="10"/>
  <c r="BX330" i="10"/>
  <c r="BX331" i="10"/>
  <c r="BX321" i="10"/>
  <c r="BX333" i="10"/>
  <c r="BX343" i="10"/>
  <c r="BX336" i="10"/>
  <c r="BX328" i="10"/>
  <c r="BX335" i="10"/>
  <c r="BX340" i="10"/>
  <c r="BX337" i="10"/>
  <c r="BX344" i="10"/>
  <c r="BX338" i="10"/>
  <c r="BX342" i="10"/>
  <c r="BX341" i="10"/>
  <c r="BX306" i="10"/>
  <c r="BX312" i="10"/>
  <c r="BX311" i="10"/>
  <c r="BX310" i="10"/>
  <c r="BX190" i="10"/>
  <c r="BX308" i="10"/>
  <c r="BX313" i="10"/>
  <c r="BX188" i="10"/>
  <c r="BX194" i="10"/>
  <c r="BX187" i="10"/>
  <c r="BX193" i="10"/>
  <c r="BX309" i="10"/>
  <c r="BX189" i="10"/>
  <c r="BX200" i="10"/>
  <c r="BX185" i="10"/>
  <c r="BX192" i="10"/>
  <c r="BX199" i="10"/>
  <c r="BX314" i="10"/>
  <c r="BX196" i="10"/>
  <c r="BX307" i="10"/>
  <c r="BX198" i="10"/>
  <c r="BX186" i="10"/>
  <c r="BX203" i="10"/>
  <c r="BX205" i="10"/>
  <c r="BX209" i="10"/>
  <c r="BX204" i="10"/>
  <c r="BX208" i="10"/>
  <c r="BX214" i="10"/>
  <c r="BX191" i="10"/>
  <c r="BX197" i="10"/>
  <c r="BX195" i="10"/>
  <c r="BX207" i="10"/>
  <c r="BX201" i="10"/>
  <c r="BX206" i="10"/>
  <c r="BX210" i="10"/>
  <c r="BX218" i="10"/>
  <c r="BX224" i="10"/>
  <c r="BX230" i="10"/>
  <c r="BX236" i="10"/>
  <c r="BX217" i="10"/>
  <c r="BX223" i="10"/>
  <c r="BX229" i="10"/>
  <c r="BX235" i="10"/>
  <c r="BX202" i="10"/>
  <c r="BX216" i="10"/>
  <c r="BX222" i="10"/>
  <c r="BX228" i="10"/>
  <c r="BX234" i="10"/>
  <c r="BX212" i="10"/>
  <c r="BX213" i="10"/>
  <c r="BX215" i="10"/>
  <c r="BX221" i="10"/>
  <c r="BX227" i="10"/>
  <c r="BX233" i="10"/>
  <c r="BX239" i="10"/>
  <c r="BX211" i="10"/>
  <c r="BX231" i="10"/>
  <c r="BX225" i="10"/>
  <c r="BX242" i="10"/>
  <c r="BX248" i="10"/>
  <c r="BX241" i="10"/>
  <c r="BX247" i="10"/>
  <c r="BX220" i="10"/>
  <c r="BX237" i="10"/>
  <c r="BX240" i="10"/>
  <c r="BX246" i="10"/>
  <c r="BX232" i="10"/>
  <c r="BX244" i="10"/>
  <c r="BX243" i="10"/>
  <c r="BX250" i="10"/>
  <c r="BX251" i="10"/>
  <c r="BX219" i="10"/>
  <c r="BX238" i="10"/>
  <c r="BX249" i="10"/>
  <c r="BX253" i="10"/>
  <c r="BX259" i="10"/>
  <c r="BX265" i="10"/>
  <c r="BX271" i="10"/>
  <c r="BX277" i="10"/>
  <c r="BX245" i="10"/>
  <c r="BX252" i="10"/>
  <c r="BX258" i="10"/>
  <c r="BX264" i="10"/>
  <c r="BX270" i="10"/>
  <c r="BX276" i="10"/>
  <c r="BX257" i="10"/>
  <c r="BX256" i="10"/>
  <c r="BX262" i="10"/>
  <c r="BX268" i="10"/>
  <c r="BX254" i="10"/>
  <c r="BX260" i="10"/>
  <c r="BX266" i="10"/>
  <c r="BX261" i="10"/>
  <c r="BX279" i="10"/>
  <c r="BX285" i="10"/>
  <c r="BX291" i="10"/>
  <c r="BX297" i="10"/>
  <c r="BX303" i="10"/>
  <c r="BX272" i="10"/>
  <c r="BX263" i="10"/>
  <c r="BX275" i="10"/>
  <c r="BX284" i="10"/>
  <c r="BX290" i="10"/>
  <c r="BX283" i="10"/>
  <c r="BX289" i="10"/>
  <c r="BX295" i="10"/>
  <c r="BX226" i="10"/>
  <c r="BX273" i="10"/>
  <c r="BX278" i="10"/>
  <c r="BX282" i="10"/>
  <c r="BX288" i="10"/>
  <c r="BX294" i="10"/>
  <c r="BX269" i="10"/>
  <c r="BX280" i="10"/>
  <c r="R275" i="10"/>
  <c r="ED319" i="10"/>
  <c r="ED322" i="10"/>
  <c r="ED316" i="10"/>
  <c r="ED318" i="10"/>
  <c r="ED330" i="10"/>
  <c r="ED321" i="10"/>
  <c r="ED323" i="10"/>
  <c r="ED324" i="10"/>
  <c r="ED326" i="10"/>
  <c r="ED315" i="10"/>
  <c r="ED337" i="10"/>
  <c r="ED327" i="10"/>
  <c r="ED325" i="10"/>
  <c r="ED331" i="10"/>
  <c r="ED332" i="10"/>
  <c r="ED338" i="10"/>
  <c r="ED320" i="10"/>
  <c r="ED328" i="10"/>
  <c r="ED335" i="10"/>
  <c r="ED343" i="10"/>
  <c r="ED341" i="10"/>
  <c r="ED329" i="10"/>
  <c r="ED339" i="10"/>
  <c r="ED344" i="10"/>
  <c r="ED333" i="10"/>
  <c r="ED334" i="10"/>
  <c r="ED340" i="10"/>
  <c r="ED317" i="10"/>
  <c r="ED342" i="10"/>
  <c r="ED336" i="10"/>
  <c r="ED311" i="10"/>
  <c r="ED310" i="10"/>
  <c r="ED309" i="10"/>
  <c r="ED189" i="10"/>
  <c r="ED195" i="10"/>
  <c r="ED307" i="10"/>
  <c r="ED306" i="10"/>
  <c r="ED312" i="10"/>
  <c r="ED187" i="10"/>
  <c r="ED193" i="10"/>
  <c r="ED186" i="10"/>
  <c r="ED192" i="10"/>
  <c r="ED308" i="10"/>
  <c r="ED185" i="10"/>
  <c r="ED188" i="10"/>
  <c r="ED199" i="10"/>
  <c r="ED191" i="10"/>
  <c r="ED198" i="10"/>
  <c r="ED313" i="10"/>
  <c r="ED197" i="10"/>
  <c r="ED314" i="10"/>
  <c r="ED196" i="10"/>
  <c r="ED200" i="10"/>
  <c r="ED208" i="10"/>
  <c r="ED203" i="10"/>
  <c r="ED201" i="10"/>
  <c r="ED207" i="10"/>
  <c r="ED213" i="10"/>
  <c r="ED190" i="10"/>
  <c r="ED194" i="10"/>
  <c r="ED206" i="10"/>
  <c r="ED202" i="10"/>
  <c r="ED204" i="10"/>
  <c r="ED205" i="10"/>
  <c r="ED212" i="10"/>
  <c r="ED217" i="10"/>
  <c r="ED223" i="10"/>
  <c r="ED229" i="10"/>
  <c r="ED235" i="10"/>
  <c r="ED211" i="10"/>
  <c r="ED216" i="10"/>
  <c r="ED222" i="10"/>
  <c r="ED228" i="10"/>
  <c r="ED234" i="10"/>
  <c r="ED210" i="10"/>
  <c r="ED215" i="10"/>
  <c r="ED221" i="10"/>
  <c r="ED227" i="10"/>
  <c r="ED233" i="10"/>
  <c r="ED209" i="10"/>
  <c r="ED214" i="10"/>
  <c r="ED220" i="10"/>
  <c r="ED226" i="10"/>
  <c r="ED232" i="10"/>
  <c r="ED238" i="10"/>
  <c r="ED230" i="10"/>
  <c r="ED241" i="10"/>
  <c r="ED247" i="10"/>
  <c r="ED225" i="10"/>
  <c r="ED240" i="10"/>
  <c r="ED246" i="10"/>
  <c r="ED218" i="10"/>
  <c r="ED237" i="10"/>
  <c r="ED239" i="10"/>
  <c r="ED245" i="10"/>
  <c r="ED231" i="10"/>
  <c r="ED243" i="10"/>
  <c r="ED219" i="10"/>
  <c r="ED236" i="10"/>
  <c r="ED242" i="10"/>
  <c r="ED249" i="10"/>
  <c r="ED250" i="10"/>
  <c r="ED248" i="10"/>
  <c r="ED252" i="10"/>
  <c r="ED258" i="10"/>
  <c r="ED264" i="10"/>
  <c r="ED270" i="10"/>
  <c r="ED276" i="10"/>
  <c r="ED251" i="10"/>
  <c r="ED257" i="10"/>
  <c r="ED263" i="10"/>
  <c r="ED269" i="10"/>
  <c r="ED275" i="10"/>
  <c r="ED256" i="10"/>
  <c r="ED255" i="10"/>
  <c r="ED261" i="10"/>
  <c r="ED267" i="10"/>
  <c r="ED253" i="10"/>
  <c r="ED259" i="10"/>
  <c r="ED265" i="10"/>
  <c r="ED278" i="10"/>
  <c r="ED284" i="10"/>
  <c r="ED290" i="10"/>
  <c r="ED296" i="10"/>
  <c r="ED302" i="10"/>
  <c r="ED224" i="10"/>
  <c r="ED244" i="10"/>
  <c r="ED254" i="10"/>
  <c r="ED262" i="10"/>
  <c r="ED274" i="10"/>
  <c r="ED283" i="10"/>
  <c r="ED289" i="10"/>
  <c r="ED282" i="10"/>
  <c r="ED288" i="10"/>
  <c r="ED294" i="10"/>
  <c r="ED260" i="10"/>
  <c r="ED271" i="10"/>
  <c r="ED272" i="10"/>
  <c r="ED281" i="10"/>
  <c r="ED287" i="10"/>
  <c r="ED293" i="10"/>
  <c r="ED268" i="10"/>
  <c r="ED279" i="10"/>
  <c r="AX321" i="10"/>
  <c r="AX319" i="10"/>
  <c r="AX322" i="10"/>
  <c r="AX316" i="10"/>
  <c r="AX317" i="10"/>
  <c r="AX330" i="10"/>
  <c r="AX323" i="10"/>
  <c r="AX324" i="10"/>
  <c r="AX318" i="10"/>
  <c r="AX315" i="10"/>
  <c r="AX320" i="10"/>
  <c r="AX328" i="10"/>
  <c r="AX325" i="10"/>
  <c r="AX332" i="10"/>
  <c r="AX326" i="10"/>
  <c r="AX329" i="10"/>
  <c r="AX337" i="10"/>
  <c r="AX338" i="10"/>
  <c r="AX343" i="10"/>
  <c r="AX327" i="10"/>
  <c r="AX331" i="10"/>
  <c r="AX334" i="10"/>
  <c r="AX339" i="10"/>
  <c r="AX340" i="10"/>
  <c r="AX341" i="10"/>
  <c r="AX344" i="10"/>
  <c r="AX336" i="10"/>
  <c r="AX335" i="10"/>
  <c r="AX333" i="10"/>
  <c r="AX342" i="10"/>
  <c r="AX311" i="10"/>
  <c r="AX310" i="10"/>
  <c r="AX309" i="10"/>
  <c r="AX189" i="10"/>
  <c r="AX195" i="10"/>
  <c r="AX308" i="10"/>
  <c r="AX313" i="10"/>
  <c r="AX187" i="10"/>
  <c r="AX193" i="10"/>
  <c r="AX186" i="10"/>
  <c r="AX192" i="10"/>
  <c r="AX306" i="10"/>
  <c r="AX185" i="10"/>
  <c r="AX307" i="10"/>
  <c r="AX314" i="10"/>
  <c r="AX194" i="10"/>
  <c r="AX199" i="10"/>
  <c r="AX198" i="10"/>
  <c r="AX190" i="10"/>
  <c r="AX197" i="10"/>
  <c r="AX312" i="10"/>
  <c r="AX191" i="10"/>
  <c r="AX201" i="10"/>
  <c r="AX200" i="10"/>
  <c r="AX206" i="10"/>
  <c r="AX208" i="10"/>
  <c r="AX196" i="10"/>
  <c r="AX207" i="10"/>
  <c r="AX213" i="10"/>
  <c r="AX188" i="10"/>
  <c r="AX202" i="10"/>
  <c r="AX205" i="10"/>
  <c r="AX217" i="10"/>
  <c r="AX223" i="10"/>
  <c r="AX229" i="10"/>
  <c r="AX235" i="10"/>
  <c r="AX210" i="10"/>
  <c r="AX216" i="10"/>
  <c r="AX222" i="10"/>
  <c r="AX228" i="10"/>
  <c r="AX234" i="10"/>
  <c r="AX204" i="10"/>
  <c r="AX215" i="10"/>
  <c r="AX221" i="10"/>
  <c r="AX227" i="10"/>
  <c r="AX233" i="10"/>
  <c r="AX239" i="10"/>
  <c r="AX211" i="10"/>
  <c r="AX214" i="10"/>
  <c r="AX203" i="10"/>
  <c r="AX220" i="10"/>
  <c r="AX226" i="10"/>
  <c r="AX232" i="10"/>
  <c r="AX238" i="10"/>
  <c r="AX209" i="10"/>
  <c r="AX236" i="10"/>
  <c r="AX241" i="10"/>
  <c r="AX247" i="10"/>
  <c r="AX219" i="10"/>
  <c r="AX231" i="10"/>
  <c r="AX240" i="10"/>
  <c r="AX246" i="10"/>
  <c r="AX225" i="10"/>
  <c r="AX237" i="10"/>
  <c r="AX245" i="10"/>
  <c r="AX212" i="10"/>
  <c r="AX243" i="10"/>
  <c r="AX242" i="10"/>
  <c r="AX252" i="10"/>
  <c r="AX258" i="10"/>
  <c r="AX264" i="10"/>
  <c r="AX270" i="10"/>
  <c r="AX276" i="10"/>
  <c r="AX218" i="10"/>
  <c r="AX250" i="10"/>
  <c r="AX251" i="10"/>
  <c r="AX257" i="10"/>
  <c r="AX263" i="10"/>
  <c r="AX269" i="10"/>
  <c r="AX275" i="10"/>
  <c r="AX224" i="10"/>
  <c r="AX256" i="10"/>
  <c r="AX262" i="10"/>
  <c r="AX249" i="10"/>
  <c r="AX255" i="10"/>
  <c r="AX261" i="10"/>
  <c r="AX267" i="10"/>
  <c r="AX244" i="10"/>
  <c r="AX248" i="10"/>
  <c r="AX253" i="10"/>
  <c r="AX259" i="10"/>
  <c r="AX265" i="10"/>
  <c r="AX272" i="10"/>
  <c r="AX284" i="10"/>
  <c r="AX290" i="10"/>
  <c r="AX296" i="10"/>
  <c r="AX302" i="10"/>
  <c r="AX230" i="10"/>
  <c r="AX283" i="10"/>
  <c r="AX289" i="10"/>
  <c r="AX273" i="10"/>
  <c r="AX266" i="10"/>
  <c r="AX282" i="10"/>
  <c r="AX288" i="10"/>
  <c r="AX294" i="10"/>
  <c r="AX254" i="10"/>
  <c r="AX278" i="10"/>
  <c r="AX268" i="10"/>
  <c r="AX271" i="10"/>
  <c r="AX281" i="10"/>
  <c r="AX287" i="10"/>
  <c r="AX293" i="10"/>
  <c r="AX277" i="10"/>
  <c r="AX279" i="10"/>
  <c r="DC316" i="10"/>
  <c r="DC317" i="10"/>
  <c r="DC318" i="10"/>
  <c r="DC321" i="10"/>
  <c r="DC326" i="10"/>
  <c r="DC320" i="10"/>
  <c r="DC319" i="10"/>
  <c r="DC327" i="10"/>
  <c r="DC315" i="10"/>
  <c r="DC322" i="10"/>
  <c r="DC324" i="10"/>
  <c r="DC334" i="10"/>
  <c r="DC335" i="10"/>
  <c r="DC340" i="10"/>
  <c r="DC325" i="10"/>
  <c r="DC332" i="10"/>
  <c r="DC331" i="10"/>
  <c r="DC344" i="10"/>
  <c r="DC328" i="10"/>
  <c r="DC333" i="10"/>
  <c r="DC323" i="10"/>
  <c r="DC338" i="10"/>
  <c r="DC329" i="10"/>
  <c r="DC330" i="10"/>
  <c r="DC337" i="10"/>
  <c r="DC341" i="10"/>
  <c r="DC336" i="10"/>
  <c r="DC343" i="10"/>
  <c r="DC342" i="10"/>
  <c r="DC339" i="10"/>
  <c r="DC310" i="10"/>
  <c r="DC309" i="10"/>
  <c r="DC306" i="10"/>
  <c r="DC312" i="10"/>
  <c r="DC307" i="10"/>
  <c r="DC186" i="10"/>
  <c r="DC192" i="10"/>
  <c r="DC314" i="10"/>
  <c r="DC190" i="10"/>
  <c r="DC313" i="10"/>
  <c r="DC311" i="10"/>
  <c r="DC188" i="10"/>
  <c r="DC194" i="10"/>
  <c r="DC193" i="10"/>
  <c r="DC198" i="10"/>
  <c r="DC204" i="10"/>
  <c r="DC185" i="10"/>
  <c r="DC191" i="10"/>
  <c r="DC197" i="10"/>
  <c r="DC203" i="10"/>
  <c r="DC189" i="10"/>
  <c r="DC202" i="10"/>
  <c r="DC308" i="10"/>
  <c r="DC187" i="10"/>
  <c r="DC195" i="10"/>
  <c r="DC200" i="10"/>
  <c r="DC205" i="10"/>
  <c r="DC207" i="10"/>
  <c r="DC213" i="10"/>
  <c r="DC196" i="10"/>
  <c r="DC206" i="10"/>
  <c r="DC199" i="10"/>
  <c r="DC201" i="10"/>
  <c r="DC208" i="10"/>
  <c r="DC210" i="10"/>
  <c r="DC215" i="10"/>
  <c r="DC221" i="10"/>
  <c r="DC227" i="10"/>
  <c r="DC233" i="10"/>
  <c r="DC239" i="10"/>
  <c r="DC220" i="10"/>
  <c r="DC226" i="10"/>
  <c r="DC232" i="10"/>
  <c r="DC238" i="10"/>
  <c r="DC212" i="10"/>
  <c r="DC214" i="10"/>
  <c r="DC219" i="10"/>
  <c r="DC225" i="10"/>
  <c r="DC209" i="10"/>
  <c r="DC211" i="10"/>
  <c r="DC218" i="10"/>
  <c r="DC224" i="10"/>
  <c r="DC230" i="10"/>
  <c r="DC236" i="10"/>
  <c r="DC216" i="10"/>
  <c r="DC222" i="10"/>
  <c r="DC228" i="10"/>
  <c r="DC217" i="10"/>
  <c r="DC234" i="10"/>
  <c r="DC240" i="10"/>
  <c r="DC246" i="10"/>
  <c r="DC245" i="10"/>
  <c r="DC223" i="10"/>
  <c r="DC244" i="10"/>
  <c r="DC250" i="10"/>
  <c r="DC235" i="10"/>
  <c r="DC237" i="10"/>
  <c r="DC243" i="10"/>
  <c r="DC231" i="10"/>
  <c r="DC257" i="10"/>
  <c r="DC263" i="10"/>
  <c r="DC269" i="10"/>
  <c r="DC275" i="10"/>
  <c r="DC241" i="10"/>
  <c r="DC249" i="10"/>
  <c r="DC229" i="10"/>
  <c r="DC251" i="10"/>
  <c r="DC256" i="10"/>
  <c r="DC262" i="10"/>
  <c r="DC268" i="10"/>
  <c r="DC274" i="10"/>
  <c r="DC255" i="10"/>
  <c r="DC261" i="10"/>
  <c r="DC267" i="10"/>
  <c r="DC273" i="10"/>
  <c r="DC254" i="10"/>
  <c r="DC260" i="10"/>
  <c r="DC266" i="10"/>
  <c r="DC272" i="10"/>
  <c r="DC248" i="10"/>
  <c r="DC270" i="10"/>
  <c r="DC259" i="10"/>
  <c r="DC282" i="10"/>
  <c r="DC288" i="10"/>
  <c r="DC294" i="10"/>
  <c r="DC252" i="10"/>
  <c r="DC265" i="10"/>
  <c r="DC281" i="10"/>
  <c r="DC287" i="10"/>
  <c r="DC293" i="10"/>
  <c r="DC299" i="10"/>
  <c r="DC271" i="10"/>
  <c r="DC280" i="10"/>
  <c r="DC286" i="10"/>
  <c r="DC292" i="10"/>
  <c r="DC258" i="10"/>
  <c r="DC253" i="10"/>
  <c r="AI316" i="10"/>
  <c r="AI319" i="10"/>
  <c r="AI322" i="10"/>
  <c r="AI321" i="10"/>
  <c r="AI317" i="10"/>
  <c r="AI326" i="10"/>
  <c r="AI327" i="10"/>
  <c r="AI320" i="10"/>
  <c r="AI323" i="10"/>
  <c r="AI325" i="10"/>
  <c r="AI324" i="10"/>
  <c r="AI334" i="10"/>
  <c r="AI315" i="10"/>
  <c r="AI330" i="10"/>
  <c r="AI335" i="10"/>
  <c r="AI329" i="10"/>
  <c r="AI340" i="10"/>
  <c r="AI318" i="10"/>
  <c r="AI331" i="10"/>
  <c r="AI333" i="10"/>
  <c r="AI339" i="10"/>
  <c r="AI344" i="10"/>
  <c r="AI332" i="10"/>
  <c r="AI337" i="10"/>
  <c r="AI336" i="10"/>
  <c r="AI328" i="10"/>
  <c r="AI343" i="10"/>
  <c r="AI342" i="10"/>
  <c r="AI341" i="10"/>
  <c r="AI338" i="10"/>
  <c r="AI310" i="10"/>
  <c r="AI309" i="10"/>
  <c r="AI306" i="10"/>
  <c r="AI312" i="10"/>
  <c r="AI307" i="10"/>
  <c r="AI186" i="10"/>
  <c r="AI192" i="10"/>
  <c r="AI313" i="10"/>
  <c r="AI190" i="10"/>
  <c r="AI196" i="10"/>
  <c r="AI311" i="10"/>
  <c r="AI314" i="10"/>
  <c r="AI188" i="10"/>
  <c r="AI194" i="10"/>
  <c r="AI308" i="10"/>
  <c r="AI193" i="10"/>
  <c r="AI198" i="10"/>
  <c r="AI204" i="10"/>
  <c r="AI185" i="10"/>
  <c r="AI191" i="10"/>
  <c r="AI197" i="10"/>
  <c r="AI203" i="10"/>
  <c r="AI189" i="10"/>
  <c r="AI202" i="10"/>
  <c r="AI187" i="10"/>
  <c r="AI195" i="10"/>
  <c r="AI201" i="10"/>
  <c r="AI199" i="10"/>
  <c r="AI206" i="10"/>
  <c r="AI207" i="10"/>
  <c r="AI213" i="10"/>
  <c r="AI211" i="10"/>
  <c r="AI200" i="10"/>
  <c r="AI205" i="10"/>
  <c r="AI210" i="10"/>
  <c r="AI208" i="10"/>
  <c r="AI209" i="10"/>
  <c r="AI215" i="10"/>
  <c r="AI221" i="10"/>
  <c r="AI227" i="10"/>
  <c r="AI233" i="10"/>
  <c r="AI239" i="10"/>
  <c r="AI220" i="10"/>
  <c r="AI226" i="10"/>
  <c r="AI232" i="10"/>
  <c r="AI238" i="10"/>
  <c r="AI214" i="10"/>
  <c r="AI219" i="10"/>
  <c r="AI225" i="10"/>
  <c r="AI218" i="10"/>
  <c r="AI224" i="10"/>
  <c r="AI230" i="10"/>
  <c r="AI236" i="10"/>
  <c r="AI216" i="10"/>
  <c r="AI222" i="10"/>
  <c r="AI228" i="10"/>
  <c r="AI234" i="10"/>
  <c r="AI240" i="10"/>
  <c r="AI246" i="10"/>
  <c r="AI245" i="10"/>
  <c r="AI244" i="10"/>
  <c r="AI250" i="10"/>
  <c r="AI217" i="10"/>
  <c r="AI243" i="10"/>
  <c r="AI223" i="10"/>
  <c r="AI231" i="10"/>
  <c r="AI235" i="10"/>
  <c r="AI237" i="10"/>
  <c r="AI257" i="10"/>
  <c r="AI263" i="10"/>
  <c r="AI269" i="10"/>
  <c r="AI275" i="10"/>
  <c r="AI248" i="10"/>
  <c r="AI251" i="10"/>
  <c r="AI256" i="10"/>
  <c r="AI262" i="10"/>
  <c r="AI268" i="10"/>
  <c r="AI274" i="10"/>
  <c r="AI242" i="10"/>
  <c r="AI247" i="10"/>
  <c r="AI255" i="10"/>
  <c r="AI261" i="10"/>
  <c r="AI267" i="10"/>
  <c r="AI273" i="10"/>
  <c r="AI212" i="10"/>
  <c r="AI254" i="10"/>
  <c r="AI260" i="10"/>
  <c r="AI266" i="10"/>
  <c r="AI272" i="10"/>
  <c r="AI241" i="10"/>
  <c r="AI277" i="10"/>
  <c r="AI258" i="10"/>
  <c r="AI282" i="10"/>
  <c r="AI288" i="10"/>
  <c r="AI294" i="10"/>
  <c r="AI265" i="10"/>
  <c r="AI281" i="10"/>
  <c r="AI287" i="10"/>
  <c r="AI293" i="10"/>
  <c r="AI299" i="10"/>
  <c r="AI253" i="10"/>
  <c r="AI270" i="10"/>
  <c r="AI278" i="10"/>
  <c r="AI280" i="10"/>
  <c r="AI286" i="10"/>
  <c r="AI292" i="10"/>
  <c r="AI229" i="10"/>
  <c r="AI249" i="10"/>
  <c r="AI271" i="10"/>
  <c r="ED184" i="10"/>
  <c r="CT184" i="10"/>
  <c r="BK302" i="10"/>
  <c r="BL301" i="10"/>
  <c r="F300" i="10"/>
  <c r="DR297" i="10"/>
  <c r="P296" i="10"/>
  <c r="AY291" i="10"/>
  <c r="W319" i="10"/>
  <c r="W320" i="10"/>
  <c r="W321" i="10"/>
  <c r="W323" i="10"/>
  <c r="W326" i="10"/>
  <c r="W315" i="10"/>
  <c r="W327" i="10"/>
  <c r="W317" i="10"/>
  <c r="W324" i="10"/>
  <c r="W329" i="10"/>
  <c r="W330" i="10"/>
  <c r="W331" i="10"/>
  <c r="W316" i="10"/>
  <c r="W328" i="10"/>
  <c r="W325" i="10"/>
  <c r="W335" i="10"/>
  <c r="W340" i="10"/>
  <c r="W344" i="10"/>
  <c r="W318" i="10"/>
  <c r="W339" i="10"/>
  <c r="W336" i="10"/>
  <c r="W322" i="10"/>
  <c r="W333" i="10"/>
  <c r="W332" i="10"/>
  <c r="W334" i="10"/>
  <c r="W341" i="10"/>
  <c r="W342" i="10"/>
  <c r="W343" i="10"/>
  <c r="W337" i="10"/>
  <c r="W338" i="10"/>
  <c r="W310" i="10"/>
  <c r="W309" i="10"/>
  <c r="W306" i="10"/>
  <c r="W312" i="10"/>
  <c r="W313" i="10"/>
  <c r="W311" i="10"/>
  <c r="W314" i="10"/>
  <c r="W186" i="10"/>
  <c r="W192" i="10"/>
  <c r="W190" i="10"/>
  <c r="W196" i="10"/>
  <c r="W308" i="10"/>
  <c r="W188" i="10"/>
  <c r="W194" i="10"/>
  <c r="W187" i="10"/>
  <c r="W198" i="10"/>
  <c r="W204" i="10"/>
  <c r="W307" i="10"/>
  <c r="W203" i="10"/>
  <c r="W197" i="10"/>
  <c r="W195" i="10"/>
  <c r="W202" i="10"/>
  <c r="W193" i="10"/>
  <c r="W185" i="10"/>
  <c r="W189" i="10"/>
  <c r="W207" i="10"/>
  <c r="W213" i="10"/>
  <c r="W200" i="10"/>
  <c r="W206" i="10"/>
  <c r="W211" i="10"/>
  <c r="W191" i="10"/>
  <c r="W201" i="10"/>
  <c r="W210" i="10"/>
  <c r="W208" i="10"/>
  <c r="W215" i="10"/>
  <c r="W221" i="10"/>
  <c r="W227" i="10"/>
  <c r="W233" i="10"/>
  <c r="W239" i="10"/>
  <c r="W212" i="10"/>
  <c r="W220" i="10"/>
  <c r="W226" i="10"/>
  <c r="W232" i="10"/>
  <c r="W238" i="10"/>
  <c r="W219" i="10"/>
  <c r="W225" i="10"/>
  <c r="W209" i="10"/>
  <c r="W214" i="10"/>
  <c r="W218" i="10"/>
  <c r="W224" i="10"/>
  <c r="W230" i="10"/>
  <c r="W236" i="10"/>
  <c r="W199" i="10"/>
  <c r="W216" i="10"/>
  <c r="W222" i="10"/>
  <c r="W228" i="10"/>
  <c r="W234" i="10"/>
  <c r="W240" i="10"/>
  <c r="W246" i="10"/>
  <c r="W245" i="10"/>
  <c r="W217" i="10"/>
  <c r="W229" i="10"/>
  <c r="W244" i="10"/>
  <c r="W250" i="10"/>
  <c r="W231" i="10"/>
  <c r="W223" i="10"/>
  <c r="W235" i="10"/>
  <c r="W237" i="10"/>
  <c r="W243" i="10"/>
  <c r="W242" i="10"/>
  <c r="W249" i="10"/>
  <c r="W257" i="10"/>
  <c r="W263" i="10"/>
  <c r="W269" i="10"/>
  <c r="W275" i="10"/>
  <c r="W256" i="10"/>
  <c r="W262" i="10"/>
  <c r="W268" i="10"/>
  <c r="W274" i="10"/>
  <c r="W241" i="10"/>
  <c r="W251" i="10"/>
  <c r="W255" i="10"/>
  <c r="W261" i="10"/>
  <c r="W267" i="10"/>
  <c r="W273" i="10"/>
  <c r="W254" i="10"/>
  <c r="W260" i="10"/>
  <c r="W266" i="10"/>
  <c r="W272" i="10"/>
  <c r="W205" i="10"/>
  <c r="W248" i="10"/>
  <c r="W265" i="10"/>
  <c r="W247" i="10"/>
  <c r="W253" i="10"/>
  <c r="W270" i="10"/>
  <c r="W276" i="10"/>
  <c r="W282" i="10"/>
  <c r="W288" i="10"/>
  <c r="W294" i="10"/>
  <c r="W277" i="10"/>
  <c r="W281" i="10"/>
  <c r="W287" i="10"/>
  <c r="W293" i="10"/>
  <c r="W299" i="10"/>
  <c r="W259" i="10"/>
  <c r="W264" i="10"/>
  <c r="W271" i="10"/>
  <c r="W280" i="10"/>
  <c r="W286" i="10"/>
  <c r="W292" i="10"/>
  <c r="W298" i="10"/>
  <c r="W252" i="10"/>
  <c r="DA320" i="10"/>
  <c r="DA317" i="10"/>
  <c r="DA318" i="10"/>
  <c r="DA319" i="10"/>
  <c r="DA321" i="10"/>
  <c r="DA324" i="10"/>
  <c r="DA325" i="10"/>
  <c r="DA322" i="10"/>
  <c r="DA323" i="10"/>
  <c r="DA327" i="10"/>
  <c r="DA315" i="10"/>
  <c r="DA328" i="10"/>
  <c r="DA329" i="10"/>
  <c r="DA330" i="10"/>
  <c r="DA333" i="10"/>
  <c r="DA338" i="10"/>
  <c r="DA339" i="10"/>
  <c r="DA340" i="10"/>
  <c r="DA344" i="10"/>
  <c r="DA326" i="10"/>
  <c r="DA332" i="10"/>
  <c r="DA342" i="10"/>
  <c r="DA336" i="10"/>
  <c r="DA337" i="10"/>
  <c r="DA335" i="10"/>
  <c r="DA316" i="10"/>
  <c r="DA331" i="10"/>
  <c r="DA341" i="10"/>
  <c r="DA343" i="10"/>
  <c r="DA334" i="10"/>
  <c r="DA309" i="10"/>
  <c r="DA308" i="10"/>
  <c r="DA311" i="10"/>
  <c r="DA312" i="10"/>
  <c r="DA306" i="10"/>
  <c r="DA310" i="10"/>
  <c r="DA185" i="10"/>
  <c r="DA191" i="10"/>
  <c r="DA313" i="10"/>
  <c r="DA189" i="10"/>
  <c r="DA195" i="10"/>
  <c r="DA307" i="10"/>
  <c r="DA187" i="10"/>
  <c r="DA193" i="10"/>
  <c r="DA186" i="10"/>
  <c r="DA197" i="10"/>
  <c r="DA203" i="10"/>
  <c r="DA202" i="10"/>
  <c r="DA194" i="10"/>
  <c r="DA201" i="10"/>
  <c r="DA192" i="10"/>
  <c r="DA314" i="10"/>
  <c r="DA198" i="10"/>
  <c r="DA204" i="10"/>
  <c r="DA196" i="10"/>
  <c r="DA206" i="10"/>
  <c r="DA212" i="10"/>
  <c r="DA188" i="10"/>
  <c r="DA210" i="10"/>
  <c r="DA199" i="10"/>
  <c r="DA209" i="10"/>
  <c r="DA190" i="10"/>
  <c r="DA200" i="10"/>
  <c r="DA205" i="10"/>
  <c r="DA207" i="10"/>
  <c r="DA220" i="10"/>
  <c r="DA226" i="10"/>
  <c r="DA232" i="10"/>
  <c r="DA238" i="10"/>
  <c r="DA214" i="10"/>
  <c r="DA219" i="10"/>
  <c r="DA225" i="10"/>
  <c r="DA231" i="10"/>
  <c r="DA237" i="10"/>
  <c r="DA213" i="10"/>
  <c r="DA218" i="10"/>
  <c r="DA224" i="10"/>
  <c r="DA211" i="10"/>
  <c r="DA217" i="10"/>
  <c r="DA223" i="10"/>
  <c r="DA229" i="10"/>
  <c r="DA235" i="10"/>
  <c r="DA208" i="10"/>
  <c r="DA215" i="10"/>
  <c r="DA221" i="10"/>
  <c r="DA227" i="10"/>
  <c r="DA233" i="10"/>
  <c r="DA245" i="10"/>
  <c r="DA251" i="10"/>
  <c r="DA230" i="10"/>
  <c r="DA244" i="10"/>
  <c r="DA216" i="10"/>
  <c r="DA239" i="10"/>
  <c r="DA243" i="10"/>
  <c r="DA249" i="10"/>
  <c r="DA222" i="10"/>
  <c r="DA242" i="10"/>
  <c r="DA228" i="10"/>
  <c r="DA241" i="10"/>
  <c r="DA250" i="10"/>
  <c r="DA256" i="10"/>
  <c r="DA262" i="10"/>
  <c r="DA268" i="10"/>
  <c r="DA274" i="10"/>
  <c r="DA236" i="10"/>
  <c r="DA246" i="10"/>
  <c r="DA255" i="10"/>
  <c r="DA261" i="10"/>
  <c r="DA267" i="10"/>
  <c r="DA273" i="10"/>
  <c r="DA240" i="10"/>
  <c r="DA254" i="10"/>
  <c r="DA260" i="10"/>
  <c r="DA266" i="10"/>
  <c r="DA272" i="10"/>
  <c r="DA248" i="10"/>
  <c r="DA253" i="10"/>
  <c r="DA259" i="10"/>
  <c r="DA265" i="10"/>
  <c r="DA271" i="10"/>
  <c r="DA247" i="10"/>
  <c r="DA252" i="10"/>
  <c r="DA263" i="10"/>
  <c r="DA281" i="10"/>
  <c r="DA287" i="10"/>
  <c r="DA293" i="10"/>
  <c r="DA234" i="10"/>
  <c r="DA280" i="10"/>
  <c r="DA286" i="10"/>
  <c r="DA292" i="10"/>
  <c r="DA298" i="10"/>
  <c r="DA258" i="10"/>
  <c r="DA279" i="10"/>
  <c r="DA285" i="10"/>
  <c r="DA291" i="10"/>
  <c r="DA297" i="10"/>
  <c r="DA275" i="10"/>
  <c r="AS320" i="10"/>
  <c r="AS323" i="10"/>
  <c r="AS315" i="10"/>
  <c r="AS316" i="10"/>
  <c r="AS331" i="10"/>
  <c r="AS322" i="10"/>
  <c r="AS324" i="10"/>
  <c r="AS318" i="10"/>
  <c r="AS317" i="10"/>
  <c r="AS325" i="10"/>
  <c r="AS328" i="10"/>
  <c r="AS326" i="10"/>
  <c r="AS327" i="10"/>
  <c r="AS333" i="10"/>
  <c r="AS332" i="10"/>
  <c r="AS338" i="10"/>
  <c r="AS319" i="10"/>
  <c r="AS339" i="10"/>
  <c r="AS321" i="10"/>
  <c r="AS344" i="10"/>
  <c r="AS342" i="10"/>
  <c r="AS330" i="10"/>
  <c r="AS334" i="10"/>
  <c r="AS335" i="10"/>
  <c r="AS336" i="10"/>
  <c r="AS329" i="10"/>
  <c r="AS340" i="10"/>
  <c r="AS337" i="10"/>
  <c r="AS343" i="10"/>
  <c r="AS341" i="10"/>
  <c r="AS309" i="10"/>
  <c r="AS308" i="10"/>
  <c r="AS314" i="10"/>
  <c r="AS311" i="10"/>
  <c r="AS185" i="10"/>
  <c r="AS191" i="10"/>
  <c r="AS306" i="10"/>
  <c r="AS312" i="10"/>
  <c r="AS307" i="10"/>
  <c r="AS189" i="10"/>
  <c r="AS195" i="10"/>
  <c r="AS310" i="10"/>
  <c r="AS313" i="10"/>
  <c r="AS187" i="10"/>
  <c r="AS193" i="10"/>
  <c r="AS192" i="10"/>
  <c r="AS197" i="10"/>
  <c r="AS203" i="10"/>
  <c r="AS190" i="10"/>
  <c r="AS202" i="10"/>
  <c r="AS196" i="10"/>
  <c r="AS188" i="10"/>
  <c r="AS201" i="10"/>
  <c r="AS186" i="10"/>
  <c r="AS212" i="10"/>
  <c r="AS205" i="10"/>
  <c r="AS194" i="10"/>
  <c r="AS199" i="10"/>
  <c r="AS210" i="10"/>
  <c r="AS209" i="10"/>
  <c r="AS198" i="10"/>
  <c r="AS207" i="10"/>
  <c r="AS214" i="10"/>
  <c r="AS220" i="10"/>
  <c r="AS226" i="10"/>
  <c r="AS232" i="10"/>
  <c r="AS238" i="10"/>
  <c r="AS204" i="10"/>
  <c r="AS211" i="10"/>
  <c r="AS206" i="10"/>
  <c r="AS219" i="10"/>
  <c r="AS225" i="10"/>
  <c r="AS231" i="10"/>
  <c r="AS237" i="10"/>
  <c r="AS200" i="10"/>
  <c r="AS218" i="10"/>
  <c r="AS224" i="10"/>
  <c r="AS217" i="10"/>
  <c r="AS223" i="10"/>
  <c r="AS229" i="10"/>
  <c r="AS235" i="10"/>
  <c r="AS215" i="10"/>
  <c r="AS221" i="10"/>
  <c r="AS227" i="10"/>
  <c r="AS233" i="10"/>
  <c r="AS216" i="10"/>
  <c r="AS245" i="10"/>
  <c r="AS251" i="10"/>
  <c r="AS244" i="10"/>
  <c r="AS222" i="10"/>
  <c r="AS208" i="10"/>
  <c r="AS243" i="10"/>
  <c r="AS249" i="10"/>
  <c r="AS230" i="10"/>
  <c r="AS228" i="10"/>
  <c r="AS242" i="10"/>
  <c r="AS236" i="10"/>
  <c r="AS234" i="10"/>
  <c r="AS213" i="10"/>
  <c r="AS239" i="10"/>
  <c r="AS256" i="10"/>
  <c r="AS262" i="10"/>
  <c r="AS268" i="10"/>
  <c r="AS274" i="10"/>
  <c r="AS240" i="10"/>
  <c r="AS255" i="10"/>
  <c r="AS261" i="10"/>
  <c r="AS267" i="10"/>
  <c r="AS273" i="10"/>
  <c r="AS254" i="10"/>
  <c r="AS260" i="10"/>
  <c r="AS266" i="10"/>
  <c r="AS272" i="10"/>
  <c r="AS278" i="10"/>
  <c r="AS246" i="10"/>
  <c r="AS247" i="10"/>
  <c r="AS248" i="10"/>
  <c r="AS253" i="10"/>
  <c r="AS259" i="10"/>
  <c r="AS265" i="10"/>
  <c r="AS271" i="10"/>
  <c r="AS264" i="10"/>
  <c r="AS275" i="10"/>
  <c r="AS258" i="10"/>
  <c r="AS269" i="10"/>
  <c r="AS281" i="10"/>
  <c r="AS287" i="10"/>
  <c r="AS293" i="10"/>
  <c r="AS250" i="10"/>
  <c r="AS276" i="10"/>
  <c r="AS280" i="10"/>
  <c r="AS286" i="10"/>
  <c r="AS292" i="10"/>
  <c r="AS298" i="10"/>
  <c r="AS263" i="10"/>
  <c r="AS277" i="10"/>
  <c r="AS279" i="10"/>
  <c r="AS285" i="10"/>
  <c r="AS291" i="10"/>
  <c r="AS297" i="10"/>
  <c r="AS257" i="10"/>
  <c r="AS252" i="10"/>
  <c r="AG320" i="10"/>
  <c r="AG323" i="10"/>
  <c r="AG317" i="10"/>
  <c r="AG318" i="10"/>
  <c r="AG315" i="10"/>
  <c r="AG331" i="10"/>
  <c r="AG324" i="10"/>
  <c r="AG325" i="10"/>
  <c r="AG316" i="10"/>
  <c r="AG322" i="10"/>
  <c r="AG329" i="10"/>
  <c r="AG319" i="10"/>
  <c r="AG333" i="10"/>
  <c r="AG338" i="10"/>
  <c r="AG328" i="10"/>
  <c r="AG339" i="10"/>
  <c r="AG326" i="10"/>
  <c r="AG344" i="10"/>
  <c r="AG332" i="10"/>
  <c r="AG335" i="10"/>
  <c r="AG340" i="10"/>
  <c r="AG342" i="10"/>
  <c r="AG327" i="10"/>
  <c r="AG341" i="10"/>
  <c r="AG336" i="10"/>
  <c r="AG321" i="10"/>
  <c r="AG334" i="10"/>
  <c r="AG330" i="10"/>
  <c r="AG343" i="10"/>
  <c r="AG337" i="10"/>
  <c r="AG309" i="10"/>
  <c r="AG308" i="10"/>
  <c r="AG314" i="10"/>
  <c r="AG311" i="10"/>
  <c r="AG312" i="10"/>
  <c r="AG307" i="10"/>
  <c r="AG306" i="10"/>
  <c r="AG310" i="10"/>
  <c r="AG185" i="10"/>
  <c r="AG191" i="10"/>
  <c r="AG189" i="10"/>
  <c r="AG195" i="10"/>
  <c r="AG187" i="10"/>
  <c r="AG193" i="10"/>
  <c r="AG186" i="10"/>
  <c r="AG197" i="10"/>
  <c r="AG203" i="10"/>
  <c r="AG202" i="10"/>
  <c r="AG194" i="10"/>
  <c r="AG201" i="10"/>
  <c r="AG313" i="10"/>
  <c r="AG192" i="10"/>
  <c r="AG199" i="10"/>
  <c r="AG204" i="10"/>
  <c r="AG212" i="10"/>
  <c r="AG188" i="10"/>
  <c r="AG200" i="10"/>
  <c r="AG205" i="10"/>
  <c r="AG210" i="10"/>
  <c r="AG198" i="10"/>
  <c r="AG209" i="10"/>
  <c r="AG190" i="10"/>
  <c r="AG196" i="10"/>
  <c r="AG206" i="10"/>
  <c r="AG207" i="10"/>
  <c r="AG220" i="10"/>
  <c r="AG226" i="10"/>
  <c r="AG232" i="10"/>
  <c r="AG238" i="10"/>
  <c r="AG214" i="10"/>
  <c r="AG219" i="10"/>
  <c r="AG225" i="10"/>
  <c r="AG231" i="10"/>
  <c r="AG237" i="10"/>
  <c r="AG208" i="10"/>
  <c r="AG218" i="10"/>
  <c r="AG224" i="10"/>
  <c r="AG211" i="10"/>
  <c r="AG217" i="10"/>
  <c r="AG223" i="10"/>
  <c r="AG229" i="10"/>
  <c r="AG235" i="10"/>
  <c r="AG213" i="10"/>
  <c r="AG215" i="10"/>
  <c r="AG221" i="10"/>
  <c r="AG227" i="10"/>
  <c r="AG233" i="10"/>
  <c r="AG222" i="10"/>
  <c r="AG245" i="10"/>
  <c r="AG251" i="10"/>
  <c r="AG230" i="10"/>
  <c r="AG239" i="10"/>
  <c r="AG244" i="10"/>
  <c r="AG228" i="10"/>
  <c r="AG236" i="10"/>
  <c r="AG243" i="10"/>
  <c r="AG249" i="10"/>
  <c r="AG242" i="10"/>
  <c r="AG248" i="10"/>
  <c r="AG216" i="10"/>
  <c r="AG250" i="10"/>
  <c r="AG256" i="10"/>
  <c r="AG262" i="10"/>
  <c r="AG268" i="10"/>
  <c r="AG274" i="10"/>
  <c r="AG247" i="10"/>
  <c r="AG234" i="10"/>
  <c r="AG246" i="10"/>
  <c r="AG255" i="10"/>
  <c r="AG261" i="10"/>
  <c r="AG267" i="10"/>
  <c r="AG273" i="10"/>
  <c r="AG254" i="10"/>
  <c r="AG260" i="10"/>
  <c r="AG266" i="10"/>
  <c r="AG272" i="10"/>
  <c r="AG278" i="10"/>
  <c r="AG241" i="10"/>
  <c r="AG253" i="10"/>
  <c r="AG259" i="10"/>
  <c r="AG265" i="10"/>
  <c r="AG271" i="10"/>
  <c r="AG240" i="10"/>
  <c r="AG263" i="10"/>
  <c r="AG281" i="10"/>
  <c r="AG287" i="10"/>
  <c r="AG293" i="10"/>
  <c r="AG257" i="10"/>
  <c r="AG270" i="10"/>
  <c r="AG280" i="10"/>
  <c r="AG286" i="10"/>
  <c r="AG292" i="10"/>
  <c r="AG298" i="10"/>
  <c r="AG279" i="10"/>
  <c r="AG285" i="10"/>
  <c r="AG291" i="10"/>
  <c r="AG297" i="10"/>
  <c r="AG275" i="10"/>
  <c r="AG258" i="10"/>
  <c r="U320" i="10"/>
  <c r="U323" i="10"/>
  <c r="U317" i="10"/>
  <c r="U319" i="10"/>
  <c r="U331" i="10"/>
  <c r="U315" i="10"/>
  <c r="U324" i="10"/>
  <c r="U325" i="10"/>
  <c r="U316" i="10"/>
  <c r="U318" i="10"/>
  <c r="U326" i="10"/>
  <c r="U328" i="10"/>
  <c r="U321" i="10"/>
  <c r="U329" i="10"/>
  <c r="U338" i="10"/>
  <c r="U333" i="10"/>
  <c r="U330" i="10"/>
  <c r="U332" i="10"/>
  <c r="U334" i="10"/>
  <c r="U339" i="10"/>
  <c r="U335" i="10"/>
  <c r="U344" i="10"/>
  <c r="U337" i="10"/>
  <c r="U342" i="10"/>
  <c r="U340" i="10"/>
  <c r="U322" i="10"/>
  <c r="U336" i="10"/>
  <c r="U341" i="10"/>
  <c r="U327" i="10"/>
  <c r="U343" i="10"/>
  <c r="U309" i="10"/>
  <c r="U308" i="10"/>
  <c r="U314" i="10"/>
  <c r="U311" i="10"/>
  <c r="U306" i="10"/>
  <c r="U185" i="10"/>
  <c r="U191" i="10"/>
  <c r="U312" i="10"/>
  <c r="U189" i="10"/>
  <c r="U195" i="10"/>
  <c r="U307" i="10"/>
  <c r="U310" i="10"/>
  <c r="U313" i="10"/>
  <c r="U187" i="10"/>
  <c r="U193" i="10"/>
  <c r="U192" i="10"/>
  <c r="U203" i="10"/>
  <c r="U197" i="10"/>
  <c r="U190" i="10"/>
  <c r="U202" i="10"/>
  <c r="U188" i="10"/>
  <c r="U201" i="10"/>
  <c r="U186" i="10"/>
  <c r="U194" i="10"/>
  <c r="U200" i="10"/>
  <c r="U198" i="10"/>
  <c r="U206" i="10"/>
  <c r="U212" i="10"/>
  <c r="U204" i="10"/>
  <c r="U210" i="10"/>
  <c r="U199" i="10"/>
  <c r="U209" i="10"/>
  <c r="U207" i="10"/>
  <c r="U208" i="10"/>
  <c r="U211" i="10"/>
  <c r="U220" i="10"/>
  <c r="U226" i="10"/>
  <c r="U232" i="10"/>
  <c r="U238" i="10"/>
  <c r="U213" i="10"/>
  <c r="U219" i="10"/>
  <c r="U225" i="10"/>
  <c r="U231" i="10"/>
  <c r="U237" i="10"/>
  <c r="U214" i="10"/>
  <c r="U218" i="10"/>
  <c r="U224" i="10"/>
  <c r="U217" i="10"/>
  <c r="U223" i="10"/>
  <c r="U229" i="10"/>
  <c r="U235" i="10"/>
  <c r="U215" i="10"/>
  <c r="U221" i="10"/>
  <c r="U227" i="10"/>
  <c r="U233" i="10"/>
  <c r="U228" i="10"/>
  <c r="U245" i="10"/>
  <c r="U251" i="10"/>
  <c r="U244" i="10"/>
  <c r="U234" i="10"/>
  <c r="U243" i="10"/>
  <c r="U249" i="10"/>
  <c r="U216" i="10"/>
  <c r="U242" i="10"/>
  <c r="U248" i="10"/>
  <c r="U196" i="10"/>
  <c r="U222" i="10"/>
  <c r="U230" i="10"/>
  <c r="U236" i="10"/>
  <c r="U256" i="10"/>
  <c r="U262" i="10"/>
  <c r="U268" i="10"/>
  <c r="U274" i="10"/>
  <c r="U250" i="10"/>
  <c r="U255" i="10"/>
  <c r="U261" i="10"/>
  <c r="U267" i="10"/>
  <c r="U273" i="10"/>
  <c r="U241" i="10"/>
  <c r="U254" i="10"/>
  <c r="U260" i="10"/>
  <c r="U266" i="10"/>
  <c r="U272" i="10"/>
  <c r="U278" i="10"/>
  <c r="U205" i="10"/>
  <c r="U253" i="10"/>
  <c r="U259" i="10"/>
  <c r="U265" i="10"/>
  <c r="U271" i="10"/>
  <c r="U240" i="10"/>
  <c r="U270" i="10"/>
  <c r="U276" i="10"/>
  <c r="U246" i="10"/>
  <c r="U257" i="10"/>
  <c r="U275" i="10"/>
  <c r="U277" i="10"/>
  <c r="U281" i="10"/>
  <c r="U287" i="10"/>
  <c r="U293" i="10"/>
  <c r="U264" i="10"/>
  <c r="U280" i="10"/>
  <c r="U286" i="10"/>
  <c r="U292" i="10"/>
  <c r="U298" i="10"/>
  <c r="U252" i="10"/>
  <c r="U239" i="10"/>
  <c r="U269" i="10"/>
  <c r="U279" i="10"/>
  <c r="U285" i="10"/>
  <c r="U291" i="10"/>
  <c r="U297" i="10"/>
  <c r="U247" i="10"/>
  <c r="I315" i="10"/>
  <c r="I320" i="10"/>
  <c r="I317" i="10"/>
  <c r="I318" i="10"/>
  <c r="I323" i="10"/>
  <c r="I319" i="10"/>
  <c r="I321" i="10"/>
  <c r="I331" i="10"/>
  <c r="I322" i="10"/>
  <c r="I324" i="10"/>
  <c r="I325" i="10"/>
  <c r="I316" i="10"/>
  <c r="I327" i="10"/>
  <c r="I329" i="10"/>
  <c r="I330" i="10"/>
  <c r="I334" i="10"/>
  <c r="I338" i="10"/>
  <c r="I339" i="10"/>
  <c r="I333" i="10"/>
  <c r="I335" i="10"/>
  <c r="I344" i="10"/>
  <c r="I326" i="10"/>
  <c r="I342" i="10"/>
  <c r="I328" i="10"/>
  <c r="I336" i="10"/>
  <c r="I341" i="10"/>
  <c r="I343" i="10"/>
  <c r="I337" i="10"/>
  <c r="I332" i="10"/>
  <c r="I340" i="10"/>
  <c r="I309" i="10"/>
  <c r="I308" i="10"/>
  <c r="I314" i="10"/>
  <c r="I311" i="10"/>
  <c r="I312" i="10"/>
  <c r="I310" i="10"/>
  <c r="I185" i="10"/>
  <c r="I191" i="10"/>
  <c r="I307" i="10"/>
  <c r="I189" i="10"/>
  <c r="I195" i="10"/>
  <c r="I306" i="10"/>
  <c r="I187" i="10"/>
  <c r="I193" i="10"/>
  <c r="I186" i="10"/>
  <c r="I203" i="10"/>
  <c r="I196" i="10"/>
  <c r="I197" i="10"/>
  <c r="I202" i="10"/>
  <c r="I313" i="10"/>
  <c r="I194" i="10"/>
  <c r="I201" i="10"/>
  <c r="I192" i="10"/>
  <c r="I188" i="10"/>
  <c r="I212" i="10"/>
  <c r="I199" i="10"/>
  <c r="I206" i="10"/>
  <c r="I210" i="10"/>
  <c r="I190" i="10"/>
  <c r="I200" i="10"/>
  <c r="I209" i="10"/>
  <c r="I205" i="10"/>
  <c r="I207" i="10"/>
  <c r="I220" i="10"/>
  <c r="I226" i="10"/>
  <c r="I232" i="10"/>
  <c r="I238" i="10"/>
  <c r="I219" i="10"/>
  <c r="I225" i="10"/>
  <c r="I231" i="10"/>
  <c r="I237" i="10"/>
  <c r="I211" i="10"/>
  <c r="I213" i="10"/>
  <c r="I218" i="10"/>
  <c r="I224" i="10"/>
  <c r="I208" i="10"/>
  <c r="I214" i="10"/>
  <c r="I217" i="10"/>
  <c r="I223" i="10"/>
  <c r="I229" i="10"/>
  <c r="I235" i="10"/>
  <c r="I215" i="10"/>
  <c r="I221" i="10"/>
  <c r="I227" i="10"/>
  <c r="I233" i="10"/>
  <c r="I245" i="10"/>
  <c r="I251" i="10"/>
  <c r="I198" i="10"/>
  <c r="I204" i="10"/>
  <c r="I239" i="10"/>
  <c r="I244" i="10"/>
  <c r="I216" i="10"/>
  <c r="I243" i="10"/>
  <c r="I249" i="10"/>
  <c r="I230" i="10"/>
  <c r="I222" i="10"/>
  <c r="I236" i="10"/>
  <c r="I242" i="10"/>
  <c r="I248" i="10"/>
  <c r="I228" i="10"/>
  <c r="I234" i="10"/>
  <c r="I241" i="10"/>
  <c r="I256" i="10"/>
  <c r="I262" i="10"/>
  <c r="I268" i="10"/>
  <c r="I274" i="10"/>
  <c r="I255" i="10"/>
  <c r="I261" i="10"/>
  <c r="I267" i="10"/>
  <c r="I273" i="10"/>
  <c r="I247" i="10"/>
  <c r="I240" i="10"/>
  <c r="I250" i="10"/>
  <c r="I254" i="10"/>
  <c r="I260" i="10"/>
  <c r="I266" i="10"/>
  <c r="I272" i="10"/>
  <c r="I278" i="10"/>
  <c r="I253" i="10"/>
  <c r="I259" i="10"/>
  <c r="I265" i="10"/>
  <c r="I271" i="10"/>
  <c r="I246" i="10"/>
  <c r="I264" i="10"/>
  <c r="I252" i="10"/>
  <c r="I269" i="10"/>
  <c r="I281" i="10"/>
  <c r="I287" i="10"/>
  <c r="I293" i="10"/>
  <c r="I276" i="10"/>
  <c r="I280" i="10"/>
  <c r="I286" i="10"/>
  <c r="I292" i="10"/>
  <c r="I298" i="10"/>
  <c r="I258" i="10"/>
  <c r="I263" i="10"/>
  <c r="I277" i="10"/>
  <c r="I279" i="10"/>
  <c r="I285" i="10"/>
  <c r="I291" i="10"/>
  <c r="I297" i="10"/>
  <c r="I275" i="10"/>
  <c r="DW320" i="10"/>
  <c r="DW318" i="10"/>
  <c r="DW321" i="10"/>
  <c r="DW329" i="10"/>
  <c r="DW322" i="10"/>
  <c r="DW316" i="10"/>
  <c r="DW315" i="10"/>
  <c r="DW323" i="10"/>
  <c r="DW326" i="10"/>
  <c r="DW327" i="10"/>
  <c r="DW319" i="10"/>
  <c r="DW317" i="10"/>
  <c r="DW331" i="10"/>
  <c r="DW328" i="10"/>
  <c r="DW332" i="10"/>
  <c r="DW324" i="10"/>
  <c r="DW336" i="10"/>
  <c r="DW330" i="10"/>
  <c r="DW337" i="10"/>
  <c r="DW342" i="10"/>
  <c r="DW343" i="10"/>
  <c r="DW340" i="10"/>
  <c r="DW334" i="10"/>
  <c r="DW325" i="10"/>
  <c r="DW335" i="10"/>
  <c r="DW338" i="10"/>
  <c r="DW333" i="10"/>
  <c r="DW344" i="10"/>
  <c r="DW339" i="10"/>
  <c r="DW341" i="10"/>
  <c r="DW308" i="10"/>
  <c r="DW307" i="10"/>
  <c r="DW313" i="10"/>
  <c r="DW310" i="10"/>
  <c r="DW185" i="10"/>
  <c r="DW314" i="10"/>
  <c r="DW190" i="10"/>
  <c r="DW311" i="10"/>
  <c r="DW188" i="10"/>
  <c r="DW194" i="10"/>
  <c r="DW309" i="10"/>
  <c r="DW306" i="10"/>
  <c r="DW312" i="10"/>
  <c r="DW186" i="10"/>
  <c r="DW192" i="10"/>
  <c r="DW191" i="10"/>
  <c r="DW202" i="10"/>
  <c r="DW189" i="10"/>
  <c r="DW201" i="10"/>
  <c r="DW196" i="10"/>
  <c r="DW187" i="10"/>
  <c r="DW200" i="10"/>
  <c r="DW203" i="10"/>
  <c r="DW211" i="10"/>
  <c r="DW199" i="10"/>
  <c r="DW204" i="10"/>
  <c r="DW195" i="10"/>
  <c r="DW197" i="10"/>
  <c r="DW205" i="10"/>
  <c r="DW209" i="10"/>
  <c r="DW208" i="10"/>
  <c r="DW206" i="10"/>
  <c r="DW219" i="10"/>
  <c r="DW225" i="10"/>
  <c r="DW231" i="10"/>
  <c r="DW237" i="10"/>
  <c r="DW207" i="10"/>
  <c r="DW218" i="10"/>
  <c r="DW224" i="10"/>
  <c r="DW230" i="10"/>
  <c r="DW236" i="10"/>
  <c r="DW217" i="10"/>
  <c r="DW223" i="10"/>
  <c r="DW216" i="10"/>
  <c r="DW222" i="10"/>
  <c r="DW228" i="10"/>
  <c r="DW234" i="10"/>
  <c r="DW210" i="10"/>
  <c r="DW214" i="10"/>
  <c r="DW220" i="10"/>
  <c r="DW226" i="10"/>
  <c r="DW232" i="10"/>
  <c r="DW213" i="10"/>
  <c r="DW215" i="10"/>
  <c r="DW244" i="10"/>
  <c r="DW250" i="10"/>
  <c r="DW229" i="10"/>
  <c r="DW235" i="10"/>
  <c r="DW243" i="10"/>
  <c r="DW221" i="10"/>
  <c r="DW242" i="10"/>
  <c r="DW248" i="10"/>
  <c r="DW193" i="10"/>
  <c r="DW198" i="10"/>
  <c r="DW227" i="10"/>
  <c r="DW241" i="10"/>
  <c r="DW247" i="10"/>
  <c r="DW238" i="10"/>
  <c r="DW212" i="10"/>
  <c r="DW255" i="10"/>
  <c r="DW261" i="10"/>
  <c r="DW267" i="10"/>
  <c r="DW273" i="10"/>
  <c r="DW239" i="10"/>
  <c r="DW254" i="10"/>
  <c r="DW260" i="10"/>
  <c r="DW266" i="10"/>
  <c r="DW272" i="10"/>
  <c r="DW245" i="10"/>
  <c r="DW253" i="10"/>
  <c r="DW259" i="10"/>
  <c r="DW265" i="10"/>
  <c r="DW271" i="10"/>
  <c r="DW277" i="10"/>
  <c r="DW249" i="10"/>
  <c r="DW252" i="10"/>
  <c r="DW258" i="10"/>
  <c r="DW264" i="10"/>
  <c r="DW270" i="10"/>
  <c r="DW233" i="10"/>
  <c r="DW274" i="10"/>
  <c r="DW257" i="10"/>
  <c r="DW262" i="10"/>
  <c r="DW280" i="10"/>
  <c r="DW286" i="10"/>
  <c r="DW292" i="10"/>
  <c r="DW269" i="10"/>
  <c r="DW279" i="10"/>
  <c r="DW285" i="10"/>
  <c r="DW291" i="10"/>
  <c r="DW297" i="10"/>
  <c r="DW240" i="10"/>
  <c r="DW278" i="10"/>
  <c r="DW284" i="10"/>
  <c r="DW290" i="10"/>
  <c r="DW296" i="10"/>
  <c r="DW256" i="10"/>
  <c r="DW251" i="10"/>
  <c r="DK320" i="10"/>
  <c r="DK318" i="10"/>
  <c r="DK321" i="10"/>
  <c r="DK315" i="10"/>
  <c r="DK316" i="10"/>
  <c r="DK329" i="10"/>
  <c r="DK323" i="10"/>
  <c r="DK317" i="10"/>
  <c r="DK322" i="10"/>
  <c r="DK324" i="10"/>
  <c r="DK327" i="10"/>
  <c r="DK331" i="10"/>
  <c r="DK328" i="10"/>
  <c r="DK330" i="10"/>
  <c r="DK332" i="10"/>
  <c r="DK336" i="10"/>
  <c r="DK337" i="10"/>
  <c r="DK325" i="10"/>
  <c r="DK342" i="10"/>
  <c r="DK326" i="10"/>
  <c r="DK338" i="10"/>
  <c r="DK339" i="10"/>
  <c r="DK343" i="10"/>
  <c r="DK340" i="10"/>
  <c r="DK335" i="10"/>
  <c r="DK333" i="10"/>
  <c r="DK319" i="10"/>
  <c r="DK344" i="10"/>
  <c r="DK341" i="10"/>
  <c r="DK334" i="10"/>
  <c r="DK308" i="10"/>
  <c r="DK307" i="10"/>
  <c r="DK313" i="10"/>
  <c r="DK310" i="10"/>
  <c r="DK311" i="10"/>
  <c r="DK185" i="10"/>
  <c r="DK309" i="10"/>
  <c r="DK314" i="10"/>
  <c r="DK190" i="10"/>
  <c r="DK306" i="10"/>
  <c r="DK188" i="10"/>
  <c r="DK194" i="10"/>
  <c r="DK186" i="10"/>
  <c r="DK192" i="10"/>
  <c r="DK202" i="10"/>
  <c r="DK312" i="10"/>
  <c r="DK195" i="10"/>
  <c r="DK201" i="10"/>
  <c r="DK193" i="10"/>
  <c r="DK196" i="10"/>
  <c r="DK200" i="10"/>
  <c r="DK191" i="10"/>
  <c r="DK211" i="10"/>
  <c r="DK189" i="10"/>
  <c r="DK198" i="10"/>
  <c r="DK203" i="10"/>
  <c r="DK209" i="10"/>
  <c r="DK204" i="10"/>
  <c r="DK205" i="10"/>
  <c r="DK208" i="10"/>
  <c r="DK206" i="10"/>
  <c r="DK213" i="10"/>
  <c r="DK214" i="10"/>
  <c r="DK219" i="10"/>
  <c r="DK225" i="10"/>
  <c r="DK231" i="10"/>
  <c r="DK237" i="10"/>
  <c r="DK218" i="10"/>
  <c r="DK224" i="10"/>
  <c r="DK230" i="10"/>
  <c r="DK236" i="10"/>
  <c r="DK210" i="10"/>
  <c r="DK217" i="10"/>
  <c r="DK223" i="10"/>
  <c r="DK197" i="10"/>
  <c r="DK216" i="10"/>
  <c r="DK222" i="10"/>
  <c r="DK228" i="10"/>
  <c r="DK234" i="10"/>
  <c r="DK187" i="10"/>
  <c r="DK212" i="10"/>
  <c r="DK220" i="10"/>
  <c r="DK226" i="10"/>
  <c r="DK232" i="10"/>
  <c r="DK221" i="10"/>
  <c r="DK244" i="10"/>
  <c r="DK250" i="10"/>
  <c r="DK243" i="10"/>
  <c r="DK227" i="10"/>
  <c r="DK233" i="10"/>
  <c r="DK238" i="10"/>
  <c r="DK242" i="10"/>
  <c r="DK248" i="10"/>
  <c r="DK241" i="10"/>
  <c r="DK247" i="10"/>
  <c r="DK199" i="10"/>
  <c r="DK207" i="10"/>
  <c r="DK215" i="10"/>
  <c r="DK229" i="10"/>
  <c r="DK235" i="10"/>
  <c r="DK255" i="10"/>
  <c r="DK261" i="10"/>
  <c r="DK267" i="10"/>
  <c r="DK273" i="10"/>
  <c r="DK245" i="10"/>
  <c r="DK254" i="10"/>
  <c r="DK260" i="10"/>
  <c r="DK266" i="10"/>
  <c r="DK272" i="10"/>
  <c r="DK253" i="10"/>
  <c r="DK259" i="10"/>
  <c r="DK265" i="10"/>
  <c r="DK271" i="10"/>
  <c r="DK277" i="10"/>
  <c r="DK246" i="10"/>
  <c r="DK240" i="10"/>
  <c r="DK252" i="10"/>
  <c r="DK258" i="10"/>
  <c r="DK264" i="10"/>
  <c r="DK270" i="10"/>
  <c r="DK269" i="10"/>
  <c r="DK275" i="10"/>
  <c r="DK249" i="10"/>
  <c r="DK276" i="10"/>
  <c r="DK280" i="10"/>
  <c r="DK286" i="10"/>
  <c r="DK292" i="10"/>
  <c r="DK256" i="10"/>
  <c r="DK263" i="10"/>
  <c r="DK279" i="10"/>
  <c r="DK285" i="10"/>
  <c r="DK291" i="10"/>
  <c r="DK297" i="10"/>
  <c r="DK268" i="10"/>
  <c r="DK278" i="10"/>
  <c r="DK284" i="10"/>
  <c r="DK290" i="10"/>
  <c r="DK296" i="10"/>
  <c r="DK274" i="10"/>
  <c r="DK257" i="10"/>
  <c r="CY320" i="10"/>
  <c r="CY318" i="10"/>
  <c r="CY321" i="10"/>
  <c r="CY315" i="10"/>
  <c r="CY322" i="10"/>
  <c r="CY317" i="10"/>
  <c r="CY329" i="10"/>
  <c r="CY323" i="10"/>
  <c r="CY316" i="10"/>
  <c r="CY325" i="10"/>
  <c r="CY319" i="10"/>
  <c r="CY330" i="10"/>
  <c r="CY331" i="10"/>
  <c r="CY336" i="10"/>
  <c r="CY327" i="10"/>
  <c r="CY332" i="10"/>
  <c r="CY333" i="10"/>
  <c r="CY337" i="10"/>
  <c r="CY342" i="10"/>
  <c r="CY338" i="10"/>
  <c r="CY339" i="10"/>
  <c r="CY343" i="10"/>
  <c r="CY326" i="10"/>
  <c r="CY324" i="10"/>
  <c r="CY334" i="10"/>
  <c r="CY344" i="10"/>
  <c r="CY328" i="10"/>
  <c r="CY341" i="10"/>
  <c r="CY335" i="10"/>
  <c r="CY340" i="10"/>
  <c r="CY308" i="10"/>
  <c r="CY307" i="10"/>
  <c r="CY313" i="10"/>
  <c r="CY310" i="10"/>
  <c r="CY306" i="10"/>
  <c r="CY185" i="10"/>
  <c r="CY314" i="10"/>
  <c r="CY190" i="10"/>
  <c r="CY311" i="10"/>
  <c r="CY188" i="10"/>
  <c r="CY194" i="10"/>
  <c r="CY309" i="10"/>
  <c r="CY312" i="10"/>
  <c r="CY186" i="10"/>
  <c r="CY192" i="10"/>
  <c r="CY191" i="10"/>
  <c r="CY202" i="10"/>
  <c r="CY189" i="10"/>
  <c r="CY201" i="10"/>
  <c r="CY187" i="10"/>
  <c r="CY200" i="10"/>
  <c r="CY196" i="10"/>
  <c r="CY211" i="10"/>
  <c r="CY193" i="10"/>
  <c r="CY199" i="10"/>
  <c r="CY197" i="10"/>
  <c r="CY209" i="10"/>
  <c r="CY208" i="10"/>
  <c r="CY195" i="10"/>
  <c r="CY198" i="10"/>
  <c r="CY206" i="10"/>
  <c r="CY205" i="10"/>
  <c r="CY204" i="10"/>
  <c r="CY214" i="10"/>
  <c r="CY219" i="10"/>
  <c r="CY225" i="10"/>
  <c r="CY231" i="10"/>
  <c r="CY237" i="10"/>
  <c r="CY203" i="10"/>
  <c r="CY212" i="10"/>
  <c r="CY213" i="10"/>
  <c r="CY218" i="10"/>
  <c r="CY224" i="10"/>
  <c r="CY230" i="10"/>
  <c r="CY236" i="10"/>
  <c r="CY207" i="10"/>
  <c r="CY217" i="10"/>
  <c r="CY223" i="10"/>
  <c r="CY216" i="10"/>
  <c r="CY222" i="10"/>
  <c r="CY228" i="10"/>
  <c r="CY234" i="10"/>
  <c r="CY210" i="10"/>
  <c r="CY220" i="10"/>
  <c r="CY226" i="10"/>
  <c r="CY232" i="10"/>
  <c r="CY227" i="10"/>
  <c r="CY244" i="10"/>
  <c r="CY250" i="10"/>
  <c r="CY239" i="10"/>
  <c r="CY243" i="10"/>
  <c r="CY235" i="10"/>
  <c r="CY242" i="10"/>
  <c r="CY248" i="10"/>
  <c r="CY229" i="10"/>
  <c r="CY215" i="10"/>
  <c r="CY241" i="10"/>
  <c r="CY247" i="10"/>
  <c r="CY221" i="10"/>
  <c r="CY233" i="10"/>
  <c r="CY238" i="10"/>
  <c r="CY246" i="10"/>
  <c r="CY255" i="10"/>
  <c r="CY261" i="10"/>
  <c r="CY267" i="10"/>
  <c r="CY273" i="10"/>
  <c r="CY254" i="10"/>
  <c r="CY260" i="10"/>
  <c r="CY266" i="10"/>
  <c r="CY272" i="10"/>
  <c r="CY240" i="10"/>
  <c r="CY253" i="10"/>
  <c r="CY259" i="10"/>
  <c r="CY265" i="10"/>
  <c r="CY271" i="10"/>
  <c r="CY277" i="10"/>
  <c r="CY252" i="10"/>
  <c r="CY258" i="10"/>
  <c r="CY264" i="10"/>
  <c r="CY270" i="10"/>
  <c r="CY251" i="10"/>
  <c r="CY263" i="10"/>
  <c r="CY249" i="10"/>
  <c r="CY256" i="10"/>
  <c r="CY274" i="10"/>
  <c r="CY268" i="10"/>
  <c r="CY280" i="10"/>
  <c r="CY286" i="10"/>
  <c r="CY292" i="10"/>
  <c r="CY279" i="10"/>
  <c r="CY285" i="10"/>
  <c r="CY291" i="10"/>
  <c r="CY297" i="10"/>
  <c r="CY275" i="10"/>
  <c r="CY262" i="10"/>
  <c r="CY276" i="10"/>
  <c r="CY284" i="10"/>
  <c r="CY290" i="10"/>
  <c r="CY296" i="10"/>
  <c r="CY278" i="10"/>
  <c r="CM320" i="10"/>
  <c r="CM318" i="10"/>
  <c r="CM315" i="10"/>
  <c r="CM316" i="10"/>
  <c r="CM321" i="10"/>
  <c r="CM317" i="10"/>
  <c r="CM319" i="10"/>
  <c r="CM329" i="10"/>
  <c r="CM323" i="10"/>
  <c r="CM326" i="10"/>
  <c r="CM331" i="10"/>
  <c r="CM328" i="10"/>
  <c r="CM333" i="10"/>
  <c r="CM324" i="10"/>
  <c r="CM325" i="10"/>
  <c r="CM330" i="10"/>
  <c r="CM336" i="10"/>
  <c r="CM322" i="10"/>
  <c r="CM337" i="10"/>
  <c r="CM340" i="10"/>
  <c r="CM342" i="10"/>
  <c r="CM334" i="10"/>
  <c r="CM343" i="10"/>
  <c r="CM339" i="10"/>
  <c r="CM341" i="10"/>
  <c r="CM327" i="10"/>
  <c r="CM332" i="10"/>
  <c r="CM338" i="10"/>
  <c r="CM335" i="10"/>
  <c r="CM344" i="10"/>
  <c r="CM308" i="10"/>
  <c r="CM307" i="10"/>
  <c r="CM313" i="10"/>
  <c r="CM310" i="10"/>
  <c r="CM311" i="10"/>
  <c r="CM185" i="10"/>
  <c r="CM309" i="10"/>
  <c r="CM314" i="10"/>
  <c r="CM190" i="10"/>
  <c r="CM188" i="10"/>
  <c r="CM194" i="10"/>
  <c r="CM306" i="10"/>
  <c r="CM186" i="10"/>
  <c r="CM192" i="10"/>
  <c r="CM312" i="10"/>
  <c r="CM202" i="10"/>
  <c r="CM195" i="10"/>
  <c r="CM201" i="10"/>
  <c r="CM193" i="10"/>
  <c r="CM200" i="10"/>
  <c r="CM206" i="10"/>
  <c r="CM191" i="10"/>
  <c r="CM197" i="10"/>
  <c r="CM203" i="10"/>
  <c r="CM205" i="10"/>
  <c r="CM211" i="10"/>
  <c r="CM204" i="10"/>
  <c r="CM187" i="10"/>
  <c r="CM209" i="10"/>
  <c r="CM198" i="10"/>
  <c r="CM196" i="10"/>
  <c r="CM208" i="10"/>
  <c r="CM189" i="10"/>
  <c r="CM199" i="10"/>
  <c r="CM219" i="10"/>
  <c r="CM225" i="10"/>
  <c r="CM231" i="10"/>
  <c r="CM237" i="10"/>
  <c r="CM214" i="10"/>
  <c r="CM218" i="10"/>
  <c r="CM224" i="10"/>
  <c r="CM230" i="10"/>
  <c r="CM236" i="10"/>
  <c r="CM212" i="10"/>
  <c r="CM217" i="10"/>
  <c r="CM223" i="10"/>
  <c r="CM210" i="10"/>
  <c r="CM213" i="10"/>
  <c r="CM216" i="10"/>
  <c r="CM222" i="10"/>
  <c r="CM228" i="10"/>
  <c r="CM234" i="10"/>
  <c r="CM207" i="10"/>
  <c r="CM220" i="10"/>
  <c r="CM226" i="10"/>
  <c r="CM232" i="10"/>
  <c r="CM244" i="10"/>
  <c r="CM250" i="10"/>
  <c r="CM229" i="10"/>
  <c r="CM243" i="10"/>
  <c r="CM215" i="10"/>
  <c r="CM242" i="10"/>
  <c r="CM248" i="10"/>
  <c r="CM221" i="10"/>
  <c r="CM238" i="10"/>
  <c r="CM241" i="10"/>
  <c r="CM247" i="10"/>
  <c r="CM227" i="10"/>
  <c r="CM240" i="10"/>
  <c r="CM249" i="10"/>
  <c r="CM255" i="10"/>
  <c r="CM261" i="10"/>
  <c r="CM267" i="10"/>
  <c r="CM273" i="10"/>
  <c r="CM251" i="10"/>
  <c r="CM254" i="10"/>
  <c r="CM260" i="10"/>
  <c r="CM266" i="10"/>
  <c r="CM272" i="10"/>
  <c r="CM253" i="10"/>
  <c r="CM259" i="10"/>
  <c r="CM265" i="10"/>
  <c r="CM271" i="10"/>
  <c r="CM277" i="10"/>
  <c r="CM239" i="10"/>
  <c r="CM252" i="10"/>
  <c r="CM258" i="10"/>
  <c r="CM264" i="10"/>
  <c r="CM270" i="10"/>
  <c r="CM245" i="10"/>
  <c r="CM262" i="10"/>
  <c r="CM280" i="10"/>
  <c r="CM286" i="10"/>
  <c r="CM292" i="10"/>
  <c r="CM269" i="10"/>
  <c r="CM279" i="10"/>
  <c r="CM285" i="10"/>
  <c r="CM291" i="10"/>
  <c r="CM297" i="10"/>
  <c r="CM303" i="10"/>
  <c r="CM246" i="10"/>
  <c r="CM257" i="10"/>
  <c r="CM284" i="10"/>
  <c r="CM290" i="10"/>
  <c r="CM296" i="10"/>
  <c r="CM235" i="10"/>
  <c r="CM274" i="10"/>
  <c r="CM233" i="10"/>
  <c r="CM275" i="10"/>
  <c r="CA320" i="10"/>
  <c r="CA318" i="10"/>
  <c r="CA321" i="10"/>
  <c r="CA329" i="10"/>
  <c r="CA322" i="10"/>
  <c r="CA316" i="10"/>
  <c r="CA315" i="10"/>
  <c r="CA323" i="10"/>
  <c r="CA326" i="10"/>
  <c r="CA327" i="10"/>
  <c r="CA330" i="10"/>
  <c r="CA331" i="10"/>
  <c r="CA317" i="10"/>
  <c r="CA325" i="10"/>
  <c r="CA336" i="10"/>
  <c r="CA319" i="10"/>
  <c r="CA337" i="10"/>
  <c r="CA342" i="10"/>
  <c r="CA332" i="10"/>
  <c r="CA333" i="10"/>
  <c r="CA340" i="10"/>
  <c r="CA324" i="10"/>
  <c r="CA343" i="10"/>
  <c r="CA328" i="10"/>
  <c r="CA335" i="10"/>
  <c r="CA338" i="10"/>
  <c r="CA339" i="10"/>
  <c r="CA341" i="10"/>
  <c r="CA334" i="10"/>
  <c r="CA344" i="10"/>
  <c r="CA308" i="10"/>
  <c r="CA307" i="10"/>
  <c r="CA313" i="10"/>
  <c r="CA310" i="10"/>
  <c r="CA185" i="10"/>
  <c r="CA306" i="10"/>
  <c r="CA190" i="10"/>
  <c r="CA311" i="10"/>
  <c r="CA188" i="10"/>
  <c r="CA194" i="10"/>
  <c r="CA309" i="10"/>
  <c r="CA312" i="10"/>
  <c r="CA186" i="10"/>
  <c r="CA192" i="10"/>
  <c r="CA191" i="10"/>
  <c r="CA202" i="10"/>
  <c r="CA189" i="10"/>
  <c r="CA201" i="10"/>
  <c r="CA187" i="10"/>
  <c r="CA200" i="10"/>
  <c r="CA206" i="10"/>
  <c r="CA314" i="10"/>
  <c r="CA193" i="10"/>
  <c r="CA198" i="10"/>
  <c r="CA211" i="10"/>
  <c r="CA196" i="10"/>
  <c r="CA205" i="10"/>
  <c r="CA203" i="10"/>
  <c r="CA209" i="10"/>
  <c r="CA199" i="10"/>
  <c r="CA204" i="10"/>
  <c r="CA195" i="10"/>
  <c r="CA197" i="10"/>
  <c r="CA208" i="10"/>
  <c r="CA210" i="10"/>
  <c r="CA219" i="10"/>
  <c r="CA225" i="10"/>
  <c r="CA231" i="10"/>
  <c r="CA237" i="10"/>
  <c r="CA218" i="10"/>
  <c r="CA224" i="10"/>
  <c r="CA230" i="10"/>
  <c r="CA236" i="10"/>
  <c r="CA214" i="10"/>
  <c r="CA217" i="10"/>
  <c r="CA223" i="10"/>
  <c r="CA207" i="10"/>
  <c r="CA216" i="10"/>
  <c r="CA222" i="10"/>
  <c r="CA228" i="10"/>
  <c r="CA234" i="10"/>
  <c r="CA220" i="10"/>
  <c r="CA226" i="10"/>
  <c r="CA232" i="10"/>
  <c r="CA215" i="10"/>
  <c r="CA239" i="10"/>
  <c r="CA244" i="10"/>
  <c r="CA250" i="10"/>
  <c r="CA238" i="10"/>
  <c r="CA212" i="10"/>
  <c r="CA243" i="10"/>
  <c r="CA213" i="10"/>
  <c r="CA221" i="10"/>
  <c r="CA233" i="10"/>
  <c r="CA242" i="10"/>
  <c r="CA248" i="10"/>
  <c r="CA235" i="10"/>
  <c r="CA227" i="10"/>
  <c r="CA241" i="10"/>
  <c r="CA247" i="10"/>
  <c r="CA229" i="10"/>
  <c r="CA255" i="10"/>
  <c r="CA261" i="10"/>
  <c r="CA267" i="10"/>
  <c r="CA273" i="10"/>
  <c r="CA249" i="10"/>
  <c r="CA254" i="10"/>
  <c r="CA260" i="10"/>
  <c r="CA266" i="10"/>
  <c r="CA272" i="10"/>
  <c r="CA251" i="10"/>
  <c r="CA245" i="10"/>
  <c r="CA246" i="10"/>
  <c r="CA253" i="10"/>
  <c r="CA259" i="10"/>
  <c r="CA265" i="10"/>
  <c r="CA271" i="10"/>
  <c r="CA277" i="10"/>
  <c r="CA252" i="10"/>
  <c r="CA258" i="10"/>
  <c r="CA264" i="10"/>
  <c r="CA270" i="10"/>
  <c r="CA269" i="10"/>
  <c r="CA274" i="10"/>
  <c r="CA257" i="10"/>
  <c r="CA276" i="10"/>
  <c r="CA280" i="10"/>
  <c r="CA286" i="10"/>
  <c r="CA292" i="10"/>
  <c r="CA240" i="10"/>
  <c r="CA263" i="10"/>
  <c r="CA279" i="10"/>
  <c r="CA285" i="10"/>
  <c r="CA291" i="10"/>
  <c r="CA297" i="10"/>
  <c r="CA303" i="10"/>
  <c r="CA275" i="10"/>
  <c r="CA268" i="10"/>
  <c r="CA284" i="10"/>
  <c r="CA290" i="10"/>
  <c r="CA296" i="10"/>
  <c r="CA256" i="10"/>
  <c r="BO320" i="10"/>
  <c r="BO318" i="10"/>
  <c r="BO321" i="10"/>
  <c r="BO315" i="10"/>
  <c r="BO316" i="10"/>
  <c r="BO329" i="10"/>
  <c r="BO323" i="10"/>
  <c r="BO322" i="10"/>
  <c r="BO319" i="10"/>
  <c r="BO317" i="10"/>
  <c r="BO331" i="10"/>
  <c r="BO326" i="10"/>
  <c r="BO332" i="10"/>
  <c r="BO336" i="10"/>
  <c r="BO330" i="10"/>
  <c r="BO337" i="10"/>
  <c r="BO342" i="10"/>
  <c r="BO325" i="10"/>
  <c r="BO338" i="10"/>
  <c r="BO339" i="10"/>
  <c r="BO327" i="10"/>
  <c r="BO343" i="10"/>
  <c r="BO324" i="10"/>
  <c r="BO335" i="10"/>
  <c r="BO328" i="10"/>
  <c r="BO333" i="10"/>
  <c r="BO334" i="10"/>
  <c r="BO340" i="10"/>
  <c r="BO344" i="10"/>
  <c r="BO341" i="10"/>
  <c r="BO308" i="10"/>
  <c r="BO307" i="10"/>
  <c r="BO313" i="10"/>
  <c r="BO306" i="10"/>
  <c r="BO310" i="10"/>
  <c r="BO311" i="10"/>
  <c r="BO185" i="10"/>
  <c r="BO309" i="10"/>
  <c r="BO190" i="10"/>
  <c r="BO188" i="10"/>
  <c r="BO194" i="10"/>
  <c r="BO314" i="10"/>
  <c r="BO186" i="10"/>
  <c r="BO192" i="10"/>
  <c r="BO202" i="10"/>
  <c r="BO195" i="10"/>
  <c r="BO201" i="10"/>
  <c r="BO193" i="10"/>
  <c r="BO200" i="10"/>
  <c r="BO206" i="10"/>
  <c r="BO191" i="10"/>
  <c r="BO187" i="10"/>
  <c r="BO199" i="10"/>
  <c r="BO211" i="10"/>
  <c r="BO197" i="10"/>
  <c r="BO209" i="10"/>
  <c r="BO205" i="10"/>
  <c r="BO189" i="10"/>
  <c r="BO208" i="10"/>
  <c r="BO196" i="10"/>
  <c r="BO213" i="10"/>
  <c r="BO207" i="10"/>
  <c r="BO219" i="10"/>
  <c r="BO225" i="10"/>
  <c r="BO231" i="10"/>
  <c r="BO237" i="10"/>
  <c r="BO198" i="10"/>
  <c r="BO218" i="10"/>
  <c r="BO224" i="10"/>
  <c r="BO230" i="10"/>
  <c r="BO236" i="10"/>
  <c r="BO217" i="10"/>
  <c r="BO223" i="10"/>
  <c r="BO204" i="10"/>
  <c r="BO214" i="10"/>
  <c r="BO216" i="10"/>
  <c r="BO222" i="10"/>
  <c r="BO228" i="10"/>
  <c r="BO234" i="10"/>
  <c r="BO212" i="10"/>
  <c r="BO220" i="10"/>
  <c r="BO226" i="10"/>
  <c r="BO232" i="10"/>
  <c r="BO203" i="10"/>
  <c r="BO221" i="10"/>
  <c r="BO235" i="10"/>
  <c r="BO244" i="10"/>
  <c r="BO250" i="10"/>
  <c r="BO243" i="10"/>
  <c r="BO249" i="10"/>
  <c r="BO227" i="10"/>
  <c r="BO242" i="10"/>
  <c r="BO248" i="10"/>
  <c r="BO229" i="10"/>
  <c r="BO239" i="10"/>
  <c r="BO241" i="10"/>
  <c r="BO247" i="10"/>
  <c r="BO215" i="10"/>
  <c r="BO233" i="10"/>
  <c r="BO238" i="10"/>
  <c r="BO246" i="10"/>
  <c r="BO255" i="10"/>
  <c r="BO261" i="10"/>
  <c r="BO267" i="10"/>
  <c r="BO273" i="10"/>
  <c r="BO245" i="10"/>
  <c r="BO254" i="10"/>
  <c r="BO260" i="10"/>
  <c r="BO266" i="10"/>
  <c r="BO272" i="10"/>
  <c r="BO253" i="10"/>
  <c r="BO259" i="10"/>
  <c r="BO265" i="10"/>
  <c r="BO271" i="10"/>
  <c r="BO277" i="10"/>
  <c r="BO312" i="10"/>
  <c r="BO251" i="10"/>
  <c r="BO240" i="10"/>
  <c r="BO252" i="10"/>
  <c r="BO258" i="10"/>
  <c r="BO264" i="10"/>
  <c r="BO270" i="10"/>
  <c r="BO210" i="10"/>
  <c r="BO263" i="10"/>
  <c r="BO268" i="10"/>
  <c r="BO280" i="10"/>
  <c r="BO286" i="10"/>
  <c r="BO292" i="10"/>
  <c r="BO256" i="10"/>
  <c r="BO279" i="10"/>
  <c r="BO285" i="10"/>
  <c r="BO291" i="10"/>
  <c r="BO297" i="10"/>
  <c r="BO303" i="10"/>
  <c r="BO276" i="10"/>
  <c r="BO284" i="10"/>
  <c r="BO290" i="10"/>
  <c r="BO296" i="10"/>
  <c r="BO262" i="10"/>
  <c r="BO274" i="10"/>
  <c r="BO257" i="10"/>
  <c r="BO275" i="10"/>
  <c r="BC320" i="10"/>
  <c r="BC318" i="10"/>
  <c r="BC321" i="10"/>
  <c r="BC315" i="10"/>
  <c r="BC317" i="10"/>
  <c r="BC329" i="10"/>
  <c r="BC323" i="10"/>
  <c r="BC322" i="10"/>
  <c r="BC330" i="10"/>
  <c r="BC324" i="10"/>
  <c r="BC316" i="10"/>
  <c r="BC326" i="10"/>
  <c r="BC328" i="10"/>
  <c r="BC336" i="10"/>
  <c r="BC327" i="10"/>
  <c r="BC337" i="10"/>
  <c r="BC342" i="10"/>
  <c r="BC332" i="10"/>
  <c r="BC331" i="10"/>
  <c r="BC333" i="10"/>
  <c r="BC335" i="10"/>
  <c r="BC319" i="10"/>
  <c r="BC338" i="10"/>
  <c r="BC339" i="10"/>
  <c r="BC343" i="10"/>
  <c r="BC334" i="10"/>
  <c r="BC325" i="10"/>
  <c r="BC344" i="10"/>
  <c r="BC341" i="10"/>
  <c r="BC340" i="10"/>
  <c r="BC308" i="10"/>
  <c r="BC307" i="10"/>
  <c r="BC313" i="10"/>
  <c r="BC306" i="10"/>
  <c r="BC310" i="10"/>
  <c r="BC314" i="10"/>
  <c r="BC185" i="10"/>
  <c r="BC190" i="10"/>
  <c r="BC311" i="10"/>
  <c r="BC188" i="10"/>
  <c r="BC194" i="10"/>
  <c r="BC309" i="10"/>
  <c r="BC312" i="10"/>
  <c r="BC186" i="10"/>
  <c r="BC192" i="10"/>
  <c r="BC191" i="10"/>
  <c r="BC202" i="10"/>
  <c r="BC189" i="10"/>
  <c r="BC201" i="10"/>
  <c r="BC187" i="10"/>
  <c r="BC200" i="10"/>
  <c r="BC206" i="10"/>
  <c r="BC211" i="10"/>
  <c r="BC203" i="10"/>
  <c r="BC204" i="10"/>
  <c r="BC195" i="10"/>
  <c r="BC198" i="10"/>
  <c r="BC209" i="10"/>
  <c r="BC208" i="10"/>
  <c r="BC197" i="10"/>
  <c r="BC219" i="10"/>
  <c r="BC225" i="10"/>
  <c r="BC231" i="10"/>
  <c r="BC237" i="10"/>
  <c r="BC199" i="10"/>
  <c r="BC212" i="10"/>
  <c r="BC205" i="10"/>
  <c r="BC210" i="10"/>
  <c r="BC213" i="10"/>
  <c r="BC218" i="10"/>
  <c r="BC224" i="10"/>
  <c r="BC230" i="10"/>
  <c r="BC236" i="10"/>
  <c r="BC193" i="10"/>
  <c r="BC217" i="10"/>
  <c r="BC223" i="10"/>
  <c r="BC216" i="10"/>
  <c r="BC222" i="10"/>
  <c r="BC228" i="10"/>
  <c r="BC234" i="10"/>
  <c r="BC196" i="10"/>
  <c r="BC220" i="10"/>
  <c r="BC226" i="10"/>
  <c r="BC232" i="10"/>
  <c r="BC214" i="10"/>
  <c r="BC227" i="10"/>
  <c r="BC239" i="10"/>
  <c r="BC244" i="10"/>
  <c r="BC250" i="10"/>
  <c r="BC229" i="10"/>
  <c r="BC207" i="10"/>
  <c r="BC243" i="10"/>
  <c r="BC249" i="10"/>
  <c r="BC238" i="10"/>
  <c r="BC242" i="10"/>
  <c r="BC248" i="10"/>
  <c r="BC215" i="10"/>
  <c r="BC241" i="10"/>
  <c r="BC247" i="10"/>
  <c r="BC221" i="10"/>
  <c r="BC255" i="10"/>
  <c r="BC261" i="10"/>
  <c r="BC267" i="10"/>
  <c r="BC273" i="10"/>
  <c r="BC254" i="10"/>
  <c r="BC260" i="10"/>
  <c r="BC266" i="10"/>
  <c r="BC272" i="10"/>
  <c r="BC240" i="10"/>
  <c r="BC253" i="10"/>
  <c r="BC259" i="10"/>
  <c r="BC265" i="10"/>
  <c r="BC271" i="10"/>
  <c r="BC277" i="10"/>
  <c r="BC233" i="10"/>
  <c r="BC235" i="10"/>
  <c r="BC252" i="10"/>
  <c r="BC258" i="10"/>
  <c r="BC264" i="10"/>
  <c r="BC270" i="10"/>
  <c r="BC251" i="10"/>
  <c r="BC256" i="10"/>
  <c r="BC274" i="10"/>
  <c r="BC246" i="10"/>
  <c r="BC280" i="10"/>
  <c r="BC286" i="10"/>
  <c r="BC292" i="10"/>
  <c r="BC262" i="10"/>
  <c r="BC269" i="10"/>
  <c r="BC279" i="10"/>
  <c r="BC285" i="10"/>
  <c r="BC291" i="10"/>
  <c r="BC297" i="10"/>
  <c r="BC303" i="10"/>
  <c r="BC275" i="10"/>
  <c r="BC284" i="10"/>
  <c r="BC290" i="10"/>
  <c r="BC296" i="10"/>
  <c r="BC245" i="10"/>
  <c r="BC278" i="10"/>
  <c r="AQ320" i="10"/>
  <c r="AQ318" i="10"/>
  <c r="AQ321" i="10"/>
  <c r="AQ315" i="10"/>
  <c r="AQ316" i="10"/>
  <c r="AQ317" i="10"/>
  <c r="AQ319" i="10"/>
  <c r="AQ323" i="10"/>
  <c r="AQ322" i="10"/>
  <c r="AQ329" i="10"/>
  <c r="AQ325" i="10"/>
  <c r="AQ327" i="10"/>
  <c r="AQ331" i="10"/>
  <c r="AQ336" i="10"/>
  <c r="AQ328" i="10"/>
  <c r="AQ337" i="10"/>
  <c r="AQ335" i="10"/>
  <c r="AQ324" i="10"/>
  <c r="AQ342" i="10"/>
  <c r="AQ343" i="10"/>
  <c r="AQ326" i="10"/>
  <c r="AQ332" i="10"/>
  <c r="AQ341" i="10"/>
  <c r="AQ333" i="10"/>
  <c r="AQ330" i="10"/>
  <c r="AQ339" i="10"/>
  <c r="AQ334" i="10"/>
  <c r="AQ344" i="10"/>
  <c r="AQ340" i="10"/>
  <c r="AQ338" i="10"/>
  <c r="AQ308" i="10"/>
  <c r="AQ307" i="10"/>
  <c r="AQ313" i="10"/>
  <c r="AQ306" i="10"/>
  <c r="AQ310" i="10"/>
  <c r="AQ311" i="10"/>
  <c r="AQ185" i="10"/>
  <c r="AQ309" i="10"/>
  <c r="AQ190" i="10"/>
  <c r="AQ188" i="10"/>
  <c r="AQ194" i="10"/>
  <c r="AQ186" i="10"/>
  <c r="AQ192" i="10"/>
  <c r="AQ202" i="10"/>
  <c r="AQ195" i="10"/>
  <c r="AQ196" i="10"/>
  <c r="AQ201" i="10"/>
  <c r="AQ193" i="10"/>
  <c r="AQ200" i="10"/>
  <c r="AQ206" i="10"/>
  <c r="AQ191" i="10"/>
  <c r="AQ314" i="10"/>
  <c r="AQ205" i="10"/>
  <c r="AQ211" i="10"/>
  <c r="AQ189" i="10"/>
  <c r="AQ199" i="10"/>
  <c r="AQ197" i="10"/>
  <c r="AQ209" i="10"/>
  <c r="AQ204" i="10"/>
  <c r="AQ203" i="10"/>
  <c r="AQ208" i="10"/>
  <c r="AQ198" i="10"/>
  <c r="AQ219" i="10"/>
  <c r="AQ225" i="10"/>
  <c r="AQ231" i="10"/>
  <c r="AQ237" i="10"/>
  <c r="AQ207" i="10"/>
  <c r="AQ218" i="10"/>
  <c r="AQ224" i="10"/>
  <c r="AQ230" i="10"/>
  <c r="AQ236" i="10"/>
  <c r="AQ212" i="10"/>
  <c r="AQ217" i="10"/>
  <c r="AQ223" i="10"/>
  <c r="AQ213" i="10"/>
  <c r="AQ216" i="10"/>
  <c r="AQ222" i="10"/>
  <c r="AQ228" i="10"/>
  <c r="AQ234" i="10"/>
  <c r="AQ214" i="10"/>
  <c r="AQ220" i="10"/>
  <c r="AQ226" i="10"/>
  <c r="AQ232" i="10"/>
  <c r="AQ244" i="10"/>
  <c r="AQ250" i="10"/>
  <c r="AQ235" i="10"/>
  <c r="AQ243" i="10"/>
  <c r="AQ249" i="10"/>
  <c r="AQ215" i="10"/>
  <c r="AQ233" i="10"/>
  <c r="AQ242" i="10"/>
  <c r="AQ248" i="10"/>
  <c r="AQ312" i="10"/>
  <c r="AQ221" i="10"/>
  <c r="AQ239" i="10"/>
  <c r="AQ241" i="10"/>
  <c r="AQ247" i="10"/>
  <c r="AQ227" i="10"/>
  <c r="AQ229" i="10"/>
  <c r="AQ240" i="10"/>
  <c r="AQ255" i="10"/>
  <c r="AQ261" i="10"/>
  <c r="AQ267" i="10"/>
  <c r="AQ273" i="10"/>
  <c r="AQ254" i="10"/>
  <c r="AQ260" i="10"/>
  <c r="AQ266" i="10"/>
  <c r="AQ272" i="10"/>
  <c r="AQ246" i="10"/>
  <c r="AQ253" i="10"/>
  <c r="AQ259" i="10"/>
  <c r="AQ265" i="10"/>
  <c r="AQ271" i="10"/>
  <c r="AQ277" i="10"/>
  <c r="AQ187" i="10"/>
  <c r="AQ252" i="10"/>
  <c r="AQ258" i="10"/>
  <c r="AQ264" i="10"/>
  <c r="AQ270" i="10"/>
  <c r="AQ245" i="10"/>
  <c r="AQ269" i="10"/>
  <c r="AQ262" i="10"/>
  <c r="AQ278" i="10"/>
  <c r="AQ276" i="10"/>
  <c r="AQ280" i="10"/>
  <c r="AQ286" i="10"/>
  <c r="AQ292" i="10"/>
  <c r="AQ238" i="10"/>
  <c r="AQ263" i="10"/>
  <c r="AQ279" i="10"/>
  <c r="AQ285" i="10"/>
  <c r="AQ291" i="10"/>
  <c r="AQ297" i="10"/>
  <c r="AQ303" i="10"/>
  <c r="AQ257" i="10"/>
  <c r="AQ251" i="10"/>
  <c r="AQ268" i="10"/>
  <c r="AQ284" i="10"/>
  <c r="AQ290" i="10"/>
  <c r="AQ296" i="10"/>
  <c r="AQ274" i="10"/>
  <c r="AQ210" i="10"/>
  <c r="AQ275" i="10"/>
  <c r="L184" i="10"/>
  <c r="DZ184" i="10"/>
  <c r="DN184" i="10"/>
  <c r="DB184" i="10"/>
  <c r="CP184" i="10"/>
  <c r="CD184" i="10"/>
  <c r="BR184" i="10"/>
  <c r="BF184" i="10"/>
  <c r="AT184" i="10"/>
  <c r="AH184" i="10"/>
  <c r="V184" i="10"/>
  <c r="DX305" i="10"/>
  <c r="DL305" i="10"/>
  <c r="CZ305" i="10"/>
  <c r="CN305" i="10"/>
  <c r="CB305" i="10"/>
  <c r="BP305" i="10"/>
  <c r="BD305" i="10"/>
  <c r="AR305" i="10"/>
  <c r="AF305" i="10"/>
  <c r="T305" i="10"/>
  <c r="DV304" i="10"/>
  <c r="CX304" i="10"/>
  <c r="CL304" i="10"/>
  <c r="BZ304" i="10"/>
  <c r="BB304" i="10"/>
  <c r="AP304" i="10"/>
  <c r="AD304" i="10"/>
  <c r="R304" i="10"/>
  <c r="F304" i="10"/>
  <c r="DT303" i="10"/>
  <c r="DH303" i="10"/>
  <c r="CV303" i="10"/>
  <c r="CH303" i="10"/>
  <c r="BT303" i="10"/>
  <c r="BF303" i="10"/>
  <c r="AR303" i="10"/>
  <c r="AC303" i="10"/>
  <c r="N303" i="10"/>
  <c r="DZ302" i="10"/>
  <c r="DL302" i="10"/>
  <c r="CX302" i="10"/>
  <c r="CI302" i="10"/>
  <c r="BT302" i="10"/>
  <c r="BF302" i="10"/>
  <c r="AR302" i="10"/>
  <c r="AD302" i="10"/>
  <c r="O302" i="10"/>
  <c r="DZ301" i="10"/>
  <c r="DL301" i="10"/>
  <c r="CX301" i="10"/>
  <c r="CJ301" i="10"/>
  <c r="BU301" i="10"/>
  <c r="BF301" i="10"/>
  <c r="AR301" i="10"/>
  <c r="AD301" i="10"/>
  <c r="P301" i="10"/>
  <c r="EA300" i="10"/>
  <c r="DL300" i="10"/>
  <c r="CX300" i="10"/>
  <c r="CJ300" i="10"/>
  <c r="BV300" i="10"/>
  <c r="BG300" i="10"/>
  <c r="AR300" i="10"/>
  <c r="AD300" i="10"/>
  <c r="P300" i="10"/>
  <c r="EB299" i="10"/>
  <c r="DM299" i="10"/>
  <c r="CX299" i="10"/>
  <c r="CJ299" i="10"/>
  <c r="BV299" i="10"/>
  <c r="BH299" i="10"/>
  <c r="AS299" i="10"/>
  <c r="AD299" i="10"/>
  <c r="P299" i="10"/>
  <c r="EB298" i="10"/>
  <c r="DN298" i="10"/>
  <c r="CY298" i="10"/>
  <c r="CJ298" i="10"/>
  <c r="BV298" i="10"/>
  <c r="BH298" i="10"/>
  <c r="AR298" i="10"/>
  <c r="AA298" i="10"/>
  <c r="E298" i="10"/>
  <c r="DN297" i="10"/>
  <c r="CR297" i="10"/>
  <c r="BV297" i="10"/>
  <c r="BB297" i="10"/>
  <c r="AI297" i="10"/>
  <c r="M297" i="10"/>
  <c r="DQ296" i="10"/>
  <c r="CZ296" i="10"/>
  <c r="CD296" i="10"/>
  <c r="BF296" i="10"/>
  <c r="AH296" i="10"/>
  <c r="J296" i="10"/>
  <c r="DL295" i="10"/>
  <c r="CN295" i="10"/>
  <c r="BP295" i="10"/>
  <c r="AR295" i="10"/>
  <c r="T295" i="10"/>
  <c r="CX294" i="10"/>
  <c r="AD294" i="10"/>
  <c r="F294" i="10"/>
  <c r="CJ293" i="10"/>
  <c r="BL293" i="10"/>
  <c r="AN293" i="10"/>
  <c r="P293" i="10"/>
  <c r="DR292" i="10"/>
  <c r="CT292" i="10"/>
  <c r="BV292" i="10"/>
  <c r="AX292" i="10"/>
  <c r="Z292" i="10"/>
  <c r="EB291" i="10"/>
  <c r="CU291" i="10"/>
  <c r="BU291" i="10"/>
  <c r="N291" i="10"/>
  <c r="DN290" i="10"/>
  <c r="CG290" i="10"/>
  <c r="BG290" i="10"/>
  <c r="AG290" i="10"/>
  <c r="DZ289" i="10"/>
  <c r="CZ289" i="10"/>
  <c r="BS289" i="10"/>
  <c r="AS289" i="10"/>
  <c r="S289" i="10"/>
  <c r="DL288" i="10"/>
  <c r="BE288" i="10"/>
  <c r="AE288" i="10"/>
  <c r="E288" i="10"/>
  <c r="BX287" i="10"/>
  <c r="AQ287" i="10"/>
  <c r="Q287" i="10"/>
  <c r="DQ286" i="10"/>
  <c r="CJ286" i="10"/>
  <c r="BJ286" i="10"/>
  <c r="AC286" i="10"/>
  <c r="EC285" i="10"/>
  <c r="DC285" i="10"/>
  <c r="BV285" i="10"/>
  <c r="AV285" i="10"/>
  <c r="O285" i="10"/>
  <c r="DO284" i="10"/>
  <c r="CO284" i="10"/>
  <c r="BH284" i="10"/>
  <c r="AH284" i="10"/>
  <c r="DA283" i="10"/>
  <c r="CA283" i="10"/>
  <c r="AT283" i="10"/>
  <c r="T283" i="10"/>
  <c r="DM282" i="10"/>
  <c r="CM282" i="10"/>
  <c r="BM282" i="10"/>
  <c r="E282" i="10"/>
  <c r="CU281" i="10"/>
  <c r="BK281" i="10"/>
  <c r="AA281" i="10"/>
  <c r="DQ280" i="10"/>
  <c r="CG280" i="10"/>
  <c r="AW280" i="10"/>
  <c r="M280" i="10"/>
  <c r="DC279" i="10"/>
  <c r="BS279" i="10"/>
  <c r="AI279" i="10"/>
  <c r="DY278" i="10"/>
  <c r="CM278" i="10"/>
  <c r="AZ278" i="10"/>
  <c r="ED277" i="10"/>
  <c r="CE277" i="10"/>
  <c r="M277" i="10"/>
  <c r="BS276" i="10"/>
  <c r="DY275" i="10"/>
  <c r="BX274" i="10"/>
  <c r="N273" i="10"/>
  <c r="AT272" i="10"/>
  <c r="BH271" i="10"/>
  <c r="BT270" i="10"/>
  <c r="BQ269" i="10"/>
  <c r="BC268" i="10"/>
  <c r="AO267" i="10"/>
  <c r="AA266" i="10"/>
  <c r="M265" i="10"/>
  <c r="DK262" i="10"/>
  <c r="BM261" i="10"/>
  <c r="EC259" i="10"/>
  <c r="BS258" i="10"/>
  <c r="I257" i="10"/>
  <c r="BY255" i="10"/>
  <c r="O254" i="10"/>
  <c r="CE252" i="10"/>
  <c r="EB250" i="10"/>
  <c r="CY245" i="10"/>
  <c r="DK239" i="10"/>
  <c r="V222" i="10"/>
  <c r="DH318" i="10"/>
  <c r="DH319" i="10"/>
  <c r="DH316" i="10"/>
  <c r="DH322" i="10"/>
  <c r="DH325" i="10"/>
  <c r="DH326" i="10"/>
  <c r="DH315" i="10"/>
  <c r="DH321" i="10"/>
  <c r="DH317" i="10"/>
  <c r="DH329" i="10"/>
  <c r="DH327" i="10"/>
  <c r="DH320" i="10"/>
  <c r="DH328" i="10"/>
  <c r="DH334" i="10"/>
  <c r="DH339" i="10"/>
  <c r="DH331" i="10"/>
  <c r="DH333" i="10"/>
  <c r="DH324" i="10"/>
  <c r="DH335" i="10"/>
  <c r="DH343" i="10"/>
  <c r="DH330" i="10"/>
  <c r="DH340" i="10"/>
  <c r="DH342" i="10"/>
  <c r="DH332" i="10"/>
  <c r="DH323" i="10"/>
  <c r="DH336" i="10"/>
  <c r="DH338" i="10"/>
  <c r="DH341" i="10"/>
  <c r="DH337" i="10"/>
  <c r="DH344" i="10"/>
  <c r="DH306" i="10"/>
  <c r="DH312" i="10"/>
  <c r="DH311" i="10"/>
  <c r="DH310" i="10"/>
  <c r="DH313" i="10"/>
  <c r="DH314" i="10"/>
  <c r="DH190" i="10"/>
  <c r="DH309" i="10"/>
  <c r="DH307" i="10"/>
  <c r="DH188" i="10"/>
  <c r="DH194" i="10"/>
  <c r="DH187" i="10"/>
  <c r="DH193" i="10"/>
  <c r="DH308" i="10"/>
  <c r="DH195" i="10"/>
  <c r="DH196" i="10"/>
  <c r="DH200" i="10"/>
  <c r="DH185" i="10"/>
  <c r="DH186" i="10"/>
  <c r="DH199" i="10"/>
  <c r="DH191" i="10"/>
  <c r="DH198" i="10"/>
  <c r="DH192" i="10"/>
  <c r="DH203" i="10"/>
  <c r="DH189" i="10"/>
  <c r="DH209" i="10"/>
  <c r="DH204" i="10"/>
  <c r="DH201" i="10"/>
  <c r="DH208" i="10"/>
  <c r="DH214" i="10"/>
  <c r="DH205" i="10"/>
  <c r="DH207" i="10"/>
  <c r="DH202" i="10"/>
  <c r="DH218" i="10"/>
  <c r="DH224" i="10"/>
  <c r="DH230" i="10"/>
  <c r="DH236" i="10"/>
  <c r="DH217" i="10"/>
  <c r="DH223" i="10"/>
  <c r="DH229" i="10"/>
  <c r="DH235" i="10"/>
  <c r="DH210" i="10"/>
  <c r="DH216" i="10"/>
  <c r="DH222" i="10"/>
  <c r="DH228" i="10"/>
  <c r="DH234" i="10"/>
  <c r="DH197" i="10"/>
  <c r="DH206" i="10"/>
  <c r="DH215" i="10"/>
  <c r="DH221" i="10"/>
  <c r="DH227" i="10"/>
  <c r="DH233" i="10"/>
  <c r="DH211" i="10"/>
  <c r="DH231" i="10"/>
  <c r="DH238" i="10"/>
  <c r="DH242" i="10"/>
  <c r="DH248" i="10"/>
  <c r="DH220" i="10"/>
  <c r="DH241" i="10"/>
  <c r="DH247" i="10"/>
  <c r="DH226" i="10"/>
  <c r="DH240" i="10"/>
  <c r="DH246" i="10"/>
  <c r="DH232" i="10"/>
  <c r="DH213" i="10"/>
  <c r="DH244" i="10"/>
  <c r="DH243" i="10"/>
  <c r="DH253" i="10"/>
  <c r="DH259" i="10"/>
  <c r="DH265" i="10"/>
  <c r="DH271" i="10"/>
  <c r="DH277" i="10"/>
  <c r="DH219" i="10"/>
  <c r="DH237" i="10"/>
  <c r="DH252" i="10"/>
  <c r="DH258" i="10"/>
  <c r="DH264" i="10"/>
  <c r="DH270" i="10"/>
  <c r="DH276" i="10"/>
  <c r="DH225" i="10"/>
  <c r="DH257" i="10"/>
  <c r="DH249" i="10"/>
  <c r="DH250" i="10"/>
  <c r="DH251" i="10"/>
  <c r="DH256" i="10"/>
  <c r="DH262" i="10"/>
  <c r="DH268" i="10"/>
  <c r="DH245" i="10"/>
  <c r="DH254" i="10"/>
  <c r="DH260" i="10"/>
  <c r="DH266" i="10"/>
  <c r="DH273" i="10"/>
  <c r="DH279" i="10"/>
  <c r="DH285" i="10"/>
  <c r="DH291" i="10"/>
  <c r="DH297" i="10"/>
  <c r="DH212" i="10"/>
  <c r="DH263" i="10"/>
  <c r="DH278" i="10"/>
  <c r="DH284" i="10"/>
  <c r="DH290" i="10"/>
  <c r="DH274" i="10"/>
  <c r="DH283" i="10"/>
  <c r="DH289" i="10"/>
  <c r="DH295" i="10"/>
  <c r="DH255" i="10"/>
  <c r="DH282" i="10"/>
  <c r="DH288" i="10"/>
  <c r="DH294" i="10"/>
  <c r="DH269" i="10"/>
  <c r="DH280" i="10"/>
  <c r="AN302" i="10"/>
  <c r="DF319" i="10"/>
  <c r="DF322" i="10"/>
  <c r="DF315" i="10"/>
  <c r="DF330" i="10"/>
  <c r="DF323" i="10"/>
  <c r="DF317" i="10"/>
  <c r="DF316" i="10"/>
  <c r="DF324" i="10"/>
  <c r="DF327" i="10"/>
  <c r="DF321" i="10"/>
  <c r="DF325" i="10"/>
  <c r="DF326" i="10"/>
  <c r="DF331" i="10"/>
  <c r="DF333" i="10"/>
  <c r="DF320" i="10"/>
  <c r="DF337" i="10"/>
  <c r="DF318" i="10"/>
  <c r="DF338" i="10"/>
  <c r="DF343" i="10"/>
  <c r="DF334" i="10"/>
  <c r="DF341" i="10"/>
  <c r="DF344" i="10"/>
  <c r="DF332" i="10"/>
  <c r="DF336" i="10"/>
  <c r="DF335" i="10"/>
  <c r="DF339" i="10"/>
  <c r="DF328" i="10"/>
  <c r="DF342" i="10"/>
  <c r="DF329" i="10"/>
  <c r="DF340" i="10"/>
  <c r="DF311" i="10"/>
  <c r="DF310" i="10"/>
  <c r="DF309" i="10"/>
  <c r="DF189" i="10"/>
  <c r="DF195" i="10"/>
  <c r="DF307" i="10"/>
  <c r="DF312" i="10"/>
  <c r="DF187" i="10"/>
  <c r="DF193" i="10"/>
  <c r="DF186" i="10"/>
  <c r="DF192" i="10"/>
  <c r="DF308" i="10"/>
  <c r="DF185" i="10"/>
  <c r="DF314" i="10"/>
  <c r="DF313" i="10"/>
  <c r="DF188" i="10"/>
  <c r="DF199" i="10"/>
  <c r="DF191" i="10"/>
  <c r="DF198" i="10"/>
  <c r="DF197" i="10"/>
  <c r="DF190" i="10"/>
  <c r="DF194" i="10"/>
  <c r="DF201" i="10"/>
  <c r="DF204" i="10"/>
  <c r="DF208" i="10"/>
  <c r="DF200" i="10"/>
  <c r="DF205" i="10"/>
  <c r="DF196" i="10"/>
  <c r="DF207" i="10"/>
  <c r="DF213" i="10"/>
  <c r="DF202" i="10"/>
  <c r="DF206" i="10"/>
  <c r="DF306" i="10"/>
  <c r="DF203" i="10"/>
  <c r="DF217" i="10"/>
  <c r="DF223" i="10"/>
  <c r="DF229" i="10"/>
  <c r="DF235" i="10"/>
  <c r="DF216" i="10"/>
  <c r="DF222" i="10"/>
  <c r="DF228" i="10"/>
  <c r="DF234" i="10"/>
  <c r="DF210" i="10"/>
  <c r="DF215" i="10"/>
  <c r="DF221" i="10"/>
  <c r="DF227" i="10"/>
  <c r="DF233" i="10"/>
  <c r="DF239" i="10"/>
  <c r="DF212" i="10"/>
  <c r="DF220" i="10"/>
  <c r="DF226" i="10"/>
  <c r="DF232" i="10"/>
  <c r="DF238" i="10"/>
  <c r="DF224" i="10"/>
  <c r="DF236" i="10"/>
  <c r="DF241" i="10"/>
  <c r="DF247" i="10"/>
  <c r="DF240" i="10"/>
  <c r="DF246" i="10"/>
  <c r="DF230" i="10"/>
  <c r="DF219" i="10"/>
  <c r="DF245" i="10"/>
  <c r="DF237" i="10"/>
  <c r="DF211" i="10"/>
  <c r="DF243" i="10"/>
  <c r="DF209" i="10"/>
  <c r="DF214" i="10"/>
  <c r="DF242" i="10"/>
  <c r="DF231" i="10"/>
  <c r="DF252" i="10"/>
  <c r="DF258" i="10"/>
  <c r="DF264" i="10"/>
  <c r="DF270" i="10"/>
  <c r="DF276" i="10"/>
  <c r="DF244" i="10"/>
  <c r="DF225" i="10"/>
  <c r="DF257" i="10"/>
  <c r="DF263" i="10"/>
  <c r="DF269" i="10"/>
  <c r="DF275" i="10"/>
  <c r="DF249" i="10"/>
  <c r="DF250" i="10"/>
  <c r="DF251" i="10"/>
  <c r="DF256" i="10"/>
  <c r="DF218" i="10"/>
  <c r="DF255" i="10"/>
  <c r="DF261" i="10"/>
  <c r="DF267" i="10"/>
  <c r="DF253" i="10"/>
  <c r="DF259" i="10"/>
  <c r="DF265" i="10"/>
  <c r="DF260" i="10"/>
  <c r="DF266" i="10"/>
  <c r="DF278" i="10"/>
  <c r="DF284" i="10"/>
  <c r="DF290" i="10"/>
  <c r="DF296" i="10"/>
  <c r="DF302" i="10"/>
  <c r="DF268" i="10"/>
  <c r="DF274" i="10"/>
  <c r="DF277" i="10"/>
  <c r="DF283" i="10"/>
  <c r="DF289" i="10"/>
  <c r="DF248" i="10"/>
  <c r="DF282" i="10"/>
  <c r="DF288" i="10"/>
  <c r="DF294" i="10"/>
  <c r="DF272" i="10"/>
  <c r="DF262" i="10"/>
  <c r="DF281" i="10"/>
  <c r="DF287" i="10"/>
  <c r="DF293" i="10"/>
  <c r="DF279" i="10"/>
  <c r="EA316" i="10"/>
  <c r="EA319" i="10"/>
  <c r="EA317" i="10"/>
  <c r="EA326" i="10"/>
  <c r="EA327" i="10"/>
  <c r="EA320" i="10"/>
  <c r="EA322" i="10"/>
  <c r="EA315" i="10"/>
  <c r="EA325" i="10"/>
  <c r="EA323" i="10"/>
  <c r="EA318" i="10"/>
  <c r="EA329" i="10"/>
  <c r="EA333" i="10"/>
  <c r="EA334" i="10"/>
  <c r="EA335" i="10"/>
  <c r="EA340" i="10"/>
  <c r="EA324" i="10"/>
  <c r="EA339" i="10"/>
  <c r="EA344" i="10"/>
  <c r="EA336" i="10"/>
  <c r="EA328" i="10"/>
  <c r="EA331" i="10"/>
  <c r="EA330" i="10"/>
  <c r="EA332" i="10"/>
  <c r="EA341" i="10"/>
  <c r="EA321" i="10"/>
  <c r="EA338" i="10"/>
  <c r="EA337" i="10"/>
  <c r="EA343" i="10"/>
  <c r="EA342" i="10"/>
  <c r="EA310" i="10"/>
  <c r="EA309" i="10"/>
  <c r="EA306" i="10"/>
  <c r="EA312" i="10"/>
  <c r="EA307" i="10"/>
  <c r="EA313" i="10"/>
  <c r="EA186" i="10"/>
  <c r="EA192" i="10"/>
  <c r="EA314" i="10"/>
  <c r="EA190" i="10"/>
  <c r="EA311" i="10"/>
  <c r="EA188" i="10"/>
  <c r="EA194" i="10"/>
  <c r="EA193" i="10"/>
  <c r="EA198" i="10"/>
  <c r="EA204" i="10"/>
  <c r="EA191" i="10"/>
  <c r="EA197" i="10"/>
  <c r="EA203" i="10"/>
  <c r="EA189" i="10"/>
  <c r="EA202" i="10"/>
  <c r="EA187" i="10"/>
  <c r="EA185" i="10"/>
  <c r="EA308" i="10"/>
  <c r="EA201" i="10"/>
  <c r="EA207" i="10"/>
  <c r="EA213" i="10"/>
  <c r="EA206" i="10"/>
  <c r="EA195" i="10"/>
  <c r="EA199" i="10"/>
  <c r="EA200" i="10"/>
  <c r="EA208" i="10"/>
  <c r="EA210" i="10"/>
  <c r="EA215" i="10"/>
  <c r="EA221" i="10"/>
  <c r="EA227" i="10"/>
  <c r="EA233" i="10"/>
  <c r="EA214" i="10"/>
  <c r="EA220" i="10"/>
  <c r="EA226" i="10"/>
  <c r="EA232" i="10"/>
  <c r="EA238" i="10"/>
  <c r="EA209" i="10"/>
  <c r="EA219" i="10"/>
  <c r="EA225" i="10"/>
  <c r="EA205" i="10"/>
  <c r="EA196" i="10"/>
  <c r="EA218" i="10"/>
  <c r="EA224" i="10"/>
  <c r="EA230" i="10"/>
  <c r="EA236" i="10"/>
  <c r="EA211" i="10"/>
  <c r="EA216" i="10"/>
  <c r="EA222" i="10"/>
  <c r="EA228" i="10"/>
  <c r="EA240" i="10"/>
  <c r="EA246" i="10"/>
  <c r="EA212" i="10"/>
  <c r="EA239" i="10"/>
  <c r="EA245" i="10"/>
  <c r="EA229" i="10"/>
  <c r="EA235" i="10"/>
  <c r="EA237" i="10"/>
  <c r="EA244" i="10"/>
  <c r="EA250" i="10"/>
  <c r="EA231" i="10"/>
  <c r="EA217" i="10"/>
  <c r="EA243" i="10"/>
  <c r="EA223" i="10"/>
  <c r="EA251" i="10"/>
  <c r="EA257" i="10"/>
  <c r="EA263" i="10"/>
  <c r="EA269" i="10"/>
  <c r="EA275" i="10"/>
  <c r="EA234" i="10"/>
  <c r="EA256" i="10"/>
  <c r="EA262" i="10"/>
  <c r="EA268" i="10"/>
  <c r="EA274" i="10"/>
  <c r="EA242" i="10"/>
  <c r="EA255" i="10"/>
  <c r="EA261" i="10"/>
  <c r="EA267" i="10"/>
  <c r="EA273" i="10"/>
  <c r="EA254" i="10"/>
  <c r="EA260" i="10"/>
  <c r="EA266" i="10"/>
  <c r="EA272" i="10"/>
  <c r="EA241" i="10"/>
  <c r="EA247" i="10"/>
  <c r="EA265" i="10"/>
  <c r="EA258" i="10"/>
  <c r="EA276" i="10"/>
  <c r="EA282" i="10"/>
  <c r="EA288" i="10"/>
  <c r="EA294" i="10"/>
  <c r="EA271" i="10"/>
  <c r="EA281" i="10"/>
  <c r="EA287" i="10"/>
  <c r="EA293" i="10"/>
  <c r="EA299" i="10"/>
  <c r="EA253" i="10"/>
  <c r="EA277" i="10"/>
  <c r="EA249" i="10"/>
  <c r="EA264" i="10"/>
  <c r="EA280" i="10"/>
  <c r="EA286" i="10"/>
  <c r="EA292" i="10"/>
  <c r="EA248" i="10"/>
  <c r="AU315" i="10"/>
  <c r="AU319" i="10"/>
  <c r="AU320" i="10"/>
  <c r="AU317" i="10"/>
  <c r="AU326" i="10"/>
  <c r="AU327" i="10"/>
  <c r="AU321" i="10"/>
  <c r="AU322" i="10"/>
  <c r="AU323" i="10"/>
  <c r="AU330" i="10"/>
  <c r="AU328" i="10"/>
  <c r="AU329" i="10"/>
  <c r="AU325" i="10"/>
  <c r="AU334" i="10"/>
  <c r="AU335" i="10"/>
  <c r="AU340" i="10"/>
  <c r="AU331" i="10"/>
  <c r="AU333" i="10"/>
  <c r="AU316" i="10"/>
  <c r="AU324" i="10"/>
  <c r="AU344" i="10"/>
  <c r="AU343" i="10"/>
  <c r="AU318" i="10"/>
  <c r="AU339" i="10"/>
  <c r="AU332" i="10"/>
  <c r="AU337" i="10"/>
  <c r="AU336" i="10"/>
  <c r="AU341" i="10"/>
  <c r="AU342" i="10"/>
  <c r="AU338" i="10"/>
  <c r="AU310" i="10"/>
  <c r="AU309" i="10"/>
  <c r="AU306" i="10"/>
  <c r="AU312" i="10"/>
  <c r="AU313" i="10"/>
  <c r="AU311" i="10"/>
  <c r="AU186" i="10"/>
  <c r="AU192" i="10"/>
  <c r="AU314" i="10"/>
  <c r="AU190" i="10"/>
  <c r="AU196" i="10"/>
  <c r="AU307" i="10"/>
  <c r="AU308" i="10"/>
  <c r="AU188" i="10"/>
  <c r="AU194" i="10"/>
  <c r="AU187" i="10"/>
  <c r="AU198" i="10"/>
  <c r="AU204" i="10"/>
  <c r="AU197" i="10"/>
  <c r="AU203" i="10"/>
  <c r="AU195" i="10"/>
  <c r="AU202" i="10"/>
  <c r="AU185" i="10"/>
  <c r="AU193" i="10"/>
  <c r="AU200" i="10"/>
  <c r="AU207" i="10"/>
  <c r="AU213" i="10"/>
  <c r="AU189" i="10"/>
  <c r="AU205" i="10"/>
  <c r="AU201" i="10"/>
  <c r="AU199" i="10"/>
  <c r="AU210" i="10"/>
  <c r="AU191" i="10"/>
  <c r="AU206" i="10"/>
  <c r="AU208" i="10"/>
  <c r="AU215" i="10"/>
  <c r="AU221" i="10"/>
  <c r="AU227" i="10"/>
  <c r="AU233" i="10"/>
  <c r="AU239" i="10"/>
  <c r="AU211" i="10"/>
  <c r="AU214" i="10"/>
  <c r="AU220" i="10"/>
  <c r="AU226" i="10"/>
  <c r="AU232" i="10"/>
  <c r="AU238" i="10"/>
  <c r="AU209" i="10"/>
  <c r="AU219" i="10"/>
  <c r="AU225" i="10"/>
  <c r="AU212" i="10"/>
  <c r="AU218" i="10"/>
  <c r="AU224" i="10"/>
  <c r="AU230" i="10"/>
  <c r="AU236" i="10"/>
  <c r="AU216" i="10"/>
  <c r="AU222" i="10"/>
  <c r="AU228" i="10"/>
  <c r="AU234" i="10"/>
  <c r="AU223" i="10"/>
  <c r="AU240" i="10"/>
  <c r="AU246" i="10"/>
  <c r="AU231" i="10"/>
  <c r="AU245" i="10"/>
  <c r="AU235" i="10"/>
  <c r="AU237" i="10"/>
  <c r="AU244" i="10"/>
  <c r="AU250" i="10"/>
  <c r="AU243" i="10"/>
  <c r="AU217" i="10"/>
  <c r="AU229" i="10"/>
  <c r="AU251" i="10"/>
  <c r="AU257" i="10"/>
  <c r="AU263" i="10"/>
  <c r="AU269" i="10"/>
  <c r="AU275" i="10"/>
  <c r="AU256" i="10"/>
  <c r="AU262" i="10"/>
  <c r="AU268" i="10"/>
  <c r="AU274" i="10"/>
  <c r="AU249" i="10"/>
  <c r="AU255" i="10"/>
  <c r="AU261" i="10"/>
  <c r="AU267" i="10"/>
  <c r="AU273" i="10"/>
  <c r="AU242" i="10"/>
  <c r="AU254" i="10"/>
  <c r="AU260" i="10"/>
  <c r="AU266" i="10"/>
  <c r="AU272" i="10"/>
  <c r="AU252" i="10"/>
  <c r="AU247" i="10"/>
  <c r="AU264" i="10"/>
  <c r="AU282" i="10"/>
  <c r="AU288" i="10"/>
  <c r="AU294" i="10"/>
  <c r="AU278" i="10"/>
  <c r="AU258" i="10"/>
  <c r="AU271" i="10"/>
  <c r="AU281" i="10"/>
  <c r="AU287" i="10"/>
  <c r="AU293" i="10"/>
  <c r="AU299" i="10"/>
  <c r="AU248" i="10"/>
  <c r="AU276" i="10"/>
  <c r="AU280" i="10"/>
  <c r="AU286" i="10"/>
  <c r="AU292" i="10"/>
  <c r="AU259" i="10"/>
  <c r="AU270" i="10"/>
  <c r="CH184" i="10"/>
  <c r="DR300" i="10"/>
  <c r="AX300" i="10"/>
  <c r="BL299" i="10"/>
  <c r="AI298" i="10"/>
  <c r="DR295" i="10"/>
  <c r="Y291" i="10"/>
  <c r="DY320" i="10"/>
  <c r="DY321" i="10"/>
  <c r="DY317" i="10"/>
  <c r="DY318" i="10"/>
  <c r="DY315" i="10"/>
  <c r="DY324" i="10"/>
  <c r="DY322" i="10"/>
  <c r="DY325" i="10"/>
  <c r="DY316" i="10"/>
  <c r="DY328" i="10"/>
  <c r="DY329" i="10"/>
  <c r="DY330" i="10"/>
  <c r="DY327" i="10"/>
  <c r="DY338" i="10"/>
  <c r="DY331" i="10"/>
  <c r="DY332" i="10"/>
  <c r="DY339" i="10"/>
  <c r="DY323" i="10"/>
  <c r="DY334" i="10"/>
  <c r="DY344" i="10"/>
  <c r="DY342" i="10"/>
  <c r="DY326" i="10"/>
  <c r="DY333" i="10"/>
  <c r="DY341" i="10"/>
  <c r="DY337" i="10"/>
  <c r="DY319" i="10"/>
  <c r="DY340" i="10"/>
  <c r="DY335" i="10"/>
  <c r="DY343" i="10"/>
  <c r="DY336" i="10"/>
  <c r="DY309" i="10"/>
  <c r="DY308" i="10"/>
  <c r="DY311" i="10"/>
  <c r="DY306" i="10"/>
  <c r="DY312" i="10"/>
  <c r="DY310" i="10"/>
  <c r="DY185" i="10"/>
  <c r="DY191" i="10"/>
  <c r="DY189" i="10"/>
  <c r="DY195" i="10"/>
  <c r="DY307" i="10"/>
  <c r="DY313" i="10"/>
  <c r="DY187" i="10"/>
  <c r="DY193" i="10"/>
  <c r="DY186" i="10"/>
  <c r="DY197" i="10"/>
  <c r="DY203" i="10"/>
  <c r="DY202" i="10"/>
  <c r="DY194" i="10"/>
  <c r="DY201" i="10"/>
  <c r="DY314" i="10"/>
  <c r="DY196" i="10"/>
  <c r="DY192" i="10"/>
  <c r="DY206" i="10"/>
  <c r="DY212" i="10"/>
  <c r="DY190" i="10"/>
  <c r="DY199" i="10"/>
  <c r="DY204" i="10"/>
  <c r="DY210" i="10"/>
  <c r="DY205" i="10"/>
  <c r="DY209" i="10"/>
  <c r="DY207" i="10"/>
  <c r="DY200" i="10"/>
  <c r="DY214" i="10"/>
  <c r="DY220" i="10"/>
  <c r="DY226" i="10"/>
  <c r="DY232" i="10"/>
  <c r="DY238" i="10"/>
  <c r="DY219" i="10"/>
  <c r="DY225" i="10"/>
  <c r="DY231" i="10"/>
  <c r="DY237" i="10"/>
  <c r="DY188" i="10"/>
  <c r="DY218" i="10"/>
  <c r="DY224" i="10"/>
  <c r="DY217" i="10"/>
  <c r="DY223" i="10"/>
  <c r="DY229" i="10"/>
  <c r="DY235" i="10"/>
  <c r="DY213" i="10"/>
  <c r="DY215" i="10"/>
  <c r="DY221" i="10"/>
  <c r="DY227" i="10"/>
  <c r="DY233" i="10"/>
  <c r="DY208" i="10"/>
  <c r="DY222" i="10"/>
  <c r="DY239" i="10"/>
  <c r="DY245" i="10"/>
  <c r="DY211" i="10"/>
  <c r="DY244" i="10"/>
  <c r="DY243" i="10"/>
  <c r="DY249" i="10"/>
  <c r="DY242" i="10"/>
  <c r="DY216" i="10"/>
  <c r="DY230" i="10"/>
  <c r="DY234" i="10"/>
  <c r="DY246" i="10"/>
  <c r="DY256" i="10"/>
  <c r="DY262" i="10"/>
  <c r="DY268" i="10"/>
  <c r="DY274" i="10"/>
  <c r="DY255" i="10"/>
  <c r="DY261" i="10"/>
  <c r="DY267" i="10"/>
  <c r="DY273" i="10"/>
  <c r="DY236" i="10"/>
  <c r="DY254" i="10"/>
  <c r="DY260" i="10"/>
  <c r="DY266" i="10"/>
  <c r="DY272" i="10"/>
  <c r="DY228" i="10"/>
  <c r="DY241" i="10"/>
  <c r="DY253" i="10"/>
  <c r="DY259" i="10"/>
  <c r="DY265" i="10"/>
  <c r="DY271" i="10"/>
  <c r="DY247" i="10"/>
  <c r="DY198" i="10"/>
  <c r="DY276" i="10"/>
  <c r="DY251" i="10"/>
  <c r="DY281" i="10"/>
  <c r="DY287" i="10"/>
  <c r="DY293" i="10"/>
  <c r="DY277" i="10"/>
  <c r="DY257" i="10"/>
  <c r="DY264" i="10"/>
  <c r="DY280" i="10"/>
  <c r="DY286" i="10"/>
  <c r="DY292" i="10"/>
  <c r="DY298" i="10"/>
  <c r="DY248" i="10"/>
  <c r="DY269" i="10"/>
  <c r="DY279" i="10"/>
  <c r="DY285" i="10"/>
  <c r="DY291" i="10"/>
  <c r="DY297" i="10"/>
  <c r="DY240" i="10"/>
  <c r="DY258" i="10"/>
  <c r="CC320" i="10"/>
  <c r="CC321" i="10"/>
  <c r="CC317" i="10"/>
  <c r="CC318" i="10"/>
  <c r="CC315" i="10"/>
  <c r="CC324" i="10"/>
  <c r="CC322" i="10"/>
  <c r="CC325" i="10"/>
  <c r="CC319" i="10"/>
  <c r="CC328" i="10"/>
  <c r="CC329" i="10"/>
  <c r="CC326" i="10"/>
  <c r="CC327" i="10"/>
  <c r="CC330" i="10"/>
  <c r="CC332" i="10"/>
  <c r="CC338" i="10"/>
  <c r="CC331" i="10"/>
  <c r="CC316" i="10"/>
  <c r="CC339" i="10"/>
  <c r="CC344" i="10"/>
  <c r="CC342" i="10"/>
  <c r="CC323" i="10"/>
  <c r="CC337" i="10"/>
  <c r="CC341" i="10"/>
  <c r="CC335" i="10"/>
  <c r="CC333" i="10"/>
  <c r="CC334" i="10"/>
  <c r="CC336" i="10"/>
  <c r="CC340" i="10"/>
  <c r="CC343" i="10"/>
  <c r="CC309" i="10"/>
  <c r="CC308" i="10"/>
  <c r="CC311" i="10"/>
  <c r="CC312" i="10"/>
  <c r="CC310" i="10"/>
  <c r="CC185" i="10"/>
  <c r="CC191" i="10"/>
  <c r="CC306" i="10"/>
  <c r="CC314" i="10"/>
  <c r="CC189" i="10"/>
  <c r="CC195" i="10"/>
  <c r="CC307" i="10"/>
  <c r="CC187" i="10"/>
  <c r="CC193" i="10"/>
  <c r="CC186" i="10"/>
  <c r="CC197" i="10"/>
  <c r="CC203" i="10"/>
  <c r="CC202" i="10"/>
  <c r="CC194" i="10"/>
  <c r="CC201" i="10"/>
  <c r="CC192" i="10"/>
  <c r="CC196" i="10"/>
  <c r="CC188" i="10"/>
  <c r="CC313" i="10"/>
  <c r="CC200" i="10"/>
  <c r="CC212" i="10"/>
  <c r="CC198" i="10"/>
  <c r="CC206" i="10"/>
  <c r="CC205" i="10"/>
  <c r="CC210" i="10"/>
  <c r="CC190" i="10"/>
  <c r="CC209" i="10"/>
  <c r="CC207" i="10"/>
  <c r="CC208" i="10"/>
  <c r="CC220" i="10"/>
  <c r="CC226" i="10"/>
  <c r="CC232" i="10"/>
  <c r="CC238" i="10"/>
  <c r="CC211" i="10"/>
  <c r="CC219" i="10"/>
  <c r="CC225" i="10"/>
  <c r="CC231" i="10"/>
  <c r="CC237" i="10"/>
  <c r="CC199" i="10"/>
  <c r="CC218" i="10"/>
  <c r="CC224" i="10"/>
  <c r="CC214" i="10"/>
  <c r="CC217" i="10"/>
  <c r="CC223" i="10"/>
  <c r="CC229" i="10"/>
  <c r="CC235" i="10"/>
  <c r="CC213" i="10"/>
  <c r="CC215" i="10"/>
  <c r="CC221" i="10"/>
  <c r="CC227" i="10"/>
  <c r="CC233" i="10"/>
  <c r="CC222" i="10"/>
  <c r="CC234" i="10"/>
  <c r="CC236" i="10"/>
  <c r="CC245" i="10"/>
  <c r="CC251" i="10"/>
  <c r="CC239" i="10"/>
  <c r="CC244" i="10"/>
  <c r="CC228" i="10"/>
  <c r="CC243" i="10"/>
  <c r="CC249" i="10"/>
  <c r="CC204" i="10"/>
  <c r="CC230" i="10"/>
  <c r="CC242" i="10"/>
  <c r="CC216" i="10"/>
  <c r="CC256" i="10"/>
  <c r="CC262" i="10"/>
  <c r="CC268" i="10"/>
  <c r="CC274" i="10"/>
  <c r="CC255" i="10"/>
  <c r="CC261" i="10"/>
  <c r="CC267" i="10"/>
  <c r="CC273" i="10"/>
  <c r="CC248" i="10"/>
  <c r="CC250" i="10"/>
  <c r="CC254" i="10"/>
  <c r="CC260" i="10"/>
  <c r="CC266" i="10"/>
  <c r="CC272" i="10"/>
  <c r="CC241" i="10"/>
  <c r="CC246" i="10"/>
  <c r="CC253" i="10"/>
  <c r="CC259" i="10"/>
  <c r="CC265" i="10"/>
  <c r="CC271" i="10"/>
  <c r="CC264" i="10"/>
  <c r="CC270" i="10"/>
  <c r="CC269" i="10"/>
  <c r="CC281" i="10"/>
  <c r="CC287" i="10"/>
  <c r="CC293" i="10"/>
  <c r="CC240" i="10"/>
  <c r="CC257" i="10"/>
  <c r="CC276" i="10"/>
  <c r="CC280" i="10"/>
  <c r="CC286" i="10"/>
  <c r="CC292" i="10"/>
  <c r="CC298" i="10"/>
  <c r="CC247" i="10"/>
  <c r="CC263" i="10"/>
  <c r="CC277" i="10"/>
  <c r="CC279" i="10"/>
  <c r="CC285" i="10"/>
  <c r="CC291" i="10"/>
  <c r="CC297" i="10"/>
  <c r="CC275" i="10"/>
  <c r="CC258" i="10"/>
  <c r="AF315" i="10"/>
  <c r="AF316" i="10"/>
  <c r="AF319" i="10"/>
  <c r="AF322" i="10"/>
  <c r="AF317" i="10"/>
  <c r="AF324" i="10"/>
  <c r="AF320" i="10"/>
  <c r="AF329" i="10"/>
  <c r="AF330" i="10"/>
  <c r="AF325" i="10"/>
  <c r="AF321" i="10"/>
  <c r="AF328" i="10"/>
  <c r="AF333" i="10"/>
  <c r="AF323" i="10"/>
  <c r="AF326" i="10"/>
  <c r="AF331" i="10"/>
  <c r="AF337" i="10"/>
  <c r="AF338" i="10"/>
  <c r="AF332" i="10"/>
  <c r="AF336" i="10"/>
  <c r="AF339" i="10"/>
  <c r="AF335" i="10"/>
  <c r="AF342" i="10"/>
  <c r="AF343" i="10"/>
  <c r="AF318" i="10"/>
  <c r="AF334" i="10"/>
  <c r="AF327" i="10"/>
  <c r="AF341" i="10"/>
  <c r="AF344" i="10"/>
  <c r="AF340" i="10"/>
  <c r="AF308" i="10"/>
  <c r="AF314" i="10"/>
  <c r="AF307" i="10"/>
  <c r="AF313" i="10"/>
  <c r="AF306" i="10"/>
  <c r="AF312" i="10"/>
  <c r="AF186" i="10"/>
  <c r="AF192" i="10"/>
  <c r="AF310" i="10"/>
  <c r="AF190" i="10"/>
  <c r="AF196" i="10"/>
  <c r="AF189" i="10"/>
  <c r="AF195" i="10"/>
  <c r="AF311" i="10"/>
  <c r="AF185" i="10"/>
  <c r="AF191" i="10"/>
  <c r="AF202" i="10"/>
  <c r="AF194" i="10"/>
  <c r="AF201" i="10"/>
  <c r="AF187" i="10"/>
  <c r="AF200" i="10"/>
  <c r="AF188" i="10"/>
  <c r="AF198" i="10"/>
  <c r="AF309" i="10"/>
  <c r="AF197" i="10"/>
  <c r="AF203" i="10"/>
  <c r="AF211" i="10"/>
  <c r="AF205" i="10"/>
  <c r="AF210" i="10"/>
  <c r="AF193" i="10"/>
  <c r="AF209" i="10"/>
  <c r="AF199" i="10"/>
  <c r="AF204" i="10"/>
  <c r="AF220" i="10"/>
  <c r="AF226" i="10"/>
  <c r="AF232" i="10"/>
  <c r="AF238" i="10"/>
  <c r="AF206" i="10"/>
  <c r="AF214" i="10"/>
  <c r="AF219" i="10"/>
  <c r="AF225" i="10"/>
  <c r="AF231" i="10"/>
  <c r="AF237" i="10"/>
  <c r="AF208" i="10"/>
  <c r="AF218" i="10"/>
  <c r="AF224" i="10"/>
  <c r="AF230" i="10"/>
  <c r="AF236" i="10"/>
  <c r="AF217" i="10"/>
  <c r="AF223" i="10"/>
  <c r="AF229" i="10"/>
  <c r="AF235" i="10"/>
  <c r="AF207" i="10"/>
  <c r="AF233" i="10"/>
  <c r="AF215" i="10"/>
  <c r="AF239" i="10"/>
  <c r="AF244" i="10"/>
  <c r="AF228" i="10"/>
  <c r="AF243" i="10"/>
  <c r="AF221" i="10"/>
  <c r="AF242" i="10"/>
  <c r="AF212" i="10"/>
  <c r="AF234" i="10"/>
  <c r="AF240" i="10"/>
  <c r="AF222" i="10"/>
  <c r="AF245" i="10"/>
  <c r="AF247" i="10"/>
  <c r="AF251" i="10"/>
  <c r="AF246" i="10"/>
  <c r="AF255" i="10"/>
  <c r="AF261" i="10"/>
  <c r="AF267" i="10"/>
  <c r="AF273" i="10"/>
  <c r="AF227" i="10"/>
  <c r="AF254" i="10"/>
  <c r="AF260" i="10"/>
  <c r="AF266" i="10"/>
  <c r="AF272" i="10"/>
  <c r="AF278" i="10"/>
  <c r="AF241" i="10"/>
  <c r="AF253" i="10"/>
  <c r="AF259" i="10"/>
  <c r="AF249" i="10"/>
  <c r="AF252" i="10"/>
  <c r="AF258" i="10"/>
  <c r="AF264" i="10"/>
  <c r="AF270" i="10"/>
  <c r="AF213" i="10"/>
  <c r="AF248" i="10"/>
  <c r="AF250" i="10"/>
  <c r="AF256" i="10"/>
  <c r="AF262" i="10"/>
  <c r="AF268" i="10"/>
  <c r="AF263" i="10"/>
  <c r="AF281" i="10"/>
  <c r="AF287" i="10"/>
  <c r="AF293" i="10"/>
  <c r="AF299" i="10"/>
  <c r="AF274" i="10"/>
  <c r="AF257" i="10"/>
  <c r="AF265" i="10"/>
  <c r="AF280" i="10"/>
  <c r="AF286" i="10"/>
  <c r="AF279" i="10"/>
  <c r="AF285" i="10"/>
  <c r="AF291" i="10"/>
  <c r="AF297" i="10"/>
  <c r="AF275" i="10"/>
  <c r="AF276" i="10"/>
  <c r="AF284" i="10"/>
  <c r="AF290" i="10"/>
  <c r="AF296" i="10"/>
  <c r="T315" i="10"/>
  <c r="T316" i="10"/>
  <c r="T322" i="10"/>
  <c r="T324" i="10"/>
  <c r="T329" i="10"/>
  <c r="T318" i="10"/>
  <c r="T317" i="10"/>
  <c r="T330" i="10"/>
  <c r="T325" i="10"/>
  <c r="T321" i="10"/>
  <c r="T331" i="10"/>
  <c r="T333" i="10"/>
  <c r="T320" i="10"/>
  <c r="T326" i="10"/>
  <c r="T337" i="10"/>
  <c r="T338" i="10"/>
  <c r="T319" i="10"/>
  <c r="T336" i="10"/>
  <c r="T327" i="10"/>
  <c r="T332" i="10"/>
  <c r="T334" i="10"/>
  <c r="T344" i="10"/>
  <c r="T328" i="10"/>
  <c r="T323" i="10"/>
  <c r="T335" i="10"/>
  <c r="T339" i="10"/>
  <c r="T343" i="10"/>
  <c r="T342" i="10"/>
  <c r="T340" i="10"/>
  <c r="T341" i="10"/>
  <c r="T308" i="10"/>
  <c r="T314" i="10"/>
  <c r="T307" i="10"/>
  <c r="T313" i="10"/>
  <c r="T306" i="10"/>
  <c r="T312" i="10"/>
  <c r="T186" i="10"/>
  <c r="T192" i="10"/>
  <c r="T311" i="10"/>
  <c r="T309" i="10"/>
  <c r="T190" i="10"/>
  <c r="T196" i="10"/>
  <c r="T189" i="10"/>
  <c r="T195" i="10"/>
  <c r="T310" i="10"/>
  <c r="T197" i="10"/>
  <c r="T202" i="10"/>
  <c r="T188" i="10"/>
  <c r="T201" i="10"/>
  <c r="T193" i="10"/>
  <c r="T200" i="10"/>
  <c r="T194" i="10"/>
  <c r="T198" i="10"/>
  <c r="T206" i="10"/>
  <c r="T211" i="10"/>
  <c r="T204" i="10"/>
  <c r="T210" i="10"/>
  <c r="T187" i="10"/>
  <c r="T191" i="10"/>
  <c r="T199" i="10"/>
  <c r="T203" i="10"/>
  <c r="T209" i="10"/>
  <c r="T205" i="10"/>
  <c r="T220" i="10"/>
  <c r="T226" i="10"/>
  <c r="T232" i="10"/>
  <c r="T238" i="10"/>
  <c r="T185" i="10"/>
  <c r="T212" i="10"/>
  <c r="T213" i="10"/>
  <c r="T219" i="10"/>
  <c r="T225" i="10"/>
  <c r="T231" i="10"/>
  <c r="T237" i="10"/>
  <c r="T214" i="10"/>
  <c r="T218" i="10"/>
  <c r="T224" i="10"/>
  <c r="T230" i="10"/>
  <c r="T236" i="10"/>
  <c r="T207" i="10"/>
  <c r="T217" i="10"/>
  <c r="T223" i="10"/>
  <c r="T229" i="10"/>
  <c r="T235" i="10"/>
  <c r="T208" i="10"/>
  <c r="T221" i="10"/>
  <c r="T244" i="10"/>
  <c r="T234" i="10"/>
  <c r="T243" i="10"/>
  <c r="T227" i="10"/>
  <c r="T216" i="10"/>
  <c r="T242" i="10"/>
  <c r="T240" i="10"/>
  <c r="T246" i="10"/>
  <c r="T228" i="10"/>
  <c r="T245" i="10"/>
  <c r="T215" i="10"/>
  <c r="T250" i="10"/>
  <c r="T255" i="10"/>
  <c r="T261" i="10"/>
  <c r="T267" i="10"/>
  <c r="T273" i="10"/>
  <c r="T241" i="10"/>
  <c r="T251" i="10"/>
  <c r="T233" i="10"/>
  <c r="T254" i="10"/>
  <c r="T260" i="10"/>
  <c r="T266" i="10"/>
  <c r="T272" i="10"/>
  <c r="T278" i="10"/>
  <c r="T248" i="10"/>
  <c r="T253" i="10"/>
  <c r="T259" i="10"/>
  <c r="T247" i="10"/>
  <c r="T252" i="10"/>
  <c r="T258" i="10"/>
  <c r="T264" i="10"/>
  <c r="T270" i="10"/>
  <c r="T256" i="10"/>
  <c r="T262" i="10"/>
  <c r="T268" i="10"/>
  <c r="T257" i="10"/>
  <c r="T275" i="10"/>
  <c r="T277" i="10"/>
  <c r="T281" i="10"/>
  <c r="T287" i="10"/>
  <c r="T293" i="10"/>
  <c r="T299" i="10"/>
  <c r="T280" i="10"/>
  <c r="T286" i="10"/>
  <c r="T239" i="10"/>
  <c r="T269" i="10"/>
  <c r="T271" i="10"/>
  <c r="T279" i="10"/>
  <c r="T285" i="10"/>
  <c r="T291" i="10"/>
  <c r="T297" i="10"/>
  <c r="T284" i="10"/>
  <c r="T290" i="10"/>
  <c r="T296" i="10"/>
  <c r="T265" i="10"/>
  <c r="T276" i="10"/>
  <c r="H315" i="10"/>
  <c r="H316" i="10"/>
  <c r="H319" i="10"/>
  <c r="H320" i="10"/>
  <c r="H321" i="10"/>
  <c r="H322" i="10"/>
  <c r="H324" i="10"/>
  <c r="H317" i="10"/>
  <c r="H329" i="10"/>
  <c r="H330" i="10"/>
  <c r="H318" i="10"/>
  <c r="H327" i="10"/>
  <c r="H333" i="10"/>
  <c r="H323" i="10"/>
  <c r="H337" i="10"/>
  <c r="H338" i="10"/>
  <c r="H336" i="10"/>
  <c r="H334" i="10"/>
  <c r="H325" i="10"/>
  <c r="H326" i="10"/>
  <c r="H341" i="10"/>
  <c r="H328" i="10"/>
  <c r="H335" i="10"/>
  <c r="H339" i="10"/>
  <c r="H342" i="10"/>
  <c r="H343" i="10"/>
  <c r="H331" i="10"/>
  <c r="H332" i="10"/>
  <c r="H344" i="10"/>
  <c r="H340" i="10"/>
  <c r="H308" i="10"/>
  <c r="H314" i="10"/>
  <c r="H307" i="10"/>
  <c r="H313" i="10"/>
  <c r="H306" i="10"/>
  <c r="H312" i="10"/>
  <c r="H186" i="10"/>
  <c r="H192" i="10"/>
  <c r="H310" i="10"/>
  <c r="H190" i="10"/>
  <c r="H196" i="10"/>
  <c r="H189" i="10"/>
  <c r="H195" i="10"/>
  <c r="H311" i="10"/>
  <c r="H191" i="10"/>
  <c r="H197" i="10"/>
  <c r="H202" i="10"/>
  <c r="H194" i="10"/>
  <c r="H201" i="10"/>
  <c r="H187" i="10"/>
  <c r="H200" i="10"/>
  <c r="H309" i="10"/>
  <c r="H188" i="10"/>
  <c r="H198" i="10"/>
  <c r="H193" i="10"/>
  <c r="H199" i="10"/>
  <c r="H206" i="10"/>
  <c r="H211" i="10"/>
  <c r="H210" i="10"/>
  <c r="H209" i="10"/>
  <c r="H204" i="10"/>
  <c r="H203" i="10"/>
  <c r="H220" i="10"/>
  <c r="H226" i="10"/>
  <c r="H232" i="10"/>
  <c r="H238" i="10"/>
  <c r="H207" i="10"/>
  <c r="H219" i="10"/>
  <c r="H225" i="10"/>
  <c r="H231" i="10"/>
  <c r="H237" i="10"/>
  <c r="H213" i="10"/>
  <c r="H218" i="10"/>
  <c r="H224" i="10"/>
  <c r="H230" i="10"/>
  <c r="H236" i="10"/>
  <c r="H212" i="10"/>
  <c r="H208" i="10"/>
  <c r="H214" i="10"/>
  <c r="H217" i="10"/>
  <c r="H223" i="10"/>
  <c r="H229" i="10"/>
  <c r="H235" i="10"/>
  <c r="H205" i="10"/>
  <c r="H185" i="10"/>
  <c r="H227" i="10"/>
  <c r="H239" i="10"/>
  <c r="H244" i="10"/>
  <c r="H216" i="10"/>
  <c r="H243" i="10"/>
  <c r="H233" i="10"/>
  <c r="H222" i="10"/>
  <c r="H242" i="10"/>
  <c r="H240" i="10"/>
  <c r="H246" i="10"/>
  <c r="H245" i="10"/>
  <c r="H221" i="10"/>
  <c r="H234" i="10"/>
  <c r="H255" i="10"/>
  <c r="H261" i="10"/>
  <c r="H267" i="10"/>
  <c r="H273" i="10"/>
  <c r="H247" i="10"/>
  <c r="H249" i="10"/>
  <c r="H250" i="10"/>
  <c r="H254" i="10"/>
  <c r="H260" i="10"/>
  <c r="H266" i="10"/>
  <c r="H272" i="10"/>
  <c r="H278" i="10"/>
  <c r="H251" i="10"/>
  <c r="H253" i="10"/>
  <c r="H259" i="10"/>
  <c r="H252" i="10"/>
  <c r="H258" i="10"/>
  <c r="H264" i="10"/>
  <c r="H270" i="10"/>
  <c r="H215" i="10"/>
  <c r="H241" i="10"/>
  <c r="H248" i="10"/>
  <c r="H256" i="10"/>
  <c r="H262" i="10"/>
  <c r="H268" i="10"/>
  <c r="H271" i="10"/>
  <c r="H269" i="10"/>
  <c r="H281" i="10"/>
  <c r="H287" i="10"/>
  <c r="H293" i="10"/>
  <c r="H299" i="10"/>
  <c r="H274" i="10"/>
  <c r="H276" i="10"/>
  <c r="H280" i="10"/>
  <c r="H286" i="10"/>
  <c r="H263" i="10"/>
  <c r="H277" i="10"/>
  <c r="H279" i="10"/>
  <c r="H285" i="10"/>
  <c r="H291" i="10"/>
  <c r="H297" i="10"/>
  <c r="H275" i="10"/>
  <c r="H265" i="10"/>
  <c r="H284" i="10"/>
  <c r="H290" i="10"/>
  <c r="H296" i="10"/>
  <c r="H282" i="10"/>
  <c r="DV315" i="10"/>
  <c r="DV316" i="10"/>
  <c r="DV320" i="10"/>
  <c r="DV318" i="10"/>
  <c r="DV322" i="10"/>
  <c r="DV327" i="10"/>
  <c r="DV328" i="10"/>
  <c r="DV319" i="10"/>
  <c r="DV321" i="10"/>
  <c r="DV324" i="10"/>
  <c r="DV326" i="10"/>
  <c r="DV331" i="10"/>
  <c r="DV329" i="10"/>
  <c r="DV330" i="10"/>
  <c r="DV335" i="10"/>
  <c r="DV336" i="10"/>
  <c r="DV323" i="10"/>
  <c r="DV325" i="10"/>
  <c r="DV334" i="10"/>
  <c r="DV317" i="10"/>
  <c r="DV332" i="10"/>
  <c r="DV340" i="10"/>
  <c r="DV337" i="10"/>
  <c r="DV344" i="10"/>
  <c r="DV338" i="10"/>
  <c r="DV333" i="10"/>
  <c r="DV342" i="10"/>
  <c r="DV343" i="10"/>
  <c r="DV339" i="10"/>
  <c r="DV341" i="10"/>
  <c r="DV307" i="10"/>
  <c r="DV313" i="10"/>
  <c r="DV306" i="10"/>
  <c r="DV312" i="10"/>
  <c r="DV311" i="10"/>
  <c r="DV185" i="10"/>
  <c r="DV191" i="10"/>
  <c r="DV310" i="10"/>
  <c r="DV308" i="10"/>
  <c r="DV189" i="10"/>
  <c r="DV195" i="10"/>
  <c r="DV188" i="10"/>
  <c r="DV194" i="10"/>
  <c r="DV309" i="10"/>
  <c r="DV201" i="10"/>
  <c r="DV196" i="10"/>
  <c r="DV187" i="10"/>
  <c r="DV200" i="10"/>
  <c r="DV314" i="10"/>
  <c r="DV192" i="10"/>
  <c r="DV199" i="10"/>
  <c r="DV193" i="10"/>
  <c r="DV197" i="10"/>
  <c r="DV186" i="10"/>
  <c r="DV204" i="10"/>
  <c r="DV190" i="10"/>
  <c r="DV210" i="10"/>
  <c r="DV202" i="10"/>
  <c r="DV205" i="10"/>
  <c r="DV209" i="10"/>
  <c r="DV208" i="10"/>
  <c r="DV203" i="10"/>
  <c r="DV219" i="10"/>
  <c r="DV225" i="10"/>
  <c r="DV231" i="10"/>
  <c r="DV237" i="10"/>
  <c r="DV207" i="10"/>
  <c r="DV218" i="10"/>
  <c r="DV224" i="10"/>
  <c r="DV230" i="10"/>
  <c r="DV236" i="10"/>
  <c r="DV217" i="10"/>
  <c r="DV223" i="10"/>
  <c r="DV229" i="10"/>
  <c r="DV235" i="10"/>
  <c r="DV216" i="10"/>
  <c r="DV222" i="10"/>
  <c r="DV228" i="10"/>
  <c r="DV234" i="10"/>
  <c r="DV212" i="10"/>
  <c r="DV211" i="10"/>
  <c r="DV232" i="10"/>
  <c r="DV243" i="10"/>
  <c r="DV221" i="10"/>
  <c r="DV242" i="10"/>
  <c r="DV214" i="10"/>
  <c r="DV198" i="10"/>
  <c r="DV227" i="10"/>
  <c r="DV241" i="10"/>
  <c r="DV233" i="10"/>
  <c r="DV239" i="10"/>
  <c r="DV245" i="10"/>
  <c r="DV213" i="10"/>
  <c r="DV215" i="10"/>
  <c r="DV244" i="10"/>
  <c r="DV226" i="10"/>
  <c r="DV254" i="10"/>
  <c r="DV260" i="10"/>
  <c r="DV266" i="10"/>
  <c r="DV272" i="10"/>
  <c r="DV253" i="10"/>
  <c r="DV259" i="10"/>
  <c r="DV265" i="10"/>
  <c r="DV271" i="10"/>
  <c r="DV277" i="10"/>
  <c r="DV247" i="10"/>
  <c r="DV249" i="10"/>
  <c r="DV252" i="10"/>
  <c r="DV258" i="10"/>
  <c r="DV238" i="10"/>
  <c r="DV248" i="10"/>
  <c r="DV250" i="10"/>
  <c r="DV251" i="10"/>
  <c r="DV257" i="10"/>
  <c r="DV263" i="10"/>
  <c r="DV269" i="10"/>
  <c r="DV220" i="10"/>
  <c r="DV255" i="10"/>
  <c r="DV261" i="10"/>
  <c r="DV267" i="10"/>
  <c r="DV274" i="10"/>
  <c r="DV262" i="10"/>
  <c r="DV280" i="10"/>
  <c r="DV286" i="10"/>
  <c r="DV292" i="10"/>
  <c r="DV298" i="10"/>
  <c r="DV264" i="10"/>
  <c r="DV279" i="10"/>
  <c r="DV285" i="10"/>
  <c r="DV291" i="10"/>
  <c r="DV240" i="10"/>
  <c r="DV278" i="10"/>
  <c r="DV284" i="10"/>
  <c r="DV290" i="10"/>
  <c r="DV296" i="10"/>
  <c r="DV256" i="10"/>
  <c r="DV270" i="10"/>
  <c r="DV275" i="10"/>
  <c r="DV283" i="10"/>
  <c r="DV289" i="10"/>
  <c r="DV295" i="10"/>
  <c r="DV281" i="10"/>
  <c r="DJ317" i="10"/>
  <c r="DJ320" i="10"/>
  <c r="DJ315" i="10"/>
  <c r="DJ318" i="10"/>
  <c r="DJ321" i="10"/>
  <c r="DJ327" i="10"/>
  <c r="DJ328" i="10"/>
  <c r="DJ319" i="10"/>
  <c r="DJ316" i="10"/>
  <c r="DJ325" i="10"/>
  <c r="DJ331" i="10"/>
  <c r="DJ322" i="10"/>
  <c r="DJ323" i="10"/>
  <c r="DJ335" i="10"/>
  <c r="DJ329" i="10"/>
  <c r="DJ330" i="10"/>
  <c r="DJ332" i="10"/>
  <c r="DJ336" i="10"/>
  <c r="DJ326" i="10"/>
  <c r="DJ334" i="10"/>
  <c r="DJ337" i="10"/>
  <c r="DJ324" i="10"/>
  <c r="DJ338" i="10"/>
  <c r="DJ341" i="10"/>
  <c r="DJ333" i="10"/>
  <c r="DJ339" i="10"/>
  <c r="DJ344" i="10"/>
  <c r="DJ343" i="10"/>
  <c r="DJ342" i="10"/>
  <c r="DJ340" i="10"/>
  <c r="DJ307" i="10"/>
  <c r="DJ313" i="10"/>
  <c r="DJ306" i="10"/>
  <c r="DJ312" i="10"/>
  <c r="DJ311" i="10"/>
  <c r="DJ185" i="10"/>
  <c r="DJ191" i="10"/>
  <c r="DJ309" i="10"/>
  <c r="DJ189" i="10"/>
  <c r="DJ195" i="10"/>
  <c r="DJ188" i="10"/>
  <c r="DJ194" i="10"/>
  <c r="DJ310" i="10"/>
  <c r="DJ314" i="10"/>
  <c r="DJ190" i="10"/>
  <c r="DJ201" i="10"/>
  <c r="DJ193" i="10"/>
  <c r="DJ196" i="10"/>
  <c r="DJ200" i="10"/>
  <c r="DJ186" i="10"/>
  <c r="DJ199" i="10"/>
  <c r="DJ187" i="10"/>
  <c r="DJ197" i="10"/>
  <c r="DJ210" i="10"/>
  <c r="DJ198" i="10"/>
  <c r="DJ203" i="10"/>
  <c r="DJ209" i="10"/>
  <c r="DJ204" i="10"/>
  <c r="DJ205" i="10"/>
  <c r="DJ208" i="10"/>
  <c r="DJ308" i="10"/>
  <c r="DJ219" i="10"/>
  <c r="DJ225" i="10"/>
  <c r="DJ231" i="10"/>
  <c r="DJ237" i="10"/>
  <c r="DJ211" i="10"/>
  <c r="DJ218" i="10"/>
  <c r="DJ224" i="10"/>
  <c r="DJ230" i="10"/>
  <c r="DJ236" i="10"/>
  <c r="DJ192" i="10"/>
  <c r="DJ217" i="10"/>
  <c r="DJ223" i="10"/>
  <c r="DJ229" i="10"/>
  <c r="DJ235" i="10"/>
  <c r="DJ216" i="10"/>
  <c r="DJ222" i="10"/>
  <c r="DJ228" i="10"/>
  <c r="DJ234" i="10"/>
  <c r="DJ206" i="10"/>
  <c r="DJ213" i="10"/>
  <c r="DJ214" i="10"/>
  <c r="DJ243" i="10"/>
  <c r="DJ227" i="10"/>
  <c r="DJ233" i="10"/>
  <c r="DJ238" i="10"/>
  <c r="DJ242" i="10"/>
  <c r="DJ248" i="10"/>
  <c r="DJ220" i="10"/>
  <c r="DJ241" i="10"/>
  <c r="DJ202" i="10"/>
  <c r="DJ239" i="10"/>
  <c r="DJ245" i="10"/>
  <c r="DJ221" i="10"/>
  <c r="DJ244" i="10"/>
  <c r="DJ207" i="10"/>
  <c r="DJ232" i="10"/>
  <c r="DJ254" i="10"/>
  <c r="DJ260" i="10"/>
  <c r="DJ266" i="10"/>
  <c r="DJ272" i="10"/>
  <c r="DJ253" i="10"/>
  <c r="DJ259" i="10"/>
  <c r="DJ265" i="10"/>
  <c r="DJ271" i="10"/>
  <c r="DJ277" i="10"/>
  <c r="DJ246" i="10"/>
  <c r="DJ240" i="10"/>
  <c r="DJ252" i="10"/>
  <c r="DJ258" i="10"/>
  <c r="DJ215" i="10"/>
  <c r="DJ249" i="10"/>
  <c r="DJ257" i="10"/>
  <c r="DJ263" i="10"/>
  <c r="DJ269" i="10"/>
  <c r="DJ226" i="10"/>
  <c r="DJ247" i="10"/>
  <c r="DJ255" i="10"/>
  <c r="DJ261" i="10"/>
  <c r="DJ267" i="10"/>
  <c r="DJ276" i="10"/>
  <c r="DJ280" i="10"/>
  <c r="DJ286" i="10"/>
  <c r="DJ292" i="10"/>
  <c r="DJ298" i="10"/>
  <c r="DJ270" i="10"/>
  <c r="DJ273" i="10"/>
  <c r="DJ256" i="10"/>
  <c r="DJ279" i="10"/>
  <c r="DJ285" i="10"/>
  <c r="DJ291" i="10"/>
  <c r="DJ212" i="10"/>
  <c r="DJ250" i="10"/>
  <c r="DJ268" i="10"/>
  <c r="DJ278" i="10"/>
  <c r="DJ284" i="10"/>
  <c r="DJ290" i="10"/>
  <c r="DJ296" i="10"/>
  <c r="DJ274" i="10"/>
  <c r="DJ283" i="10"/>
  <c r="DJ289" i="10"/>
  <c r="DJ295" i="10"/>
  <c r="DJ264" i="10"/>
  <c r="DJ275" i="10"/>
  <c r="DJ281" i="10"/>
  <c r="CX320" i="10"/>
  <c r="CX327" i="10"/>
  <c r="CX316" i="10"/>
  <c r="CX315" i="10"/>
  <c r="CX322" i="10"/>
  <c r="CX328" i="10"/>
  <c r="CX317" i="10"/>
  <c r="CX321" i="10"/>
  <c r="CX323" i="10"/>
  <c r="CX319" i="10"/>
  <c r="CX329" i="10"/>
  <c r="CX330" i="10"/>
  <c r="CX331" i="10"/>
  <c r="CX326" i="10"/>
  <c r="CX335" i="10"/>
  <c r="CX336" i="10"/>
  <c r="CX332" i="10"/>
  <c r="CX334" i="10"/>
  <c r="CX325" i="10"/>
  <c r="CX333" i="10"/>
  <c r="CX318" i="10"/>
  <c r="CX324" i="10"/>
  <c r="CX338" i="10"/>
  <c r="CX342" i="10"/>
  <c r="CX343" i="10"/>
  <c r="CX344" i="10"/>
  <c r="CX339" i="10"/>
  <c r="CX340" i="10"/>
  <c r="CX341" i="10"/>
  <c r="CX337" i="10"/>
  <c r="CX307" i="10"/>
  <c r="CX313" i="10"/>
  <c r="CX306" i="10"/>
  <c r="CX312" i="10"/>
  <c r="CX311" i="10"/>
  <c r="CX185" i="10"/>
  <c r="CX191" i="10"/>
  <c r="CX310" i="10"/>
  <c r="CX308" i="10"/>
  <c r="CX189" i="10"/>
  <c r="CX195" i="10"/>
  <c r="CX188" i="10"/>
  <c r="CX194" i="10"/>
  <c r="CX309" i="10"/>
  <c r="CX201" i="10"/>
  <c r="CX187" i="10"/>
  <c r="CX200" i="10"/>
  <c r="CX196" i="10"/>
  <c r="CX192" i="10"/>
  <c r="CX199" i="10"/>
  <c r="CX193" i="10"/>
  <c r="CX197" i="10"/>
  <c r="CX202" i="10"/>
  <c r="CX210" i="10"/>
  <c r="CX209" i="10"/>
  <c r="CX208" i="10"/>
  <c r="CX314" i="10"/>
  <c r="CX203" i="10"/>
  <c r="CX204" i="10"/>
  <c r="CX214" i="10"/>
  <c r="CX219" i="10"/>
  <c r="CX225" i="10"/>
  <c r="CX231" i="10"/>
  <c r="CX237" i="10"/>
  <c r="CX212" i="10"/>
  <c r="CX213" i="10"/>
  <c r="CX218" i="10"/>
  <c r="CX224" i="10"/>
  <c r="CX230" i="10"/>
  <c r="CX236" i="10"/>
  <c r="CX207" i="10"/>
  <c r="CX190" i="10"/>
  <c r="CX206" i="10"/>
  <c r="CX217" i="10"/>
  <c r="CX223" i="10"/>
  <c r="CX229" i="10"/>
  <c r="CX235" i="10"/>
  <c r="CX211" i="10"/>
  <c r="CX186" i="10"/>
  <c r="CX216" i="10"/>
  <c r="CX222" i="10"/>
  <c r="CX228" i="10"/>
  <c r="CX234" i="10"/>
  <c r="CX198" i="10"/>
  <c r="CX205" i="10"/>
  <c r="CX220" i="10"/>
  <c r="CX239" i="10"/>
  <c r="CX243" i="10"/>
  <c r="CX242" i="10"/>
  <c r="CX248" i="10"/>
  <c r="CX226" i="10"/>
  <c r="CX232" i="10"/>
  <c r="CX215" i="10"/>
  <c r="CX241" i="10"/>
  <c r="CX247" i="10"/>
  <c r="CX245" i="10"/>
  <c r="CX227" i="10"/>
  <c r="CX244" i="10"/>
  <c r="CX254" i="10"/>
  <c r="CX260" i="10"/>
  <c r="CX266" i="10"/>
  <c r="CX272" i="10"/>
  <c r="CX240" i="10"/>
  <c r="CX253" i="10"/>
  <c r="CX259" i="10"/>
  <c r="CX265" i="10"/>
  <c r="CX271" i="10"/>
  <c r="CX277" i="10"/>
  <c r="CX238" i="10"/>
  <c r="CX252" i="10"/>
  <c r="CX258" i="10"/>
  <c r="CX221" i="10"/>
  <c r="CX257" i="10"/>
  <c r="CX263" i="10"/>
  <c r="CX269" i="10"/>
  <c r="CX246" i="10"/>
  <c r="CX255" i="10"/>
  <c r="CX261" i="10"/>
  <c r="CX267" i="10"/>
  <c r="CX249" i="10"/>
  <c r="CX256" i="10"/>
  <c r="CX274" i="10"/>
  <c r="CX233" i="10"/>
  <c r="CX268" i="10"/>
  <c r="CX280" i="10"/>
  <c r="CX286" i="10"/>
  <c r="CX292" i="10"/>
  <c r="CX298" i="10"/>
  <c r="CX279" i="10"/>
  <c r="CX285" i="10"/>
  <c r="CX291" i="10"/>
  <c r="CX250" i="10"/>
  <c r="CX275" i="10"/>
  <c r="CX262" i="10"/>
  <c r="CX276" i="10"/>
  <c r="CX284" i="10"/>
  <c r="CX290" i="10"/>
  <c r="CX296" i="10"/>
  <c r="CX278" i="10"/>
  <c r="CX251" i="10"/>
  <c r="CX264" i="10"/>
  <c r="CX283" i="10"/>
  <c r="CX289" i="10"/>
  <c r="CX295" i="10"/>
  <c r="CX281" i="10"/>
  <c r="CL317" i="10"/>
  <c r="CL318" i="10"/>
  <c r="CL319" i="10"/>
  <c r="CL315" i="10"/>
  <c r="CL327" i="10"/>
  <c r="CL320" i="10"/>
  <c r="CL328" i="10"/>
  <c r="CL321" i="10"/>
  <c r="CL316" i="10"/>
  <c r="CL331" i="10"/>
  <c r="CL326" i="10"/>
  <c r="CL335" i="10"/>
  <c r="CL336" i="10"/>
  <c r="CL322" i="10"/>
  <c r="CL329" i="10"/>
  <c r="CL332" i="10"/>
  <c r="CL334" i="10"/>
  <c r="CL323" i="10"/>
  <c r="CL333" i="10"/>
  <c r="CL325" i="10"/>
  <c r="CL324" i="10"/>
  <c r="CL341" i="10"/>
  <c r="CL330" i="10"/>
  <c r="CL340" i="10"/>
  <c r="CL338" i="10"/>
  <c r="CL344" i="10"/>
  <c r="CL343" i="10"/>
  <c r="CL342" i="10"/>
  <c r="CL339" i="10"/>
  <c r="CL337" i="10"/>
  <c r="CL307" i="10"/>
  <c r="CL313" i="10"/>
  <c r="CL306" i="10"/>
  <c r="CL312" i="10"/>
  <c r="CL311" i="10"/>
  <c r="CL185" i="10"/>
  <c r="CL191" i="10"/>
  <c r="CL309" i="10"/>
  <c r="CL189" i="10"/>
  <c r="CL195" i="10"/>
  <c r="CL188" i="10"/>
  <c r="CL194" i="10"/>
  <c r="CL310" i="10"/>
  <c r="CL190" i="10"/>
  <c r="CL201" i="10"/>
  <c r="CL193" i="10"/>
  <c r="CL200" i="10"/>
  <c r="CL308" i="10"/>
  <c r="CL186" i="10"/>
  <c r="CL196" i="10"/>
  <c r="CL199" i="10"/>
  <c r="CL187" i="10"/>
  <c r="CL197" i="10"/>
  <c r="CL204" i="10"/>
  <c r="CL210" i="10"/>
  <c r="CL209" i="10"/>
  <c r="CL314" i="10"/>
  <c r="CL192" i="10"/>
  <c r="CL198" i="10"/>
  <c r="CL208" i="10"/>
  <c r="CL202" i="10"/>
  <c r="CL203" i="10"/>
  <c r="CL205" i="10"/>
  <c r="CL206" i="10"/>
  <c r="CL219" i="10"/>
  <c r="CL225" i="10"/>
  <c r="CL231" i="10"/>
  <c r="CL237" i="10"/>
  <c r="CL214" i="10"/>
  <c r="CL218" i="10"/>
  <c r="CL224" i="10"/>
  <c r="CL230" i="10"/>
  <c r="CL236" i="10"/>
  <c r="CL212" i="10"/>
  <c r="CL217" i="10"/>
  <c r="CL223" i="10"/>
  <c r="CL229" i="10"/>
  <c r="CL235" i="10"/>
  <c r="CL213" i="10"/>
  <c r="CL216" i="10"/>
  <c r="CL222" i="10"/>
  <c r="CL228" i="10"/>
  <c r="CL234" i="10"/>
  <c r="CL232" i="10"/>
  <c r="CL226" i="10"/>
  <c r="CL243" i="10"/>
  <c r="CL215" i="10"/>
  <c r="CL242" i="10"/>
  <c r="CL248" i="10"/>
  <c r="CL221" i="10"/>
  <c r="CL238" i="10"/>
  <c r="CL241" i="10"/>
  <c r="CL247" i="10"/>
  <c r="CL211" i="10"/>
  <c r="CL233" i="10"/>
  <c r="CL239" i="10"/>
  <c r="CL245" i="10"/>
  <c r="CL244" i="10"/>
  <c r="CL250" i="10"/>
  <c r="CL251" i="10"/>
  <c r="CL254" i="10"/>
  <c r="CL260" i="10"/>
  <c r="CL266" i="10"/>
  <c r="CL272" i="10"/>
  <c r="CL253" i="10"/>
  <c r="CL259" i="10"/>
  <c r="CL265" i="10"/>
  <c r="CL271" i="10"/>
  <c r="CL277" i="10"/>
  <c r="CL252" i="10"/>
  <c r="CL258" i="10"/>
  <c r="CL227" i="10"/>
  <c r="CL246" i="10"/>
  <c r="CL257" i="10"/>
  <c r="CL263" i="10"/>
  <c r="CL269" i="10"/>
  <c r="CL207" i="10"/>
  <c r="CL240" i="10"/>
  <c r="CL249" i="10"/>
  <c r="CL255" i="10"/>
  <c r="CL261" i="10"/>
  <c r="CL267" i="10"/>
  <c r="CL262" i="10"/>
  <c r="CL280" i="10"/>
  <c r="CL286" i="10"/>
  <c r="CL292" i="10"/>
  <c r="CL298" i="10"/>
  <c r="CL273" i="10"/>
  <c r="CL264" i="10"/>
  <c r="CL279" i="10"/>
  <c r="CL285" i="10"/>
  <c r="CL291" i="10"/>
  <c r="CL270" i="10"/>
  <c r="CL284" i="10"/>
  <c r="CL290" i="10"/>
  <c r="CL296" i="10"/>
  <c r="CL274" i="10"/>
  <c r="CL220" i="10"/>
  <c r="CL278" i="10"/>
  <c r="CL283" i="10"/>
  <c r="CL289" i="10"/>
  <c r="CL295" i="10"/>
  <c r="CL281" i="10"/>
  <c r="BZ315" i="10"/>
  <c r="BZ316" i="10"/>
  <c r="BZ320" i="10"/>
  <c r="BZ318" i="10"/>
  <c r="BZ322" i="10"/>
  <c r="BZ321" i="10"/>
  <c r="BZ327" i="10"/>
  <c r="BZ328" i="10"/>
  <c r="BZ317" i="10"/>
  <c r="BZ325" i="10"/>
  <c r="BZ331" i="10"/>
  <c r="BZ324" i="10"/>
  <c r="BZ329" i="10"/>
  <c r="BZ330" i="10"/>
  <c r="BZ333" i="10"/>
  <c r="BZ335" i="10"/>
  <c r="BZ326" i="10"/>
  <c r="BZ336" i="10"/>
  <c r="BZ334" i="10"/>
  <c r="BZ332" i="10"/>
  <c r="BZ337" i="10"/>
  <c r="BZ323" i="10"/>
  <c r="BZ344" i="10"/>
  <c r="BZ340" i="10"/>
  <c r="BZ319" i="10"/>
  <c r="BZ342" i="10"/>
  <c r="BZ343" i="10"/>
  <c r="BZ341" i="10"/>
  <c r="BZ339" i="10"/>
  <c r="BZ338" i="10"/>
  <c r="BZ307" i="10"/>
  <c r="BZ313" i="10"/>
  <c r="BZ306" i="10"/>
  <c r="BZ312" i="10"/>
  <c r="BZ311" i="10"/>
  <c r="BZ185" i="10"/>
  <c r="BZ191" i="10"/>
  <c r="BZ310" i="10"/>
  <c r="BZ308" i="10"/>
  <c r="BZ314" i="10"/>
  <c r="BZ189" i="10"/>
  <c r="BZ195" i="10"/>
  <c r="BZ188" i="10"/>
  <c r="BZ194" i="10"/>
  <c r="BZ309" i="10"/>
  <c r="BZ201" i="10"/>
  <c r="BZ187" i="10"/>
  <c r="BZ200" i="10"/>
  <c r="BZ192" i="10"/>
  <c r="BZ199" i="10"/>
  <c r="BZ193" i="10"/>
  <c r="BZ197" i="10"/>
  <c r="BZ198" i="10"/>
  <c r="BZ202" i="10"/>
  <c r="BZ206" i="10"/>
  <c r="BZ196" i="10"/>
  <c r="BZ205" i="10"/>
  <c r="BZ210" i="10"/>
  <c r="BZ203" i="10"/>
  <c r="BZ209" i="10"/>
  <c r="BZ186" i="10"/>
  <c r="BZ204" i="10"/>
  <c r="BZ190" i="10"/>
  <c r="BZ208" i="10"/>
  <c r="BZ219" i="10"/>
  <c r="BZ225" i="10"/>
  <c r="BZ231" i="10"/>
  <c r="BZ237" i="10"/>
  <c r="BZ211" i="10"/>
  <c r="BZ218" i="10"/>
  <c r="BZ224" i="10"/>
  <c r="BZ230" i="10"/>
  <c r="BZ236" i="10"/>
  <c r="BZ214" i="10"/>
  <c r="BZ217" i="10"/>
  <c r="BZ223" i="10"/>
  <c r="BZ229" i="10"/>
  <c r="BZ235" i="10"/>
  <c r="BZ207" i="10"/>
  <c r="BZ216" i="10"/>
  <c r="BZ222" i="10"/>
  <c r="BZ228" i="10"/>
  <c r="BZ234" i="10"/>
  <c r="BZ212" i="10"/>
  <c r="BZ238" i="10"/>
  <c r="BZ243" i="10"/>
  <c r="BZ249" i="10"/>
  <c r="BZ213" i="10"/>
  <c r="BZ221" i="10"/>
  <c r="BZ233" i="10"/>
  <c r="BZ242" i="10"/>
  <c r="BZ248" i="10"/>
  <c r="BZ227" i="10"/>
  <c r="BZ241" i="10"/>
  <c r="BZ247" i="10"/>
  <c r="BZ245" i="10"/>
  <c r="BZ215" i="10"/>
  <c r="BZ239" i="10"/>
  <c r="BZ244" i="10"/>
  <c r="BZ254" i="10"/>
  <c r="BZ260" i="10"/>
  <c r="BZ266" i="10"/>
  <c r="BZ272" i="10"/>
  <c r="BZ250" i="10"/>
  <c r="BZ251" i="10"/>
  <c r="BZ246" i="10"/>
  <c r="BZ253" i="10"/>
  <c r="BZ259" i="10"/>
  <c r="BZ265" i="10"/>
  <c r="BZ271" i="10"/>
  <c r="BZ277" i="10"/>
  <c r="BZ252" i="10"/>
  <c r="BZ258" i="10"/>
  <c r="BZ257" i="10"/>
  <c r="BZ263" i="10"/>
  <c r="BZ269" i="10"/>
  <c r="BZ255" i="10"/>
  <c r="BZ261" i="10"/>
  <c r="BZ267" i="10"/>
  <c r="BZ274" i="10"/>
  <c r="BZ276" i="10"/>
  <c r="BZ280" i="10"/>
  <c r="BZ286" i="10"/>
  <c r="BZ292" i="10"/>
  <c r="BZ298" i="10"/>
  <c r="BZ240" i="10"/>
  <c r="BZ279" i="10"/>
  <c r="BZ285" i="10"/>
  <c r="BZ291" i="10"/>
  <c r="BZ275" i="10"/>
  <c r="BZ220" i="10"/>
  <c r="BZ268" i="10"/>
  <c r="BZ284" i="10"/>
  <c r="BZ290" i="10"/>
  <c r="BZ296" i="10"/>
  <c r="BZ256" i="10"/>
  <c r="BZ226" i="10"/>
  <c r="BZ283" i="10"/>
  <c r="BZ289" i="10"/>
  <c r="BZ295" i="10"/>
  <c r="BZ264" i="10"/>
  <c r="BZ270" i="10"/>
  <c r="BZ281" i="10"/>
  <c r="BN317" i="10"/>
  <c r="BN320" i="10"/>
  <c r="BN315" i="10"/>
  <c r="BN318" i="10"/>
  <c r="BN327" i="10"/>
  <c r="BN328" i="10"/>
  <c r="BN323" i="10"/>
  <c r="BN331" i="10"/>
  <c r="BN326" i="10"/>
  <c r="BN321" i="10"/>
  <c r="BN322" i="10"/>
  <c r="BN319" i="10"/>
  <c r="BN335" i="10"/>
  <c r="BN336" i="10"/>
  <c r="BN330" i="10"/>
  <c r="BN325" i="10"/>
  <c r="BN334" i="10"/>
  <c r="BN316" i="10"/>
  <c r="BN332" i="10"/>
  <c r="BN333" i="10"/>
  <c r="BN337" i="10"/>
  <c r="BN324" i="10"/>
  <c r="BN341" i="10"/>
  <c r="BN329" i="10"/>
  <c r="BN338" i="10"/>
  <c r="BN340" i="10"/>
  <c r="BN344" i="10"/>
  <c r="BN343" i="10"/>
  <c r="BN342" i="10"/>
  <c r="BN339" i="10"/>
  <c r="BN307" i="10"/>
  <c r="BN313" i="10"/>
  <c r="BN306" i="10"/>
  <c r="BN312" i="10"/>
  <c r="BN311" i="10"/>
  <c r="BN185" i="10"/>
  <c r="BN191" i="10"/>
  <c r="BN309" i="10"/>
  <c r="BN189" i="10"/>
  <c r="BN195" i="10"/>
  <c r="BN188" i="10"/>
  <c r="BN194" i="10"/>
  <c r="BN310" i="10"/>
  <c r="BN314" i="10"/>
  <c r="BN190" i="10"/>
  <c r="BN201" i="10"/>
  <c r="BN308" i="10"/>
  <c r="BN193" i="10"/>
  <c r="BN200" i="10"/>
  <c r="BN186" i="10"/>
  <c r="BN199" i="10"/>
  <c r="BN187" i="10"/>
  <c r="BN197" i="10"/>
  <c r="BN192" i="10"/>
  <c r="BN210" i="10"/>
  <c r="BN206" i="10"/>
  <c r="BN209" i="10"/>
  <c r="BN202" i="10"/>
  <c r="BN205" i="10"/>
  <c r="BN208" i="10"/>
  <c r="BN198" i="10"/>
  <c r="BN207" i="10"/>
  <c r="BN219" i="10"/>
  <c r="BN225" i="10"/>
  <c r="BN231" i="10"/>
  <c r="BN237" i="10"/>
  <c r="BN196" i="10"/>
  <c r="BN218" i="10"/>
  <c r="BN224" i="10"/>
  <c r="BN230" i="10"/>
  <c r="BN236" i="10"/>
  <c r="BN217" i="10"/>
  <c r="BN223" i="10"/>
  <c r="BN229" i="10"/>
  <c r="BN235" i="10"/>
  <c r="BN211" i="10"/>
  <c r="BN204" i="10"/>
  <c r="BN214" i="10"/>
  <c r="BN216" i="10"/>
  <c r="BN222" i="10"/>
  <c r="BN228" i="10"/>
  <c r="BN234" i="10"/>
  <c r="BN213" i="10"/>
  <c r="BN212" i="10"/>
  <c r="BN243" i="10"/>
  <c r="BN249" i="10"/>
  <c r="BN227" i="10"/>
  <c r="BN242" i="10"/>
  <c r="BN248" i="10"/>
  <c r="BN220" i="10"/>
  <c r="BN232" i="10"/>
  <c r="BN239" i="10"/>
  <c r="BN241" i="10"/>
  <c r="BN247" i="10"/>
  <c r="BN245" i="10"/>
  <c r="BN203" i="10"/>
  <c r="BN221" i="10"/>
  <c r="BN244" i="10"/>
  <c r="BN254" i="10"/>
  <c r="BN260" i="10"/>
  <c r="BN266" i="10"/>
  <c r="BN272" i="10"/>
  <c r="BN215" i="10"/>
  <c r="BN253" i="10"/>
  <c r="BN259" i="10"/>
  <c r="BN265" i="10"/>
  <c r="BN271" i="10"/>
  <c r="BN277" i="10"/>
  <c r="BN250" i="10"/>
  <c r="BN251" i="10"/>
  <c r="BN240" i="10"/>
  <c r="BN252" i="10"/>
  <c r="BN258" i="10"/>
  <c r="BN233" i="10"/>
  <c r="BN257" i="10"/>
  <c r="BN263" i="10"/>
  <c r="BN269" i="10"/>
  <c r="BN238" i="10"/>
  <c r="BN246" i="10"/>
  <c r="BN255" i="10"/>
  <c r="BN261" i="10"/>
  <c r="BN267" i="10"/>
  <c r="BN268" i="10"/>
  <c r="BN280" i="10"/>
  <c r="BN286" i="10"/>
  <c r="BN292" i="10"/>
  <c r="BN298" i="10"/>
  <c r="BN273" i="10"/>
  <c r="BN256" i="10"/>
  <c r="BN279" i="10"/>
  <c r="BN285" i="10"/>
  <c r="BN291" i="10"/>
  <c r="BN226" i="10"/>
  <c r="BN276" i="10"/>
  <c r="BN284" i="10"/>
  <c r="BN290" i="10"/>
  <c r="BN296" i="10"/>
  <c r="BN262" i="10"/>
  <c r="BN270" i="10"/>
  <c r="BN274" i="10"/>
  <c r="BN264" i="10"/>
  <c r="BN283" i="10"/>
  <c r="BN289" i="10"/>
  <c r="BN295" i="10"/>
  <c r="BN281" i="10"/>
  <c r="BB320" i="10"/>
  <c r="BB321" i="10"/>
  <c r="BB322" i="10"/>
  <c r="BB327" i="10"/>
  <c r="BB316" i="10"/>
  <c r="BB315" i="10"/>
  <c r="BB328" i="10"/>
  <c r="BB324" i="10"/>
  <c r="BB319" i="10"/>
  <c r="BB329" i="10"/>
  <c r="BB330" i="10"/>
  <c r="BB318" i="10"/>
  <c r="BB325" i="10"/>
  <c r="BB331" i="10"/>
  <c r="BB335" i="10"/>
  <c r="BB336" i="10"/>
  <c r="BB326" i="10"/>
  <c r="BB334" i="10"/>
  <c r="BB332" i="10"/>
  <c r="BB333" i="10"/>
  <c r="BB340" i="10"/>
  <c r="BB342" i="10"/>
  <c r="BB343" i="10"/>
  <c r="BB344" i="10"/>
  <c r="BB317" i="10"/>
  <c r="BB337" i="10"/>
  <c r="BB338" i="10"/>
  <c r="BB341" i="10"/>
  <c r="BB323" i="10"/>
  <c r="BB339" i="10"/>
  <c r="BB307" i="10"/>
  <c r="BB313" i="10"/>
  <c r="BB306" i="10"/>
  <c r="BB312" i="10"/>
  <c r="BB311" i="10"/>
  <c r="BB314" i="10"/>
  <c r="BB185" i="10"/>
  <c r="BB191" i="10"/>
  <c r="BB310" i="10"/>
  <c r="BB308" i="10"/>
  <c r="BB189" i="10"/>
  <c r="BB195" i="10"/>
  <c r="BB188" i="10"/>
  <c r="BB194" i="10"/>
  <c r="BB309" i="10"/>
  <c r="BB201" i="10"/>
  <c r="BB187" i="10"/>
  <c r="BB200" i="10"/>
  <c r="BB192" i="10"/>
  <c r="BB199" i="10"/>
  <c r="BB193" i="10"/>
  <c r="BB197" i="10"/>
  <c r="BB186" i="10"/>
  <c r="BB203" i="10"/>
  <c r="BB204" i="10"/>
  <c r="BB190" i="10"/>
  <c r="BB198" i="10"/>
  <c r="BB210" i="10"/>
  <c r="BB209" i="10"/>
  <c r="BB206" i="10"/>
  <c r="BB208" i="10"/>
  <c r="BB196" i="10"/>
  <c r="BB219" i="10"/>
  <c r="BB225" i="10"/>
  <c r="BB231" i="10"/>
  <c r="BB237" i="10"/>
  <c r="BB202" i="10"/>
  <c r="BB212" i="10"/>
  <c r="BB205" i="10"/>
  <c r="BB213" i="10"/>
  <c r="BB218" i="10"/>
  <c r="BB224" i="10"/>
  <c r="BB230" i="10"/>
  <c r="BB236" i="10"/>
  <c r="BB217" i="10"/>
  <c r="BB223" i="10"/>
  <c r="BB229" i="10"/>
  <c r="BB235" i="10"/>
  <c r="BB216" i="10"/>
  <c r="BB222" i="10"/>
  <c r="BB228" i="10"/>
  <c r="BB234" i="10"/>
  <c r="BB207" i="10"/>
  <c r="BB211" i="10"/>
  <c r="BB232" i="10"/>
  <c r="BB220" i="10"/>
  <c r="BB243" i="10"/>
  <c r="BB249" i="10"/>
  <c r="BB238" i="10"/>
  <c r="BB242" i="10"/>
  <c r="BB248" i="10"/>
  <c r="BB226" i="10"/>
  <c r="BB215" i="10"/>
  <c r="BB241" i="10"/>
  <c r="BB247" i="10"/>
  <c r="BB233" i="10"/>
  <c r="BB245" i="10"/>
  <c r="BB214" i="10"/>
  <c r="BB227" i="10"/>
  <c r="BB239" i="10"/>
  <c r="BB244" i="10"/>
  <c r="BB254" i="10"/>
  <c r="BB260" i="10"/>
  <c r="BB266" i="10"/>
  <c r="BB272" i="10"/>
  <c r="BB240" i="10"/>
  <c r="BB221" i="10"/>
  <c r="BB253" i="10"/>
  <c r="BB259" i="10"/>
  <c r="BB265" i="10"/>
  <c r="BB271" i="10"/>
  <c r="BB277" i="10"/>
  <c r="BB252" i="10"/>
  <c r="BB258" i="10"/>
  <c r="BB250" i="10"/>
  <c r="BB251" i="10"/>
  <c r="BB246" i="10"/>
  <c r="BB257" i="10"/>
  <c r="BB263" i="10"/>
  <c r="BB269" i="10"/>
  <c r="BB255" i="10"/>
  <c r="BB261" i="10"/>
  <c r="BB267" i="10"/>
  <c r="BB256" i="10"/>
  <c r="BB274" i="10"/>
  <c r="BB270" i="10"/>
  <c r="BB280" i="10"/>
  <c r="BB286" i="10"/>
  <c r="BB292" i="10"/>
  <c r="BB298" i="10"/>
  <c r="BB262" i="10"/>
  <c r="BB264" i="10"/>
  <c r="BB279" i="10"/>
  <c r="BB285" i="10"/>
  <c r="BB291" i="10"/>
  <c r="BB275" i="10"/>
  <c r="BB284" i="10"/>
  <c r="BB290" i="10"/>
  <c r="BB296" i="10"/>
  <c r="BB283" i="10"/>
  <c r="BB289" i="10"/>
  <c r="BB295" i="10"/>
  <c r="BB281" i="10"/>
  <c r="AP317" i="10"/>
  <c r="AP318" i="10"/>
  <c r="AP319" i="10"/>
  <c r="AP315" i="10"/>
  <c r="AP327" i="10"/>
  <c r="AP321" i="10"/>
  <c r="AP320" i="10"/>
  <c r="AP323" i="10"/>
  <c r="AP328" i="10"/>
  <c r="AP322" i="10"/>
  <c r="AP316" i="10"/>
  <c r="AP325" i="10"/>
  <c r="AP335" i="10"/>
  <c r="AP331" i="10"/>
  <c r="AP336" i="10"/>
  <c r="AP330" i="10"/>
  <c r="AP334" i="10"/>
  <c r="AP332" i="10"/>
  <c r="AP333" i="10"/>
  <c r="AP329" i="10"/>
  <c r="AP326" i="10"/>
  <c r="AP341" i="10"/>
  <c r="AP337" i="10"/>
  <c r="AP338" i="10"/>
  <c r="AP324" i="10"/>
  <c r="AP339" i="10"/>
  <c r="AP344" i="10"/>
  <c r="AP343" i="10"/>
  <c r="AP340" i="10"/>
  <c r="AP342" i="10"/>
  <c r="AP307" i="10"/>
  <c r="AP313" i="10"/>
  <c r="AP306" i="10"/>
  <c r="AP312" i="10"/>
  <c r="AP311" i="10"/>
  <c r="AP185" i="10"/>
  <c r="AP191" i="10"/>
  <c r="AP309" i="10"/>
  <c r="AP314" i="10"/>
  <c r="AP189" i="10"/>
  <c r="AP195" i="10"/>
  <c r="AP188" i="10"/>
  <c r="AP194" i="10"/>
  <c r="AP310" i="10"/>
  <c r="AP308" i="10"/>
  <c r="AP190" i="10"/>
  <c r="AP196" i="10"/>
  <c r="AP201" i="10"/>
  <c r="AP193" i="10"/>
  <c r="AP200" i="10"/>
  <c r="AP186" i="10"/>
  <c r="AP199" i="10"/>
  <c r="AP187" i="10"/>
  <c r="AP197" i="10"/>
  <c r="AP210" i="10"/>
  <c r="AP202" i="10"/>
  <c r="AP209" i="10"/>
  <c r="AP204" i="10"/>
  <c r="AP203" i="10"/>
  <c r="AP208" i="10"/>
  <c r="AP206" i="10"/>
  <c r="AP205" i="10"/>
  <c r="AP192" i="10"/>
  <c r="AP198" i="10"/>
  <c r="AP219" i="10"/>
  <c r="AP225" i="10"/>
  <c r="AP231" i="10"/>
  <c r="AP237" i="10"/>
  <c r="AP211" i="10"/>
  <c r="AP207" i="10"/>
  <c r="AP218" i="10"/>
  <c r="AP224" i="10"/>
  <c r="AP230" i="10"/>
  <c r="AP236" i="10"/>
  <c r="AP212" i="10"/>
  <c r="AP217" i="10"/>
  <c r="AP223" i="10"/>
  <c r="AP229" i="10"/>
  <c r="AP235" i="10"/>
  <c r="AP213" i="10"/>
  <c r="AP216" i="10"/>
  <c r="AP222" i="10"/>
  <c r="AP228" i="10"/>
  <c r="AP234" i="10"/>
  <c r="AP226" i="10"/>
  <c r="AP243" i="10"/>
  <c r="AP249" i="10"/>
  <c r="AP215" i="10"/>
  <c r="AP233" i="10"/>
  <c r="AP242" i="10"/>
  <c r="AP248" i="10"/>
  <c r="AP221" i="10"/>
  <c r="AP239" i="10"/>
  <c r="AP241" i="10"/>
  <c r="AP247" i="10"/>
  <c r="AP238" i="10"/>
  <c r="AP245" i="10"/>
  <c r="AP244" i="10"/>
  <c r="AP254" i="10"/>
  <c r="AP260" i="10"/>
  <c r="AP266" i="10"/>
  <c r="AP272" i="10"/>
  <c r="AP278" i="10"/>
  <c r="AP227" i="10"/>
  <c r="AP246" i="10"/>
  <c r="AP253" i="10"/>
  <c r="AP259" i="10"/>
  <c r="AP265" i="10"/>
  <c r="AP271" i="10"/>
  <c r="AP277" i="10"/>
  <c r="AP252" i="10"/>
  <c r="AP258" i="10"/>
  <c r="AP232" i="10"/>
  <c r="AP214" i="10"/>
  <c r="AP220" i="10"/>
  <c r="AP257" i="10"/>
  <c r="AP263" i="10"/>
  <c r="AP269" i="10"/>
  <c r="AP240" i="10"/>
  <c r="AP255" i="10"/>
  <c r="AP261" i="10"/>
  <c r="AP267" i="10"/>
  <c r="AP262" i="10"/>
  <c r="AP276" i="10"/>
  <c r="AP280" i="10"/>
  <c r="AP286" i="10"/>
  <c r="AP292" i="10"/>
  <c r="AP298" i="10"/>
  <c r="AP250" i="10"/>
  <c r="AP273" i="10"/>
  <c r="AP279" i="10"/>
  <c r="AP285" i="10"/>
  <c r="AP291" i="10"/>
  <c r="AP251" i="10"/>
  <c r="AP268" i="10"/>
  <c r="AP284" i="10"/>
  <c r="AP290" i="10"/>
  <c r="AP296" i="10"/>
  <c r="AP274" i="10"/>
  <c r="AP283" i="10"/>
  <c r="AP289" i="10"/>
  <c r="AP295" i="10"/>
  <c r="AP264" i="10"/>
  <c r="AP281" i="10"/>
  <c r="K184" i="10"/>
  <c r="DY184" i="10"/>
  <c r="DM184" i="10"/>
  <c r="DA184" i="10"/>
  <c r="CO184" i="10"/>
  <c r="CC184" i="10"/>
  <c r="BQ184" i="10"/>
  <c r="BE184" i="10"/>
  <c r="AS184" i="10"/>
  <c r="AG184" i="10"/>
  <c r="U184" i="10"/>
  <c r="DW305" i="10"/>
  <c r="DK305" i="10"/>
  <c r="CY305" i="10"/>
  <c r="CM305" i="10"/>
  <c r="CA305" i="10"/>
  <c r="BO305" i="10"/>
  <c r="BC305" i="10"/>
  <c r="AQ305" i="10"/>
  <c r="AE305" i="10"/>
  <c r="S305" i="10"/>
  <c r="G305" i="10"/>
  <c r="DU304" i="10"/>
  <c r="DI304" i="10"/>
  <c r="CW304" i="10"/>
  <c r="CK304" i="10"/>
  <c r="BY304" i="10"/>
  <c r="BM304" i="10"/>
  <c r="BA304" i="10"/>
  <c r="AO304" i="10"/>
  <c r="AC304" i="10"/>
  <c r="Q304" i="10"/>
  <c r="E304" i="10"/>
  <c r="DS303" i="10"/>
  <c r="DG303" i="10"/>
  <c r="CU303" i="10"/>
  <c r="CG303" i="10"/>
  <c r="BS303" i="10"/>
  <c r="BE303" i="10"/>
  <c r="AP303" i="10"/>
  <c r="AA303" i="10"/>
  <c r="M303" i="10"/>
  <c r="DY302" i="10"/>
  <c r="DK302" i="10"/>
  <c r="CV302" i="10"/>
  <c r="CG302" i="10"/>
  <c r="BS302" i="10"/>
  <c r="BE302" i="10"/>
  <c r="AQ302" i="10"/>
  <c r="AB302" i="10"/>
  <c r="M302" i="10"/>
  <c r="DY301" i="10"/>
  <c r="DK301" i="10"/>
  <c r="CW301" i="10"/>
  <c r="CH301" i="10"/>
  <c r="BS301" i="10"/>
  <c r="BE301" i="10"/>
  <c r="AQ301" i="10"/>
  <c r="AC301" i="10"/>
  <c r="N301" i="10"/>
  <c r="DY300" i="10"/>
  <c r="DK300" i="10"/>
  <c r="CW300" i="10"/>
  <c r="CI300" i="10"/>
  <c r="BT300" i="10"/>
  <c r="BE300" i="10"/>
  <c r="AQ300" i="10"/>
  <c r="AC300" i="10"/>
  <c r="O300" i="10"/>
  <c r="DZ299" i="10"/>
  <c r="DK299" i="10"/>
  <c r="CW299" i="10"/>
  <c r="CI299" i="10"/>
  <c r="BU299" i="10"/>
  <c r="BF299" i="10"/>
  <c r="AQ299" i="10"/>
  <c r="AC299" i="10"/>
  <c r="O299" i="10"/>
  <c r="EA298" i="10"/>
  <c r="DL298" i="10"/>
  <c r="CW298" i="10"/>
  <c r="CI298" i="10"/>
  <c r="BU298" i="10"/>
  <c r="BG298" i="10"/>
  <c r="AQ298" i="10"/>
  <c r="Z298" i="10"/>
  <c r="ED297" i="10"/>
  <c r="DJ297" i="10"/>
  <c r="CQ297" i="10"/>
  <c r="BU297" i="10"/>
  <c r="AY297" i="10"/>
  <c r="AH297" i="10"/>
  <c r="L297" i="10"/>
  <c r="DP296" i="10"/>
  <c r="CV296" i="10"/>
  <c r="CC296" i="10"/>
  <c r="BE296" i="10"/>
  <c r="AG296" i="10"/>
  <c r="I296" i="10"/>
  <c r="DK295" i="10"/>
  <c r="CM295" i="10"/>
  <c r="BO295" i="10"/>
  <c r="AQ295" i="10"/>
  <c r="S295" i="10"/>
  <c r="DU294" i="10"/>
  <c r="CW294" i="10"/>
  <c r="BY294" i="10"/>
  <c r="BA294" i="10"/>
  <c r="AC294" i="10"/>
  <c r="E294" i="10"/>
  <c r="DG293" i="10"/>
  <c r="CI293" i="10"/>
  <c r="BK293" i="10"/>
  <c r="AM293" i="10"/>
  <c r="O293" i="10"/>
  <c r="DQ292" i="10"/>
  <c r="CS292" i="10"/>
  <c r="BU292" i="10"/>
  <c r="AW292" i="10"/>
  <c r="Y292" i="10"/>
  <c r="EA291" i="10"/>
  <c r="CT291" i="10"/>
  <c r="BT291" i="10"/>
  <c r="AM291" i="10"/>
  <c r="M291" i="10"/>
  <c r="DM290" i="10"/>
  <c r="CF290" i="10"/>
  <c r="BF290" i="10"/>
  <c r="Y290" i="10"/>
  <c r="DY289" i="10"/>
  <c r="CY289" i="10"/>
  <c r="BR289" i="10"/>
  <c r="AR289" i="10"/>
  <c r="K289" i="10"/>
  <c r="DK288" i="10"/>
  <c r="CK288" i="10"/>
  <c r="BD288" i="10"/>
  <c r="AD288" i="10"/>
  <c r="DW287" i="10"/>
  <c r="CW287" i="10"/>
  <c r="BW287" i="10"/>
  <c r="AP287" i="10"/>
  <c r="P287" i="10"/>
  <c r="DI286" i="10"/>
  <c r="CI286" i="10"/>
  <c r="BI286" i="10"/>
  <c r="AB286" i="10"/>
  <c r="EB285" i="10"/>
  <c r="CU285" i="10"/>
  <c r="BU285" i="10"/>
  <c r="AU285" i="10"/>
  <c r="N285" i="10"/>
  <c r="DN284" i="10"/>
  <c r="CG284" i="10"/>
  <c r="BG284" i="10"/>
  <c r="AG284" i="10"/>
  <c r="DZ283" i="10"/>
  <c r="CZ283" i="10"/>
  <c r="BS283" i="10"/>
  <c r="AS283" i="10"/>
  <c r="S283" i="10"/>
  <c r="DL282" i="10"/>
  <c r="CL282" i="10"/>
  <c r="BE282" i="10"/>
  <c r="AE282" i="10"/>
  <c r="DW281" i="10"/>
  <c r="CM281" i="10"/>
  <c r="BC281" i="10"/>
  <c r="S281" i="10"/>
  <c r="DI280" i="10"/>
  <c r="BY280" i="10"/>
  <c r="AO280" i="10"/>
  <c r="E280" i="10"/>
  <c r="CU279" i="10"/>
  <c r="BK279" i="10"/>
  <c r="AA279" i="10"/>
  <c r="DQ278" i="10"/>
  <c r="CE278" i="10"/>
  <c r="AO278" i="10"/>
  <c r="DS277" i="10"/>
  <c r="BS277" i="10"/>
  <c r="L277" i="10"/>
  <c r="BR276" i="10"/>
  <c r="DX275" i="10"/>
  <c r="AN275" i="10"/>
  <c r="BV274" i="10"/>
  <c r="DD273" i="10"/>
  <c r="L273" i="10"/>
  <c r="AN272" i="10"/>
  <c r="BG271" i="10"/>
  <c r="BS270" i="10"/>
  <c r="BP269" i="10"/>
  <c r="BB268" i="10"/>
  <c r="AN267" i="10"/>
  <c r="Z266" i="10"/>
  <c r="L265" i="10"/>
  <c r="DX263" i="10"/>
  <c r="DJ262" i="10"/>
  <c r="BL261" i="10"/>
  <c r="EB259" i="10"/>
  <c r="BR258" i="10"/>
  <c r="H257" i="10"/>
  <c r="BX255" i="10"/>
  <c r="N254" i="10"/>
  <c r="CD252" i="10"/>
  <c r="DZ250" i="10"/>
  <c r="P249" i="10"/>
  <c r="CW245" i="10"/>
  <c r="DI239" i="10"/>
  <c r="T222" i="10"/>
  <c r="EU312" i="10"/>
  <c r="FG305" i="10"/>
  <c r="EZ319" i="10"/>
  <c r="EZ317" i="10"/>
  <c r="EZ320" i="10"/>
  <c r="EZ315" i="10"/>
  <c r="EZ316" i="10"/>
  <c r="EZ318" i="10"/>
  <c r="EZ328" i="10"/>
  <c r="EZ322" i="10"/>
  <c r="EZ324" i="10"/>
  <c r="EZ325" i="10"/>
  <c r="EZ327" i="10"/>
  <c r="EZ331" i="10"/>
  <c r="EZ321" i="10"/>
  <c r="EZ335" i="10"/>
  <c r="EZ326" i="10"/>
  <c r="EZ329" i="10"/>
  <c r="EZ333" i="10"/>
  <c r="EZ336" i="10"/>
  <c r="EZ330" i="10"/>
  <c r="EZ341" i="10"/>
  <c r="EZ323" i="10"/>
  <c r="EZ332" i="10"/>
  <c r="EZ342" i="10"/>
  <c r="EZ334" i="10"/>
  <c r="EZ187" i="10"/>
  <c r="EZ337" i="10"/>
  <c r="EZ188" i="10"/>
  <c r="EZ190" i="10"/>
  <c r="EZ192" i="10"/>
  <c r="EZ194" i="10"/>
  <c r="EZ196" i="10"/>
  <c r="EZ198" i="10"/>
  <c r="EZ200" i="10"/>
  <c r="EZ202" i="10"/>
  <c r="EZ204" i="10"/>
  <c r="EZ206" i="10"/>
  <c r="EZ208" i="10"/>
  <c r="EZ210" i="10"/>
  <c r="EZ212" i="10"/>
  <c r="EZ214" i="10"/>
  <c r="EZ216" i="10"/>
  <c r="EZ218" i="10"/>
  <c r="EZ220" i="10"/>
  <c r="EZ339" i="10"/>
  <c r="EZ340" i="10"/>
  <c r="EZ338" i="10"/>
  <c r="EZ189" i="10"/>
  <c r="EZ191" i="10"/>
  <c r="EZ193" i="10"/>
  <c r="EZ195" i="10"/>
  <c r="EZ197" i="10"/>
  <c r="EZ199" i="10"/>
  <c r="EZ201" i="10"/>
  <c r="EZ203" i="10"/>
  <c r="EZ205" i="10"/>
  <c r="EZ207" i="10"/>
  <c r="EZ209" i="10"/>
  <c r="EZ211" i="10"/>
  <c r="EZ213" i="10"/>
  <c r="EZ215" i="10"/>
  <c r="EZ217" i="10"/>
  <c r="EZ219" i="10"/>
  <c r="EZ221" i="10"/>
  <c r="EZ344" i="10"/>
  <c r="EZ185" i="10"/>
  <c r="EZ343" i="10"/>
  <c r="EZ186" i="10"/>
  <c r="EZ224" i="10"/>
  <c r="EZ226" i="10"/>
  <c r="EZ228" i="10"/>
  <c r="EZ230" i="10"/>
  <c r="EZ232" i="10"/>
  <c r="EZ234" i="10"/>
  <c r="EZ236" i="10"/>
  <c r="EZ238" i="10"/>
  <c r="EZ240" i="10"/>
  <c r="EZ242" i="10"/>
  <c r="EZ244" i="10"/>
  <c r="EZ246" i="10"/>
  <c r="EZ248" i="10"/>
  <c r="EZ250" i="10"/>
  <c r="EZ252" i="10"/>
  <c r="EZ254" i="10"/>
  <c r="EZ256" i="10"/>
  <c r="EZ258" i="10"/>
  <c r="EZ260" i="10"/>
  <c r="EZ262" i="10"/>
  <c r="EZ264" i="10"/>
  <c r="EZ266" i="10"/>
  <c r="EZ268" i="10"/>
  <c r="EZ270" i="10"/>
  <c r="EZ272" i="10"/>
  <c r="EZ274" i="10"/>
  <c r="EZ276" i="10"/>
  <c r="EZ233" i="10"/>
  <c r="EZ251" i="10"/>
  <c r="EZ259" i="10"/>
  <c r="EZ231" i="10"/>
  <c r="EZ222" i="10"/>
  <c r="EZ229" i="10"/>
  <c r="EZ227" i="10"/>
  <c r="EZ249" i="10"/>
  <c r="EZ241" i="10"/>
  <c r="EZ247" i="10"/>
  <c r="EZ269" i="10"/>
  <c r="EZ278" i="10"/>
  <c r="EZ280" i="10"/>
  <c r="EZ282" i="10"/>
  <c r="EZ284" i="10"/>
  <c r="EZ286" i="10"/>
  <c r="EZ288" i="10"/>
  <c r="EZ290" i="10"/>
  <c r="EZ292" i="10"/>
  <c r="EZ294" i="10"/>
  <c r="EZ296" i="10"/>
  <c r="EZ298" i="10"/>
  <c r="EZ235" i="10"/>
  <c r="EZ267" i="10"/>
  <c r="EZ275" i="10"/>
  <c r="EZ225" i="10"/>
  <c r="EZ239" i="10"/>
  <c r="EZ265" i="10"/>
  <c r="EZ273" i="10"/>
  <c r="EZ277" i="10"/>
  <c r="EZ279" i="10"/>
  <c r="EZ281" i="10"/>
  <c r="EZ283" i="10"/>
  <c r="EZ285" i="10"/>
  <c r="EZ287" i="10"/>
  <c r="EZ289" i="10"/>
  <c r="EZ291" i="10"/>
  <c r="EZ293" i="10"/>
  <c r="EZ295" i="10"/>
  <c r="EZ297" i="10"/>
  <c r="EZ299" i="10"/>
  <c r="EZ301" i="10"/>
  <c r="EZ303" i="10"/>
  <c r="EZ305" i="10"/>
  <c r="EZ307" i="10"/>
  <c r="EZ309" i="10"/>
  <c r="EZ311" i="10"/>
  <c r="EZ313" i="10"/>
  <c r="EZ245" i="10"/>
  <c r="EZ253" i="10"/>
  <c r="EZ243" i="10"/>
  <c r="EZ257" i="10"/>
  <c r="EZ306" i="10"/>
  <c r="EZ263" i="10"/>
  <c r="EZ304" i="10"/>
  <c r="EZ314" i="10"/>
  <c r="EZ302" i="10"/>
  <c r="EZ300" i="10"/>
  <c r="EZ271" i="10"/>
  <c r="EZ312" i="10"/>
  <c r="EZ184" i="10"/>
  <c r="EZ255" i="10"/>
  <c r="EZ261" i="10"/>
  <c r="EZ223" i="10"/>
  <c r="EZ237" i="10"/>
  <c r="EZ310" i="10"/>
  <c r="EX317" i="10"/>
  <c r="EX315" i="10"/>
  <c r="EX318" i="10"/>
  <c r="EX319" i="10"/>
  <c r="EX320" i="10"/>
  <c r="EX326" i="10"/>
  <c r="EX321" i="10"/>
  <c r="EX316" i="10"/>
  <c r="EX323" i="10"/>
  <c r="EX322" i="10"/>
  <c r="EX328" i="10"/>
  <c r="EX329" i="10"/>
  <c r="EX332" i="10"/>
  <c r="EX325" i="10"/>
  <c r="EX334" i="10"/>
  <c r="EX327" i="10"/>
  <c r="EX330" i="10"/>
  <c r="EX340" i="10"/>
  <c r="EX324" i="10"/>
  <c r="EX335" i="10"/>
  <c r="EX331" i="10"/>
  <c r="EX333" i="10"/>
  <c r="EX186" i="10"/>
  <c r="EX341" i="10"/>
  <c r="EX342" i="10"/>
  <c r="EX185" i="10"/>
  <c r="EX187" i="10"/>
  <c r="EX198" i="10"/>
  <c r="EX196" i="10"/>
  <c r="EX207" i="10"/>
  <c r="EX194" i="10"/>
  <c r="EX205" i="10"/>
  <c r="EX336" i="10"/>
  <c r="EX339" i="10"/>
  <c r="EX192" i="10"/>
  <c r="EX203" i="10"/>
  <c r="EX190" i="10"/>
  <c r="EX201" i="10"/>
  <c r="EX344" i="10"/>
  <c r="EX188" i="10"/>
  <c r="EX199" i="10"/>
  <c r="EX211" i="10"/>
  <c r="EX219" i="10"/>
  <c r="EX343" i="10"/>
  <c r="EX197" i="10"/>
  <c r="EX195" i="10"/>
  <c r="EX210" i="10"/>
  <c r="EX218" i="10"/>
  <c r="EX193" i="10"/>
  <c r="EX206" i="10"/>
  <c r="EX209" i="10"/>
  <c r="EX338" i="10"/>
  <c r="EX191" i="10"/>
  <c r="EX204" i="10"/>
  <c r="EX189" i="10"/>
  <c r="EX202" i="10"/>
  <c r="EX208" i="10"/>
  <c r="EX216" i="10"/>
  <c r="EX222" i="10"/>
  <c r="EX229" i="10"/>
  <c r="EX240" i="10"/>
  <c r="EX227" i="10"/>
  <c r="EX238" i="10"/>
  <c r="EX249" i="10"/>
  <c r="EX257" i="10"/>
  <c r="EX212" i="10"/>
  <c r="EX213" i="10"/>
  <c r="EX225" i="10"/>
  <c r="EX236" i="10"/>
  <c r="EX248" i="10"/>
  <c r="EX200" i="10"/>
  <c r="EX214" i="10"/>
  <c r="EX223" i="10"/>
  <c r="EX234" i="10"/>
  <c r="EX337" i="10"/>
  <c r="EX215" i="10"/>
  <c r="EX224" i="10"/>
  <c r="EX237" i="10"/>
  <c r="EX228" i="10"/>
  <c r="EX235" i="10"/>
  <c r="EX242" i="10"/>
  <c r="EX254" i="10"/>
  <c r="EX261" i="10"/>
  <c r="EX241" i="10"/>
  <c r="EX226" i="10"/>
  <c r="EX232" i="10"/>
  <c r="EX233" i="10"/>
  <c r="EX246" i="10"/>
  <c r="EX247" i="10"/>
  <c r="EX258" i="10"/>
  <c r="EX265" i="10"/>
  <c r="EX273" i="10"/>
  <c r="EX277" i="10"/>
  <c r="EX279" i="10"/>
  <c r="EX281" i="10"/>
  <c r="EX283" i="10"/>
  <c r="EX285" i="10"/>
  <c r="EX287" i="10"/>
  <c r="EX289" i="10"/>
  <c r="EX291" i="10"/>
  <c r="EX293" i="10"/>
  <c r="EX295" i="10"/>
  <c r="EX297" i="10"/>
  <c r="EX299" i="10"/>
  <c r="EX301" i="10"/>
  <c r="EX303" i="10"/>
  <c r="EX305" i="10"/>
  <c r="EX307" i="10"/>
  <c r="EX309" i="10"/>
  <c r="EX311" i="10"/>
  <c r="EX239" i="10"/>
  <c r="EX245" i="10"/>
  <c r="EX251" i="10"/>
  <c r="EX260" i="10"/>
  <c r="EX264" i="10"/>
  <c r="EX272" i="10"/>
  <c r="EX221" i="10"/>
  <c r="EX253" i="10"/>
  <c r="EX255" i="10"/>
  <c r="EX263" i="10"/>
  <c r="EX271" i="10"/>
  <c r="EX230" i="10"/>
  <c r="EX231" i="10"/>
  <c r="EX244" i="10"/>
  <c r="EX243" i="10"/>
  <c r="EX220" i="10"/>
  <c r="EX252" i="10"/>
  <c r="EX259" i="10"/>
  <c r="EX268" i="10"/>
  <c r="EX276" i="10"/>
  <c r="EX296" i="10"/>
  <c r="EX304" i="10"/>
  <c r="EX298" i="10"/>
  <c r="EX302" i="10"/>
  <c r="EX262" i="10"/>
  <c r="EX267" i="10"/>
  <c r="EX300" i="10"/>
  <c r="EX312" i="10"/>
  <c r="EX256" i="10"/>
  <c r="EX278" i="10"/>
  <c r="EX280" i="10"/>
  <c r="EX266" i="10"/>
  <c r="EX270" i="10"/>
  <c r="EX275" i="10"/>
  <c r="EX282" i="10"/>
  <c r="EX184" i="10"/>
  <c r="EX217" i="10"/>
  <c r="EX284" i="10"/>
  <c r="EX313" i="10"/>
  <c r="EX286" i="10"/>
  <c r="EX274" i="10"/>
  <c r="EX288" i="10"/>
  <c r="EX269" i="10"/>
  <c r="EX290" i="10"/>
  <c r="EX310" i="10"/>
  <c r="EX250" i="10"/>
  <c r="EX292" i="10"/>
  <c r="EX308" i="10"/>
  <c r="EL317" i="10"/>
  <c r="EL315" i="10"/>
  <c r="EL318" i="10"/>
  <c r="EL316" i="10"/>
  <c r="EL319" i="10"/>
  <c r="EL322" i="10"/>
  <c r="EL326" i="10"/>
  <c r="EL321" i="10"/>
  <c r="EL327" i="10"/>
  <c r="EL320" i="10"/>
  <c r="EL330" i="10"/>
  <c r="EL329" i="10"/>
  <c r="EL331" i="10"/>
  <c r="EL340" i="10"/>
  <c r="EL328" i="10"/>
  <c r="EL332" i="10"/>
  <c r="EL323" i="10"/>
  <c r="EL324" i="10"/>
  <c r="EL334" i="10"/>
  <c r="EL333" i="10"/>
  <c r="EL344" i="10"/>
  <c r="EL325" i="10"/>
  <c r="EL335" i="10"/>
  <c r="EL337" i="10"/>
  <c r="EL343" i="10"/>
  <c r="EL187" i="10"/>
  <c r="EL195" i="10"/>
  <c r="EL336" i="10"/>
  <c r="EL185" i="10"/>
  <c r="EL193" i="10"/>
  <c r="EL206" i="10"/>
  <c r="EL186" i="10"/>
  <c r="EL191" i="10"/>
  <c r="EL204" i="10"/>
  <c r="EL342" i="10"/>
  <c r="EL189" i="10"/>
  <c r="EL202" i="10"/>
  <c r="EL200" i="10"/>
  <c r="EL341" i="10"/>
  <c r="EL198" i="10"/>
  <c r="EL213" i="10"/>
  <c r="EL221" i="10"/>
  <c r="EL338" i="10"/>
  <c r="EL196" i="10"/>
  <c r="EL207" i="10"/>
  <c r="EL194" i="10"/>
  <c r="EL205" i="10"/>
  <c r="EL212" i="10"/>
  <c r="EL220" i="10"/>
  <c r="EL192" i="10"/>
  <c r="EL203" i="10"/>
  <c r="EL211" i="10"/>
  <c r="EL190" i="10"/>
  <c r="EL201" i="10"/>
  <c r="EL188" i="10"/>
  <c r="EL199" i="10"/>
  <c r="EL210" i="10"/>
  <c r="EL218" i="10"/>
  <c r="EL339" i="10"/>
  <c r="EL216" i="10"/>
  <c r="EL226" i="10"/>
  <c r="EL239" i="10"/>
  <c r="EL217" i="10"/>
  <c r="EL224" i="10"/>
  <c r="EL237" i="10"/>
  <c r="EL251" i="10"/>
  <c r="EL259" i="10"/>
  <c r="EL209" i="10"/>
  <c r="EL235" i="10"/>
  <c r="EL246" i="10"/>
  <c r="EL219" i="10"/>
  <c r="EL233" i="10"/>
  <c r="EL244" i="10"/>
  <c r="EL222" i="10"/>
  <c r="EL234" i="10"/>
  <c r="EL247" i="10"/>
  <c r="EL255" i="10"/>
  <c r="EL197" i="10"/>
  <c r="EL214" i="10"/>
  <c r="EL232" i="10"/>
  <c r="EL225" i="10"/>
  <c r="EL231" i="10"/>
  <c r="EL238" i="10"/>
  <c r="EL245" i="10"/>
  <c r="EL250" i="10"/>
  <c r="EL252" i="10"/>
  <c r="EL267" i="10"/>
  <c r="EL275" i="10"/>
  <c r="EL277" i="10"/>
  <c r="EL279" i="10"/>
  <c r="EL281" i="10"/>
  <c r="EL283" i="10"/>
  <c r="EL285" i="10"/>
  <c r="EL287" i="10"/>
  <c r="EL289" i="10"/>
  <c r="EL291" i="10"/>
  <c r="EL293" i="10"/>
  <c r="EL295" i="10"/>
  <c r="EL297" i="10"/>
  <c r="EL299" i="10"/>
  <c r="EL301" i="10"/>
  <c r="EL303" i="10"/>
  <c r="EL305" i="10"/>
  <c r="EL307" i="10"/>
  <c r="EL309" i="10"/>
  <c r="EL311" i="10"/>
  <c r="EL230" i="10"/>
  <c r="EL254" i="10"/>
  <c r="EL261" i="10"/>
  <c r="EL266" i="10"/>
  <c r="EL274" i="10"/>
  <c r="EL215" i="10"/>
  <c r="EL229" i="10"/>
  <c r="EL236" i="10"/>
  <c r="EL242" i="10"/>
  <c r="EL243" i="10"/>
  <c r="EL256" i="10"/>
  <c r="EL223" i="10"/>
  <c r="EL258" i="10"/>
  <c r="EL265" i="10"/>
  <c r="EL273" i="10"/>
  <c r="EL208" i="10"/>
  <c r="EL228" i="10"/>
  <c r="EL249" i="10"/>
  <c r="EL253" i="10"/>
  <c r="EL262" i="10"/>
  <c r="EL270" i="10"/>
  <c r="EL240" i="10"/>
  <c r="EL271" i="10"/>
  <c r="EL282" i="10"/>
  <c r="EL227" i="10"/>
  <c r="EL241" i="10"/>
  <c r="EL284" i="10"/>
  <c r="EL286" i="10"/>
  <c r="EL310" i="10"/>
  <c r="EL288" i="10"/>
  <c r="EL308" i="10"/>
  <c r="EL290" i="10"/>
  <c r="EL306" i="10"/>
  <c r="EL312" i="10"/>
  <c r="EL264" i="10"/>
  <c r="EL269" i="10"/>
  <c r="EL292" i="10"/>
  <c r="EL304" i="10"/>
  <c r="EL184" i="10"/>
  <c r="EL294" i="10"/>
  <c r="EL302" i="10"/>
  <c r="EL248" i="10"/>
  <c r="EL296" i="10"/>
  <c r="EL313" i="10"/>
  <c r="EL257" i="10"/>
  <c r="EL260" i="10"/>
  <c r="EL268" i="10"/>
  <c r="EL272" i="10"/>
  <c r="EL298" i="10"/>
  <c r="EL263" i="10"/>
  <c r="EL300" i="10"/>
  <c r="EL278" i="10"/>
  <c r="FG320" i="10"/>
  <c r="FG318" i="10"/>
  <c r="FG321" i="10"/>
  <c r="FG315" i="10"/>
  <c r="FG316" i="10"/>
  <c r="FG329" i="10"/>
  <c r="FG323" i="10"/>
  <c r="FG319" i="10"/>
  <c r="FG322" i="10"/>
  <c r="FG331" i="10"/>
  <c r="FG324" i="10"/>
  <c r="FG333" i="10"/>
  <c r="FG336" i="10"/>
  <c r="FG327" i="10"/>
  <c r="FG330" i="10"/>
  <c r="FG317" i="10"/>
  <c r="FG337" i="10"/>
  <c r="FG328" i="10"/>
  <c r="FG334" i="10"/>
  <c r="FG325" i="10"/>
  <c r="FG342" i="10"/>
  <c r="FG326" i="10"/>
  <c r="FG338" i="10"/>
  <c r="FG339" i="10"/>
  <c r="FG340" i="10"/>
  <c r="FG335" i="10"/>
  <c r="FG343" i="10"/>
  <c r="FG188" i="10"/>
  <c r="FG190" i="10"/>
  <c r="FG192" i="10"/>
  <c r="FG194" i="10"/>
  <c r="FG196" i="10"/>
  <c r="FG198" i="10"/>
  <c r="FG200" i="10"/>
  <c r="FG202" i="10"/>
  <c r="FG204" i="10"/>
  <c r="FG206" i="10"/>
  <c r="FG187" i="10"/>
  <c r="FG189" i="10"/>
  <c r="FG191" i="10"/>
  <c r="FG193" i="10"/>
  <c r="FG195" i="10"/>
  <c r="FG197" i="10"/>
  <c r="FG199" i="10"/>
  <c r="FG201" i="10"/>
  <c r="FG203" i="10"/>
  <c r="FG205" i="10"/>
  <c r="FG207" i="10"/>
  <c r="FG209" i="10"/>
  <c r="FG211" i="10"/>
  <c r="FG213" i="10"/>
  <c r="FG215" i="10"/>
  <c r="FG217" i="10"/>
  <c r="FG219" i="10"/>
  <c r="FG221" i="10"/>
  <c r="FG332" i="10"/>
  <c r="FG341" i="10"/>
  <c r="FG186" i="10"/>
  <c r="FG210" i="10"/>
  <c r="FG224" i="10"/>
  <c r="FG226" i="10"/>
  <c r="FG228" i="10"/>
  <c r="FG230" i="10"/>
  <c r="FG232" i="10"/>
  <c r="FG234" i="10"/>
  <c r="FG236" i="10"/>
  <c r="FG238" i="10"/>
  <c r="FG240" i="10"/>
  <c r="FG242" i="10"/>
  <c r="FG244" i="10"/>
  <c r="FG246" i="10"/>
  <c r="FG248" i="10"/>
  <c r="FG250" i="10"/>
  <c r="FG252" i="10"/>
  <c r="FG254" i="10"/>
  <c r="FG256" i="10"/>
  <c r="FG258" i="10"/>
  <c r="FG260" i="10"/>
  <c r="FG262" i="10"/>
  <c r="FG264" i="10"/>
  <c r="FG266" i="10"/>
  <c r="FG268" i="10"/>
  <c r="FG270" i="10"/>
  <c r="FG272" i="10"/>
  <c r="FG274" i="10"/>
  <c r="FG214" i="10"/>
  <c r="FG344" i="10"/>
  <c r="FG185" i="10"/>
  <c r="FG212" i="10"/>
  <c r="FG220" i="10"/>
  <c r="FG208" i="10"/>
  <c r="FG239" i="10"/>
  <c r="FG237" i="10"/>
  <c r="FG253" i="10"/>
  <c r="FG261" i="10"/>
  <c r="FG235" i="10"/>
  <c r="FG233" i="10"/>
  <c r="FG223" i="10"/>
  <c r="FG229" i="10"/>
  <c r="FG243" i="10"/>
  <c r="FG222" i="10"/>
  <c r="FG259" i="10"/>
  <c r="FG269" i="10"/>
  <c r="FG227" i="10"/>
  <c r="FG241" i="10"/>
  <c r="FG216" i="10"/>
  <c r="FG267" i="10"/>
  <c r="FG275" i="10"/>
  <c r="FG276" i="10"/>
  <c r="FG278" i="10"/>
  <c r="FG280" i="10"/>
  <c r="FG282" i="10"/>
  <c r="FG284" i="10"/>
  <c r="FG286" i="10"/>
  <c r="FG288" i="10"/>
  <c r="FG290" i="10"/>
  <c r="FG292" i="10"/>
  <c r="FG294" i="10"/>
  <c r="FG296" i="10"/>
  <c r="FG298" i="10"/>
  <c r="FG247" i="10"/>
  <c r="FG218" i="10"/>
  <c r="FG225" i="10"/>
  <c r="FG231" i="10"/>
  <c r="FG245" i="10"/>
  <c r="FG249" i="10"/>
  <c r="FG251" i="10"/>
  <c r="FG289" i="10"/>
  <c r="FG303" i="10"/>
  <c r="FG273" i="10"/>
  <c r="FG291" i="10"/>
  <c r="FG301" i="10"/>
  <c r="FG310" i="10"/>
  <c r="FG257" i="10"/>
  <c r="FG293" i="10"/>
  <c r="FG308" i="10"/>
  <c r="FG313" i="10"/>
  <c r="FG184" i="10"/>
  <c r="FG263" i="10"/>
  <c r="FG295" i="10"/>
  <c r="FG306" i="10"/>
  <c r="FG297" i="10"/>
  <c r="FG304" i="10"/>
  <c r="FG299" i="10"/>
  <c r="FG302" i="10"/>
  <c r="FG271" i="10"/>
  <c r="FG277" i="10"/>
  <c r="FG300" i="10"/>
  <c r="FG279" i="10"/>
  <c r="FG281" i="10"/>
  <c r="FG314" i="10"/>
  <c r="FG283" i="10"/>
  <c r="FG309" i="10"/>
  <c r="FG311" i="10"/>
  <c r="FG255" i="10"/>
  <c r="FG265" i="10"/>
  <c r="FG285" i="10"/>
  <c r="FG307" i="10"/>
  <c r="FG312" i="10"/>
  <c r="EU320" i="10"/>
  <c r="EU318" i="10"/>
  <c r="EU321" i="10"/>
  <c r="EU315" i="10"/>
  <c r="EU322" i="10"/>
  <c r="EU317" i="10"/>
  <c r="EU329" i="10"/>
  <c r="EU323" i="10"/>
  <c r="EU319" i="10"/>
  <c r="EU326" i="10"/>
  <c r="EU330" i="10"/>
  <c r="EU331" i="10"/>
  <c r="EU327" i="10"/>
  <c r="EU325" i="10"/>
  <c r="EU336" i="10"/>
  <c r="EU316" i="10"/>
  <c r="EU333" i="10"/>
  <c r="EU328" i="10"/>
  <c r="EU337" i="10"/>
  <c r="EU334" i="10"/>
  <c r="EU342" i="10"/>
  <c r="EU340" i="10"/>
  <c r="EU338" i="10"/>
  <c r="EU339" i="10"/>
  <c r="EU343" i="10"/>
  <c r="EU188" i="10"/>
  <c r="EU190" i="10"/>
  <c r="EU192" i="10"/>
  <c r="EU194" i="10"/>
  <c r="EU196" i="10"/>
  <c r="EU198" i="10"/>
  <c r="EU200" i="10"/>
  <c r="EU202" i="10"/>
  <c r="EU204" i="10"/>
  <c r="EU206" i="10"/>
  <c r="EU332" i="10"/>
  <c r="EU185" i="10"/>
  <c r="EU189" i="10"/>
  <c r="EU191" i="10"/>
  <c r="EU193" i="10"/>
  <c r="EU195" i="10"/>
  <c r="EU197" i="10"/>
  <c r="EU199" i="10"/>
  <c r="EU201" i="10"/>
  <c r="EU203" i="10"/>
  <c r="EU205" i="10"/>
  <c r="EU207" i="10"/>
  <c r="EU209" i="10"/>
  <c r="EU211" i="10"/>
  <c r="EU213" i="10"/>
  <c r="EU215" i="10"/>
  <c r="EU217" i="10"/>
  <c r="EU219" i="10"/>
  <c r="EU221" i="10"/>
  <c r="EU223" i="10"/>
  <c r="EU344" i="10"/>
  <c r="EU187" i="10"/>
  <c r="EU324" i="10"/>
  <c r="EU224" i="10"/>
  <c r="EU226" i="10"/>
  <c r="EU228" i="10"/>
  <c r="EU230" i="10"/>
  <c r="EU232" i="10"/>
  <c r="EU234" i="10"/>
  <c r="EU236" i="10"/>
  <c r="EU238" i="10"/>
  <c r="EU240" i="10"/>
  <c r="EU242" i="10"/>
  <c r="EU244" i="10"/>
  <c r="EU246" i="10"/>
  <c r="EU248" i="10"/>
  <c r="EU250" i="10"/>
  <c r="EU252" i="10"/>
  <c r="EU254" i="10"/>
  <c r="EU256" i="10"/>
  <c r="EU258" i="10"/>
  <c r="EU260" i="10"/>
  <c r="EU262" i="10"/>
  <c r="EU264" i="10"/>
  <c r="EU266" i="10"/>
  <c r="EU268" i="10"/>
  <c r="EU270" i="10"/>
  <c r="EU272" i="10"/>
  <c r="EU274" i="10"/>
  <c r="EU276" i="10"/>
  <c r="EU335" i="10"/>
  <c r="EU186" i="10"/>
  <c r="EU208" i="10"/>
  <c r="EU216" i="10"/>
  <c r="EU341" i="10"/>
  <c r="EU214" i="10"/>
  <c r="EU222" i="10"/>
  <c r="EU225" i="10"/>
  <c r="EU255" i="10"/>
  <c r="EU245" i="10"/>
  <c r="EU210" i="10"/>
  <c r="EU243" i="10"/>
  <c r="EU247" i="10"/>
  <c r="EU220" i="10"/>
  <c r="EU233" i="10"/>
  <c r="EU227" i="10"/>
  <c r="EU251" i="10"/>
  <c r="EU212" i="10"/>
  <c r="EU239" i="10"/>
  <c r="EU253" i="10"/>
  <c r="EU249" i="10"/>
  <c r="EU263" i="10"/>
  <c r="EU271" i="10"/>
  <c r="EU218" i="10"/>
  <c r="EU231" i="10"/>
  <c r="EU237" i="10"/>
  <c r="EU257" i="10"/>
  <c r="EU269" i="10"/>
  <c r="EU278" i="10"/>
  <c r="EU280" i="10"/>
  <c r="EU282" i="10"/>
  <c r="EU284" i="10"/>
  <c r="EU286" i="10"/>
  <c r="EU288" i="10"/>
  <c r="EU290" i="10"/>
  <c r="EU292" i="10"/>
  <c r="EU294" i="10"/>
  <c r="EU296" i="10"/>
  <c r="EU298" i="10"/>
  <c r="EU300" i="10"/>
  <c r="EU235" i="10"/>
  <c r="EU241" i="10"/>
  <c r="EU299" i="10"/>
  <c r="EU259" i="10"/>
  <c r="EU267" i="10"/>
  <c r="EU277" i="10"/>
  <c r="EU311" i="10"/>
  <c r="EU279" i="10"/>
  <c r="EU309" i="10"/>
  <c r="EU184" i="10"/>
  <c r="EU229" i="10"/>
  <c r="EU281" i="10"/>
  <c r="EU307" i="10"/>
  <c r="EU313" i="10"/>
  <c r="EU275" i="10"/>
  <c r="EU283" i="10"/>
  <c r="EU305" i="10"/>
  <c r="EU261" i="10"/>
  <c r="EU285" i="10"/>
  <c r="EU303" i="10"/>
  <c r="EU265" i="10"/>
  <c r="EU287" i="10"/>
  <c r="EU301" i="10"/>
  <c r="EU310" i="10"/>
  <c r="EU289" i="10"/>
  <c r="EU308" i="10"/>
  <c r="EU291" i="10"/>
  <c r="EU306" i="10"/>
  <c r="EU314" i="10"/>
  <c r="EU273" i="10"/>
  <c r="EU293" i="10"/>
  <c r="EU304" i="10"/>
  <c r="EU295" i="10"/>
  <c r="EU302" i="10"/>
  <c r="EW320" i="10"/>
  <c r="EW317" i="10"/>
  <c r="EW318" i="10"/>
  <c r="EW319" i="10"/>
  <c r="EW321" i="10"/>
  <c r="EW324" i="10"/>
  <c r="EW325" i="10"/>
  <c r="EW316" i="10"/>
  <c r="EW315" i="10"/>
  <c r="EW322" i="10"/>
  <c r="EW328" i="10"/>
  <c r="EW329" i="10"/>
  <c r="EW326" i="10"/>
  <c r="EW330" i="10"/>
  <c r="EW332" i="10"/>
  <c r="EW338" i="10"/>
  <c r="EW339" i="10"/>
  <c r="EW335" i="10"/>
  <c r="EW344" i="10"/>
  <c r="EW186" i="10"/>
  <c r="EW327" i="10"/>
  <c r="EW334" i="10"/>
  <c r="EW342" i="10"/>
  <c r="EW333" i="10"/>
  <c r="EW337" i="10"/>
  <c r="EW323" i="10"/>
  <c r="EW331" i="10"/>
  <c r="EW340" i="10"/>
  <c r="EW341" i="10"/>
  <c r="EW185" i="10"/>
  <c r="EW343" i="10"/>
  <c r="EW336" i="10"/>
  <c r="EW196" i="10"/>
  <c r="EW207" i="10"/>
  <c r="EW214" i="10"/>
  <c r="EW222" i="10"/>
  <c r="EW194" i="10"/>
  <c r="EW205" i="10"/>
  <c r="EW192" i="10"/>
  <c r="EW203" i="10"/>
  <c r="EW190" i="10"/>
  <c r="EW201" i="10"/>
  <c r="EW188" i="10"/>
  <c r="EW199" i="10"/>
  <c r="EW197" i="10"/>
  <c r="EW195" i="10"/>
  <c r="EW210" i="10"/>
  <c r="EW218" i="10"/>
  <c r="EW193" i="10"/>
  <c r="EW206" i="10"/>
  <c r="EW209" i="10"/>
  <c r="EW217" i="10"/>
  <c r="EW224" i="10"/>
  <c r="EW226" i="10"/>
  <c r="EW228" i="10"/>
  <c r="EW230" i="10"/>
  <c r="EW232" i="10"/>
  <c r="EW234" i="10"/>
  <c r="EW236" i="10"/>
  <c r="EW238" i="10"/>
  <c r="EW240" i="10"/>
  <c r="EW242" i="10"/>
  <c r="EW244" i="10"/>
  <c r="EW246" i="10"/>
  <c r="EW248" i="10"/>
  <c r="EW250" i="10"/>
  <c r="EW252" i="10"/>
  <c r="EW254" i="10"/>
  <c r="EW256" i="10"/>
  <c r="EW258" i="10"/>
  <c r="EW260" i="10"/>
  <c r="EW262" i="10"/>
  <c r="EW264" i="10"/>
  <c r="EW266" i="10"/>
  <c r="EW268" i="10"/>
  <c r="EW270" i="10"/>
  <c r="EW272" i="10"/>
  <c r="EW274" i="10"/>
  <c r="EW276" i="10"/>
  <c r="EW191" i="10"/>
  <c r="EW204" i="10"/>
  <c r="EW189" i="10"/>
  <c r="EW202" i="10"/>
  <c r="EW200" i="10"/>
  <c r="EW215" i="10"/>
  <c r="EW198" i="10"/>
  <c r="EW227" i="10"/>
  <c r="EW249" i="10"/>
  <c r="EW257" i="10"/>
  <c r="EW211" i="10"/>
  <c r="EW212" i="10"/>
  <c r="EW213" i="10"/>
  <c r="EW225" i="10"/>
  <c r="EW223" i="10"/>
  <c r="EW245" i="10"/>
  <c r="EW187" i="10"/>
  <c r="EW208" i="10"/>
  <c r="EW235" i="10"/>
  <c r="EW241" i="10"/>
  <c r="EW267" i="10"/>
  <c r="EW275" i="10"/>
  <c r="EW216" i="10"/>
  <c r="EW219" i="10"/>
  <c r="EW233" i="10"/>
  <c r="EW247" i="10"/>
  <c r="EW265" i="10"/>
  <c r="EW273" i="10"/>
  <c r="EW277" i="10"/>
  <c r="EW279" i="10"/>
  <c r="EW281" i="10"/>
  <c r="EW283" i="10"/>
  <c r="EW285" i="10"/>
  <c r="EW287" i="10"/>
  <c r="EW289" i="10"/>
  <c r="EW291" i="10"/>
  <c r="EW293" i="10"/>
  <c r="EW295" i="10"/>
  <c r="EW297" i="10"/>
  <c r="EW299" i="10"/>
  <c r="EW301" i="10"/>
  <c r="EW303" i="10"/>
  <c r="EW305" i="10"/>
  <c r="EW307" i="10"/>
  <c r="EW309" i="10"/>
  <c r="EW311" i="10"/>
  <c r="EW239" i="10"/>
  <c r="EW251" i="10"/>
  <c r="EW221" i="10"/>
  <c r="EW253" i="10"/>
  <c r="EW255" i="10"/>
  <c r="EW263" i="10"/>
  <c r="EW271" i="10"/>
  <c r="EW231" i="10"/>
  <c r="EW237" i="10"/>
  <c r="EW243" i="10"/>
  <c r="EW229" i="10"/>
  <c r="EW261" i="10"/>
  <c r="EK320" i="10"/>
  <c r="EK315" i="10"/>
  <c r="EK316" i="10"/>
  <c r="EK321" i="10"/>
  <c r="EK324" i="10"/>
  <c r="EK318" i="10"/>
  <c r="EK317" i="10"/>
  <c r="EK325" i="10"/>
  <c r="EK319" i="10"/>
  <c r="EK322" i="10"/>
  <c r="EK326" i="10"/>
  <c r="EK328" i="10"/>
  <c r="EK330" i="10"/>
  <c r="EK332" i="10"/>
  <c r="EK338" i="10"/>
  <c r="EK339" i="10"/>
  <c r="EK329" i="10"/>
  <c r="EK334" i="10"/>
  <c r="EK344" i="10"/>
  <c r="EK186" i="10"/>
  <c r="EK323" i="10"/>
  <c r="EK336" i="10"/>
  <c r="EK342" i="10"/>
  <c r="EK335" i="10"/>
  <c r="EK327" i="10"/>
  <c r="EK331" i="10"/>
  <c r="EK333" i="10"/>
  <c r="EK185" i="10"/>
  <c r="EK193" i="10"/>
  <c r="EK206" i="10"/>
  <c r="EK216" i="10"/>
  <c r="EK343" i="10"/>
  <c r="EK191" i="10"/>
  <c r="EK204" i="10"/>
  <c r="EK208" i="10"/>
  <c r="EK189" i="10"/>
  <c r="EK202" i="10"/>
  <c r="EK200" i="10"/>
  <c r="EK341" i="10"/>
  <c r="EK198" i="10"/>
  <c r="EK187" i="10"/>
  <c r="EK196" i="10"/>
  <c r="EK207" i="10"/>
  <c r="EK340" i="10"/>
  <c r="EK194" i="10"/>
  <c r="EK205" i="10"/>
  <c r="EK212" i="10"/>
  <c r="EK220" i="10"/>
  <c r="EK192" i="10"/>
  <c r="EK203" i="10"/>
  <c r="EK211" i="10"/>
  <c r="EK219" i="10"/>
  <c r="EK224" i="10"/>
  <c r="EK226" i="10"/>
  <c r="EK228" i="10"/>
  <c r="EK230" i="10"/>
  <c r="EK232" i="10"/>
  <c r="EK234" i="10"/>
  <c r="EK236" i="10"/>
  <c r="EK238" i="10"/>
  <c r="EK240" i="10"/>
  <c r="EK242" i="10"/>
  <c r="EK244" i="10"/>
  <c r="EK246" i="10"/>
  <c r="EK248" i="10"/>
  <c r="EK250" i="10"/>
  <c r="EK252" i="10"/>
  <c r="EK254" i="10"/>
  <c r="EK256" i="10"/>
  <c r="EK258" i="10"/>
  <c r="EK260" i="10"/>
  <c r="EK262" i="10"/>
  <c r="EK264" i="10"/>
  <c r="EK266" i="10"/>
  <c r="EK268" i="10"/>
  <c r="EK270" i="10"/>
  <c r="EK272" i="10"/>
  <c r="EK274" i="10"/>
  <c r="EK276" i="10"/>
  <c r="EK337" i="10"/>
  <c r="EK190" i="10"/>
  <c r="EK201" i="10"/>
  <c r="EK188" i="10"/>
  <c r="EK199" i="10"/>
  <c r="EK197" i="10"/>
  <c r="EK209" i="10"/>
  <c r="EK217" i="10"/>
  <c r="EK213" i="10"/>
  <c r="EK237" i="10"/>
  <c r="EK251" i="10"/>
  <c r="EK259" i="10"/>
  <c r="EK235" i="10"/>
  <c r="EK218" i="10"/>
  <c r="EK233" i="10"/>
  <c r="EK231" i="10"/>
  <c r="EK249" i="10"/>
  <c r="EK245" i="10"/>
  <c r="EK195" i="10"/>
  <c r="EK214" i="10"/>
  <c r="EK257" i="10"/>
  <c r="EK269" i="10"/>
  <c r="EK225" i="10"/>
  <c r="EK239" i="10"/>
  <c r="EK221" i="10"/>
  <c r="EK267" i="10"/>
  <c r="EK275" i="10"/>
  <c r="EK277" i="10"/>
  <c r="EK279" i="10"/>
  <c r="EK281" i="10"/>
  <c r="EK283" i="10"/>
  <c r="EK285" i="10"/>
  <c r="EK287" i="10"/>
  <c r="EK289" i="10"/>
  <c r="EK291" i="10"/>
  <c r="EK293" i="10"/>
  <c r="EK295" i="10"/>
  <c r="EK297" i="10"/>
  <c r="EK299" i="10"/>
  <c r="EK301" i="10"/>
  <c r="EK303" i="10"/>
  <c r="EK305" i="10"/>
  <c r="EK307" i="10"/>
  <c r="EK309" i="10"/>
  <c r="EK311" i="10"/>
  <c r="EK261" i="10"/>
  <c r="EK210" i="10"/>
  <c r="EK215" i="10"/>
  <c r="EK229" i="10"/>
  <c r="EK243" i="10"/>
  <c r="EK223" i="10"/>
  <c r="EK265" i="10"/>
  <c r="EK273" i="10"/>
  <c r="EK227" i="10"/>
  <c r="EK241" i="10"/>
  <c r="EK247" i="10"/>
  <c r="EK255" i="10"/>
  <c r="FC184" i="10"/>
  <c r="EQ184" i="10"/>
  <c r="EE184" i="10"/>
  <c r="EW314" i="10"/>
  <c r="EK314" i="10"/>
  <c r="FC313" i="10"/>
  <c r="EP313" i="10"/>
  <c r="ES312" i="10"/>
  <c r="FH311" i="10"/>
  <c r="EQ311" i="10"/>
  <c r="FH309" i="10"/>
  <c r="EP309" i="10"/>
  <c r="EO307" i="10"/>
  <c r="EW306" i="10"/>
  <c r="FF305" i="10"/>
  <c r="EJ305" i="10"/>
  <c r="EV304" i="10"/>
  <c r="FD303" i="10"/>
  <c r="EI303" i="10"/>
  <c r="FC301" i="10"/>
  <c r="EH301" i="10"/>
  <c r="EO300" i="10"/>
  <c r="EQ299" i="10"/>
  <c r="EP298" i="10"/>
  <c r="ER297" i="10"/>
  <c r="EV296" i="10"/>
  <c r="EW294" i="10"/>
  <c r="EV293" i="10"/>
  <c r="FB291" i="10"/>
  <c r="FA290" i="10"/>
  <c r="FC289" i="10"/>
  <c r="FB288" i="10"/>
  <c r="FD287" i="10"/>
  <c r="FH286" i="10"/>
  <c r="EE285" i="10"/>
  <c r="FH283" i="10"/>
  <c r="EF283" i="10"/>
  <c r="EJ282" i="10"/>
  <c r="EI281" i="10"/>
  <c r="EK280" i="10"/>
  <c r="EJ279" i="10"/>
  <c r="EP277" i="10"/>
  <c r="EJ276" i="10"/>
  <c r="FF274" i="10"/>
  <c r="EV273" i="10"/>
  <c r="EO272" i="10"/>
  <c r="EJ271" i="10"/>
  <c r="FB269" i="10"/>
  <c r="FB264" i="10"/>
  <c r="EP263" i="10"/>
  <c r="EH262" i="10"/>
  <c r="ES260" i="10"/>
  <c r="FH315" i="10"/>
  <c r="FH316" i="10"/>
  <c r="FH321" i="10"/>
  <c r="FH323" i="10"/>
  <c r="FH324" i="10"/>
  <c r="FH329" i="10"/>
  <c r="FH318" i="10"/>
  <c r="FH317" i="10"/>
  <c r="FH322" i="10"/>
  <c r="FH330" i="10"/>
  <c r="FH319" i="10"/>
  <c r="FH333" i="10"/>
  <c r="FH325" i="10"/>
  <c r="FH338" i="10"/>
  <c r="FH336" i="10"/>
  <c r="FH320" i="10"/>
  <c r="FH331" i="10"/>
  <c r="FH326" i="10"/>
  <c r="FH185" i="10"/>
  <c r="FH334" i="10"/>
  <c r="FH335" i="10"/>
  <c r="FH327" i="10"/>
  <c r="FH328" i="10"/>
  <c r="FH344" i="10"/>
  <c r="FH187" i="10"/>
  <c r="FH189" i="10"/>
  <c r="FH191" i="10"/>
  <c r="FH193" i="10"/>
  <c r="FH195" i="10"/>
  <c r="FH197" i="10"/>
  <c r="FH199" i="10"/>
  <c r="FH201" i="10"/>
  <c r="FH203" i="10"/>
  <c r="FH205" i="10"/>
  <c r="FH207" i="10"/>
  <c r="FH332" i="10"/>
  <c r="FH337" i="10"/>
  <c r="FH211" i="10"/>
  <c r="FH219" i="10"/>
  <c r="FH223" i="10"/>
  <c r="FH225" i="10"/>
  <c r="FH227" i="10"/>
  <c r="FH229" i="10"/>
  <c r="FH231" i="10"/>
  <c r="FH233" i="10"/>
  <c r="FH235" i="10"/>
  <c r="FH237" i="10"/>
  <c r="FH239" i="10"/>
  <c r="FH241" i="10"/>
  <c r="FH243" i="10"/>
  <c r="FH245" i="10"/>
  <c r="FH342" i="10"/>
  <c r="FH206" i="10"/>
  <c r="FH341" i="10"/>
  <c r="FH186" i="10"/>
  <c r="FH204" i="10"/>
  <c r="FH340" i="10"/>
  <c r="FH202" i="10"/>
  <c r="FH200" i="10"/>
  <c r="FH198" i="10"/>
  <c r="FH208" i="10"/>
  <c r="FH216" i="10"/>
  <c r="FH339" i="10"/>
  <c r="FH196" i="10"/>
  <c r="FH215" i="10"/>
  <c r="FH224" i="10"/>
  <c r="FH226" i="10"/>
  <c r="FH228" i="10"/>
  <c r="FH230" i="10"/>
  <c r="FH232" i="10"/>
  <c r="FH234" i="10"/>
  <c r="FH236" i="10"/>
  <c r="FH238" i="10"/>
  <c r="FH240" i="10"/>
  <c r="FH242" i="10"/>
  <c r="FH244" i="10"/>
  <c r="FH246" i="10"/>
  <c r="FH194" i="10"/>
  <c r="FH192" i="10"/>
  <c r="FH190" i="10"/>
  <c r="FH188" i="10"/>
  <c r="FH209" i="10"/>
  <c r="FH218" i="10"/>
  <c r="FH247" i="10"/>
  <c r="FH254" i="10"/>
  <c r="FH220" i="10"/>
  <c r="FH221" i="10"/>
  <c r="FH217" i="10"/>
  <c r="FH222" i="10"/>
  <c r="FH257" i="10"/>
  <c r="FH343" i="10"/>
  <c r="FH212" i="10"/>
  <c r="FH214" i="10"/>
  <c r="FH250" i="10"/>
  <c r="FH259" i="10"/>
  <c r="FH262" i="10"/>
  <c r="FH270" i="10"/>
  <c r="FH252" i="10"/>
  <c r="FH261" i="10"/>
  <c r="FH269" i="10"/>
  <c r="FH210" i="10"/>
  <c r="FH268" i="10"/>
  <c r="FH248" i="10"/>
  <c r="FH253" i="10"/>
  <c r="FH260" i="10"/>
  <c r="FH265" i="10"/>
  <c r="FH273" i="10"/>
  <c r="EV315" i="10"/>
  <c r="EV316" i="10"/>
  <c r="EV319" i="10"/>
  <c r="EV320" i="10"/>
  <c r="EV321" i="10"/>
  <c r="EV322" i="10"/>
  <c r="EV323" i="10"/>
  <c r="EV324" i="10"/>
  <c r="EV317" i="10"/>
  <c r="EV329" i="10"/>
  <c r="EV330" i="10"/>
  <c r="EV328" i="10"/>
  <c r="EV333" i="10"/>
  <c r="EV326" i="10"/>
  <c r="EV318" i="10"/>
  <c r="EV331" i="10"/>
  <c r="EV338" i="10"/>
  <c r="EV325" i="10"/>
  <c r="EV336" i="10"/>
  <c r="EV327" i="10"/>
  <c r="EV334" i="10"/>
  <c r="EV185" i="10"/>
  <c r="EV337" i="10"/>
  <c r="EV332" i="10"/>
  <c r="EV341" i="10"/>
  <c r="EV186" i="10"/>
  <c r="EV342" i="10"/>
  <c r="EV343" i="10"/>
  <c r="EV189" i="10"/>
  <c r="EV191" i="10"/>
  <c r="EV193" i="10"/>
  <c r="EV195" i="10"/>
  <c r="EV197" i="10"/>
  <c r="EV199" i="10"/>
  <c r="EV201" i="10"/>
  <c r="EV203" i="10"/>
  <c r="EV205" i="10"/>
  <c r="EV207" i="10"/>
  <c r="EV335" i="10"/>
  <c r="EV194" i="10"/>
  <c r="EV213" i="10"/>
  <c r="EV221" i="10"/>
  <c r="EV223" i="10"/>
  <c r="EV225" i="10"/>
  <c r="EV227" i="10"/>
  <c r="EV229" i="10"/>
  <c r="EV231" i="10"/>
  <c r="EV233" i="10"/>
  <c r="EV235" i="10"/>
  <c r="EV237" i="10"/>
  <c r="EV239" i="10"/>
  <c r="EV241" i="10"/>
  <c r="EV243" i="10"/>
  <c r="EV245" i="10"/>
  <c r="EV192" i="10"/>
  <c r="EV339" i="10"/>
  <c r="EV190" i="10"/>
  <c r="EV188" i="10"/>
  <c r="EV344" i="10"/>
  <c r="EV210" i="10"/>
  <c r="EV218" i="10"/>
  <c r="EV206" i="10"/>
  <c r="EV209" i="10"/>
  <c r="EV217" i="10"/>
  <c r="EV224" i="10"/>
  <c r="EV226" i="10"/>
  <c r="EV228" i="10"/>
  <c r="EV230" i="10"/>
  <c r="EV232" i="10"/>
  <c r="EV234" i="10"/>
  <c r="EV236" i="10"/>
  <c r="EV238" i="10"/>
  <c r="EV240" i="10"/>
  <c r="EV242" i="10"/>
  <c r="EV244" i="10"/>
  <c r="EV246" i="10"/>
  <c r="EV204" i="10"/>
  <c r="EV202" i="10"/>
  <c r="EV208" i="10"/>
  <c r="EV200" i="10"/>
  <c r="EV187" i="10"/>
  <c r="EV198" i="10"/>
  <c r="EV196" i="10"/>
  <c r="EV211" i="10"/>
  <c r="EV212" i="10"/>
  <c r="EV248" i="10"/>
  <c r="EV256" i="10"/>
  <c r="EV214" i="10"/>
  <c r="EV215" i="10"/>
  <c r="EV219" i="10"/>
  <c r="EV216" i="10"/>
  <c r="EV222" i="10"/>
  <c r="EV247" i="10"/>
  <c r="EV251" i="10"/>
  <c r="EV258" i="10"/>
  <c r="EV253" i="10"/>
  <c r="EV260" i="10"/>
  <c r="EV264" i="10"/>
  <c r="EV272" i="10"/>
  <c r="EV249" i="10"/>
  <c r="EV255" i="10"/>
  <c r="EV263" i="10"/>
  <c r="EV271" i="10"/>
  <c r="EV340" i="10"/>
  <c r="EV262" i="10"/>
  <c r="EV270" i="10"/>
  <c r="EV220" i="10"/>
  <c r="EV250" i="10"/>
  <c r="EV254" i="10"/>
  <c r="EV267" i="10"/>
  <c r="EV275" i="10"/>
  <c r="EJ315" i="10"/>
  <c r="EJ316" i="10"/>
  <c r="EJ321" i="10"/>
  <c r="EJ317" i="10"/>
  <c r="EJ318" i="10"/>
  <c r="EJ322" i="10"/>
  <c r="EJ320" i="10"/>
  <c r="EJ323" i="10"/>
  <c r="EJ324" i="10"/>
  <c r="EJ329" i="10"/>
  <c r="EJ330" i="10"/>
  <c r="EJ319" i="10"/>
  <c r="EJ327" i="10"/>
  <c r="EJ333" i="10"/>
  <c r="EJ325" i="10"/>
  <c r="EJ328" i="10"/>
  <c r="EJ332" i="10"/>
  <c r="EJ338" i="10"/>
  <c r="EJ326" i="10"/>
  <c r="EJ336" i="10"/>
  <c r="EJ340" i="10"/>
  <c r="EJ185" i="10"/>
  <c r="EJ331" i="10"/>
  <c r="EJ335" i="10"/>
  <c r="EJ334" i="10"/>
  <c r="EJ337" i="10"/>
  <c r="EJ189" i="10"/>
  <c r="EJ191" i="10"/>
  <c r="EJ193" i="10"/>
  <c r="EJ195" i="10"/>
  <c r="EJ197" i="10"/>
  <c r="EJ199" i="10"/>
  <c r="EJ201" i="10"/>
  <c r="EJ203" i="10"/>
  <c r="EJ205" i="10"/>
  <c r="EJ207" i="10"/>
  <c r="EJ344" i="10"/>
  <c r="EJ343" i="10"/>
  <c r="EJ204" i="10"/>
  <c r="EJ208" i="10"/>
  <c r="EJ215" i="10"/>
  <c r="EJ225" i="10"/>
  <c r="EJ227" i="10"/>
  <c r="EJ229" i="10"/>
  <c r="EJ231" i="10"/>
  <c r="EJ233" i="10"/>
  <c r="EJ235" i="10"/>
  <c r="EJ237" i="10"/>
  <c r="EJ239" i="10"/>
  <c r="EJ241" i="10"/>
  <c r="EJ243" i="10"/>
  <c r="EJ245" i="10"/>
  <c r="EJ186" i="10"/>
  <c r="EJ202" i="10"/>
  <c r="EJ342" i="10"/>
  <c r="EJ200" i="10"/>
  <c r="EJ341" i="10"/>
  <c r="EJ198" i="10"/>
  <c r="EJ187" i="10"/>
  <c r="EJ196" i="10"/>
  <c r="EJ194" i="10"/>
  <c r="EJ212" i="10"/>
  <c r="EJ220" i="10"/>
  <c r="EJ192" i="10"/>
  <c r="EJ211" i="10"/>
  <c r="EJ219" i="10"/>
  <c r="EJ224" i="10"/>
  <c r="EJ226" i="10"/>
  <c r="EJ228" i="10"/>
  <c r="EJ230" i="10"/>
  <c r="EJ232" i="10"/>
  <c r="EJ234" i="10"/>
  <c r="EJ236" i="10"/>
  <c r="EJ238" i="10"/>
  <c r="EJ240" i="10"/>
  <c r="EJ242" i="10"/>
  <c r="EJ244" i="10"/>
  <c r="EJ246" i="10"/>
  <c r="EJ248" i="10"/>
  <c r="EJ190" i="10"/>
  <c r="EJ188" i="10"/>
  <c r="EJ210" i="10"/>
  <c r="EJ339" i="10"/>
  <c r="EJ214" i="10"/>
  <c r="EJ217" i="10"/>
  <c r="EJ209" i="10"/>
  <c r="EJ218" i="10"/>
  <c r="EJ250" i="10"/>
  <c r="EJ258" i="10"/>
  <c r="EJ249" i="10"/>
  <c r="EJ213" i="10"/>
  <c r="EJ223" i="10"/>
  <c r="EJ247" i="10"/>
  <c r="EJ216" i="10"/>
  <c r="EJ221" i="10"/>
  <c r="EJ252" i="10"/>
  <c r="EJ261" i="10"/>
  <c r="EJ254" i="10"/>
  <c r="EJ266" i="10"/>
  <c r="EJ274" i="10"/>
  <c r="EJ256" i="10"/>
  <c r="EJ265" i="10"/>
  <c r="EJ273" i="10"/>
  <c r="EJ206" i="10"/>
  <c r="EJ264" i="10"/>
  <c r="EJ272" i="10"/>
  <c r="EJ251" i="10"/>
  <c r="EJ222" i="10"/>
  <c r="EJ253" i="10"/>
  <c r="EJ257" i="10"/>
  <c r="EJ269" i="10"/>
  <c r="FH314" i="10"/>
  <c r="EV314" i="10"/>
  <c r="EJ314" i="10"/>
  <c r="FB313" i="10"/>
  <c r="EO313" i="10"/>
  <c r="FE312" i="10"/>
  <c r="EQ312" i="10"/>
  <c r="EP311" i="10"/>
  <c r="EO309" i="10"/>
  <c r="EW308" i="10"/>
  <c r="FF307" i="10"/>
  <c r="EJ307" i="10"/>
  <c r="EV306" i="10"/>
  <c r="FD305" i="10"/>
  <c r="EI305" i="10"/>
  <c r="FC303" i="10"/>
  <c r="EP302" i="10"/>
  <c r="FB301" i="10"/>
  <c r="EF301" i="10"/>
  <c r="EP299" i="10"/>
  <c r="EO298" i="10"/>
  <c r="EQ297" i="10"/>
  <c r="EP296" i="10"/>
  <c r="ER295" i="10"/>
  <c r="EV294" i="10"/>
  <c r="EW292" i="10"/>
  <c r="EV291" i="10"/>
  <c r="FB289" i="10"/>
  <c r="FA288" i="10"/>
  <c r="FC287" i="10"/>
  <c r="FB286" i="10"/>
  <c r="FD285" i="10"/>
  <c r="FH284" i="10"/>
  <c r="EE283" i="10"/>
  <c r="FH281" i="10"/>
  <c r="EF281" i="10"/>
  <c r="EJ280" i="10"/>
  <c r="EI279" i="10"/>
  <c r="EK278" i="10"/>
  <c r="EJ277" i="10"/>
  <c r="EF276" i="10"/>
  <c r="FE274" i="10"/>
  <c r="EM272" i="10"/>
  <c r="FE270" i="10"/>
  <c r="ES268" i="10"/>
  <c r="FE265" i="10"/>
  <c r="ES264" i="10"/>
  <c r="ER260" i="10"/>
  <c r="EM257" i="10"/>
  <c r="FB255" i="10"/>
  <c r="FH249" i="10"/>
  <c r="FA236" i="10"/>
  <c r="EK222" i="10"/>
  <c r="EI320" i="10"/>
  <c r="EI318" i="10"/>
  <c r="EI315" i="10"/>
  <c r="EI316" i="10"/>
  <c r="EI321" i="10"/>
  <c r="EI317" i="10"/>
  <c r="EI319" i="10"/>
  <c r="EI329" i="10"/>
  <c r="EI323" i="10"/>
  <c r="EI325" i="10"/>
  <c r="EI331" i="10"/>
  <c r="EI328" i="10"/>
  <c r="EI327" i="10"/>
  <c r="EI326" i="10"/>
  <c r="EI330" i="10"/>
  <c r="EI336" i="10"/>
  <c r="EI337" i="10"/>
  <c r="EI322" i="10"/>
  <c r="EI342" i="10"/>
  <c r="EI334" i="10"/>
  <c r="EI343" i="10"/>
  <c r="EI332" i="10"/>
  <c r="EI188" i="10"/>
  <c r="EI190" i="10"/>
  <c r="EI192" i="10"/>
  <c r="EI194" i="10"/>
  <c r="EI196" i="10"/>
  <c r="EI198" i="10"/>
  <c r="EI200" i="10"/>
  <c r="EI202" i="10"/>
  <c r="EI204" i="10"/>
  <c r="EI206" i="10"/>
  <c r="EI333" i="10"/>
  <c r="EI335" i="10"/>
  <c r="EI189" i="10"/>
  <c r="EI191" i="10"/>
  <c r="EI193" i="10"/>
  <c r="EI195" i="10"/>
  <c r="EI197" i="10"/>
  <c r="EI199" i="10"/>
  <c r="EI201" i="10"/>
  <c r="EI203" i="10"/>
  <c r="EI205" i="10"/>
  <c r="EI207" i="10"/>
  <c r="EI209" i="10"/>
  <c r="EI211" i="10"/>
  <c r="EI213" i="10"/>
  <c r="EI215" i="10"/>
  <c r="EI217" i="10"/>
  <c r="EI219" i="10"/>
  <c r="EI221" i="10"/>
  <c r="EI223" i="10"/>
  <c r="EI341" i="10"/>
  <c r="EI186" i="10"/>
  <c r="EI324" i="10"/>
  <c r="EI187" i="10"/>
  <c r="EI338" i="10"/>
  <c r="EI340" i="10"/>
  <c r="EI224" i="10"/>
  <c r="EI226" i="10"/>
  <c r="EI228" i="10"/>
  <c r="EI230" i="10"/>
  <c r="EI232" i="10"/>
  <c r="EI234" i="10"/>
  <c r="EI236" i="10"/>
  <c r="EI238" i="10"/>
  <c r="EI240" i="10"/>
  <c r="EI242" i="10"/>
  <c r="EI244" i="10"/>
  <c r="EI246" i="10"/>
  <c r="EI248" i="10"/>
  <c r="EI250" i="10"/>
  <c r="EI252" i="10"/>
  <c r="EI254" i="10"/>
  <c r="EI256" i="10"/>
  <c r="EI258" i="10"/>
  <c r="EI260" i="10"/>
  <c r="EI262" i="10"/>
  <c r="EI264" i="10"/>
  <c r="EI266" i="10"/>
  <c r="EI268" i="10"/>
  <c r="EI270" i="10"/>
  <c r="EI272" i="10"/>
  <c r="EI274" i="10"/>
  <c r="EI276" i="10"/>
  <c r="EI210" i="10"/>
  <c r="EI218" i="10"/>
  <c r="EI339" i="10"/>
  <c r="EI216" i="10"/>
  <c r="EI235" i="10"/>
  <c r="EI233" i="10"/>
  <c r="EI249" i="10"/>
  <c r="EI257" i="10"/>
  <c r="EI231" i="10"/>
  <c r="EI229" i="10"/>
  <c r="EI344" i="10"/>
  <c r="EI208" i="10"/>
  <c r="EI214" i="10"/>
  <c r="EI243" i="10"/>
  <c r="EI225" i="10"/>
  <c r="EI239" i="10"/>
  <c r="EI212" i="10"/>
  <c r="EI245" i="10"/>
  <c r="EI237" i="10"/>
  <c r="EI265" i="10"/>
  <c r="EI273" i="10"/>
  <c r="EI185" i="10"/>
  <c r="EI220" i="10"/>
  <c r="EI251" i="10"/>
  <c r="EI263" i="10"/>
  <c r="EI271" i="10"/>
  <c r="EI278" i="10"/>
  <c r="EI280" i="10"/>
  <c r="EI282" i="10"/>
  <c r="EI284" i="10"/>
  <c r="EI286" i="10"/>
  <c r="EI288" i="10"/>
  <c r="EI290" i="10"/>
  <c r="EI292" i="10"/>
  <c r="EI294" i="10"/>
  <c r="EI296" i="10"/>
  <c r="EI298" i="10"/>
  <c r="EI300" i="10"/>
  <c r="EI222" i="10"/>
  <c r="EI227" i="10"/>
  <c r="EI241" i="10"/>
  <c r="EI253" i="10"/>
  <c r="EI255" i="10"/>
  <c r="EI314" i="10"/>
  <c r="EM313" i="10"/>
  <c r="EI307" i="10"/>
  <c r="EV292" i="10"/>
  <c r="EV289" i="10"/>
  <c r="FH282" i="10"/>
  <c r="FH279" i="10"/>
  <c r="EI277" i="10"/>
  <c r="FH266" i="10"/>
  <c r="FE258" i="10"/>
  <c r="FF317" i="10"/>
  <c r="FF320" i="10"/>
  <c r="FF315" i="10"/>
  <c r="FF318" i="10"/>
  <c r="FF327" i="10"/>
  <c r="FF328" i="10"/>
  <c r="FF326" i="10"/>
  <c r="FF316" i="10"/>
  <c r="FF321" i="10"/>
  <c r="FF331" i="10"/>
  <c r="FF323" i="10"/>
  <c r="FF335" i="10"/>
  <c r="FF322" i="10"/>
  <c r="FF333" i="10"/>
  <c r="FF336" i="10"/>
  <c r="FF330" i="10"/>
  <c r="FF324" i="10"/>
  <c r="FF334" i="10"/>
  <c r="FF329" i="10"/>
  <c r="FF337" i="10"/>
  <c r="FF319" i="10"/>
  <c r="FF340" i="10"/>
  <c r="FF341" i="10"/>
  <c r="FF187" i="10"/>
  <c r="FF189" i="10"/>
  <c r="FF191" i="10"/>
  <c r="FF193" i="10"/>
  <c r="FF195" i="10"/>
  <c r="FF197" i="10"/>
  <c r="FF199" i="10"/>
  <c r="FF201" i="10"/>
  <c r="FF203" i="10"/>
  <c r="FF205" i="10"/>
  <c r="FF207" i="10"/>
  <c r="FF209" i="10"/>
  <c r="FF211" i="10"/>
  <c r="FF213" i="10"/>
  <c r="FF215" i="10"/>
  <c r="FF217" i="10"/>
  <c r="FF219" i="10"/>
  <c r="FF221" i="10"/>
  <c r="FF332" i="10"/>
  <c r="FF188" i="10"/>
  <c r="FF190" i="10"/>
  <c r="FF192" i="10"/>
  <c r="FF194" i="10"/>
  <c r="FF196" i="10"/>
  <c r="FF198" i="10"/>
  <c r="FF200" i="10"/>
  <c r="FF202" i="10"/>
  <c r="FF204" i="10"/>
  <c r="FF206" i="10"/>
  <c r="FF208" i="10"/>
  <c r="FF210" i="10"/>
  <c r="FF212" i="10"/>
  <c r="FF214" i="10"/>
  <c r="FF216" i="10"/>
  <c r="FF218" i="10"/>
  <c r="FF220" i="10"/>
  <c r="FF222" i="10"/>
  <c r="FF342" i="10"/>
  <c r="FF186" i="10"/>
  <c r="FF338" i="10"/>
  <c r="FF339" i="10"/>
  <c r="FF325" i="10"/>
  <c r="FF344" i="10"/>
  <c r="FF185" i="10"/>
  <c r="FF343" i="10"/>
  <c r="FF223" i="10"/>
  <c r="FF225" i="10"/>
  <c r="FF227" i="10"/>
  <c r="FF229" i="10"/>
  <c r="FF231" i="10"/>
  <c r="FF233" i="10"/>
  <c r="FF235" i="10"/>
  <c r="FF237" i="10"/>
  <c r="FF239" i="10"/>
  <c r="FF241" i="10"/>
  <c r="FF243" i="10"/>
  <c r="FF245" i="10"/>
  <c r="FF247" i="10"/>
  <c r="FF249" i="10"/>
  <c r="FF251" i="10"/>
  <c r="FF253" i="10"/>
  <c r="FF255" i="10"/>
  <c r="FF257" i="10"/>
  <c r="FF259" i="10"/>
  <c r="FF261" i="10"/>
  <c r="FF263" i="10"/>
  <c r="FF265" i="10"/>
  <c r="FF267" i="10"/>
  <c r="FF269" i="10"/>
  <c r="FF271" i="10"/>
  <c r="FF273" i="10"/>
  <c r="FF275" i="10"/>
  <c r="FF228" i="10"/>
  <c r="FF254" i="10"/>
  <c r="FF226" i="10"/>
  <c r="FF224" i="10"/>
  <c r="FF236" i="10"/>
  <c r="FF264" i="10"/>
  <c r="FF272" i="10"/>
  <c r="FF277" i="10"/>
  <c r="FF279" i="10"/>
  <c r="FF281" i="10"/>
  <c r="FF283" i="10"/>
  <c r="FF285" i="10"/>
  <c r="FF287" i="10"/>
  <c r="FF289" i="10"/>
  <c r="FF291" i="10"/>
  <c r="FF293" i="10"/>
  <c r="FF295" i="10"/>
  <c r="FF297" i="10"/>
  <c r="FF299" i="10"/>
  <c r="FF230" i="10"/>
  <c r="FF242" i="10"/>
  <c r="FF250" i="10"/>
  <c r="FF262" i="10"/>
  <c r="FF270" i="10"/>
  <c r="FF252" i="10"/>
  <c r="FF234" i="10"/>
  <c r="FF240" i="10"/>
  <c r="FF268" i="10"/>
  <c r="FF276" i="10"/>
  <c r="FF278" i="10"/>
  <c r="FF280" i="10"/>
  <c r="FF282" i="10"/>
  <c r="FF284" i="10"/>
  <c r="FF286" i="10"/>
  <c r="FF288" i="10"/>
  <c r="FF290" i="10"/>
  <c r="FF292" i="10"/>
  <c r="FF294" i="10"/>
  <c r="FF296" i="10"/>
  <c r="FF298" i="10"/>
  <c r="FF300" i="10"/>
  <c r="FF302" i="10"/>
  <c r="FF304" i="10"/>
  <c r="FF306" i="10"/>
  <c r="FF308" i="10"/>
  <c r="FF310" i="10"/>
  <c r="FF312" i="10"/>
  <c r="FF246" i="10"/>
  <c r="FF248" i="10"/>
  <c r="FF232" i="10"/>
  <c r="ET320" i="10"/>
  <c r="ET321" i="10"/>
  <c r="ET327" i="10"/>
  <c r="ET316" i="10"/>
  <c r="ET315" i="10"/>
  <c r="ET322" i="10"/>
  <c r="ET328" i="10"/>
  <c r="ET318" i="10"/>
  <c r="ET329" i="10"/>
  <c r="ET330" i="10"/>
  <c r="ET331" i="10"/>
  <c r="ET323" i="10"/>
  <c r="ET335" i="10"/>
  <c r="ET336" i="10"/>
  <c r="ET319" i="10"/>
  <c r="ET333" i="10"/>
  <c r="ET334" i="10"/>
  <c r="ET332" i="10"/>
  <c r="ET317" i="10"/>
  <c r="ET342" i="10"/>
  <c r="ET343" i="10"/>
  <c r="ET189" i="10"/>
  <c r="ET191" i="10"/>
  <c r="ET193" i="10"/>
  <c r="ET195" i="10"/>
  <c r="ET197" i="10"/>
  <c r="ET199" i="10"/>
  <c r="ET201" i="10"/>
  <c r="ET203" i="10"/>
  <c r="ET205" i="10"/>
  <c r="ET207" i="10"/>
  <c r="ET209" i="10"/>
  <c r="ET211" i="10"/>
  <c r="ET213" i="10"/>
  <c r="ET215" i="10"/>
  <c r="ET217" i="10"/>
  <c r="ET219" i="10"/>
  <c r="ET221" i="10"/>
  <c r="ET344" i="10"/>
  <c r="ET187" i="10"/>
  <c r="ET326" i="10"/>
  <c r="ET325" i="10"/>
  <c r="ET188" i="10"/>
  <c r="ET190" i="10"/>
  <c r="ET192" i="10"/>
  <c r="ET194" i="10"/>
  <c r="ET196" i="10"/>
  <c r="ET198" i="10"/>
  <c r="ET200" i="10"/>
  <c r="ET202" i="10"/>
  <c r="ET204" i="10"/>
  <c r="ET206" i="10"/>
  <c r="ET208" i="10"/>
  <c r="ET210" i="10"/>
  <c r="ET212" i="10"/>
  <c r="ET214" i="10"/>
  <c r="ET216" i="10"/>
  <c r="ET218" i="10"/>
  <c r="ET220" i="10"/>
  <c r="ET222" i="10"/>
  <c r="ET339" i="10"/>
  <c r="ET324" i="10"/>
  <c r="ET185" i="10"/>
  <c r="ET186" i="10"/>
  <c r="ET338" i="10"/>
  <c r="ET341" i="10"/>
  <c r="ET337" i="10"/>
  <c r="ET340" i="10"/>
  <c r="ET225" i="10"/>
  <c r="ET227" i="10"/>
  <c r="ET229" i="10"/>
  <c r="ET231" i="10"/>
  <c r="ET233" i="10"/>
  <c r="ET235" i="10"/>
  <c r="ET237" i="10"/>
  <c r="ET239" i="10"/>
  <c r="ET241" i="10"/>
  <c r="ET243" i="10"/>
  <c r="ET245" i="10"/>
  <c r="ET247" i="10"/>
  <c r="ET249" i="10"/>
  <c r="ET251" i="10"/>
  <c r="ET253" i="10"/>
  <c r="ET255" i="10"/>
  <c r="ET257" i="10"/>
  <c r="ET259" i="10"/>
  <c r="ET261" i="10"/>
  <c r="ET263" i="10"/>
  <c r="ET265" i="10"/>
  <c r="ET267" i="10"/>
  <c r="ET269" i="10"/>
  <c r="ET271" i="10"/>
  <c r="ET273" i="10"/>
  <c r="ET275" i="10"/>
  <c r="ET238" i="10"/>
  <c r="ET248" i="10"/>
  <c r="ET256" i="10"/>
  <c r="ET223" i="10"/>
  <c r="ET236" i="10"/>
  <c r="ET234" i="10"/>
  <c r="ET232" i="10"/>
  <c r="ET246" i="10"/>
  <c r="ET266" i="10"/>
  <c r="ET274" i="10"/>
  <c r="ET277" i="10"/>
  <c r="ET279" i="10"/>
  <c r="ET281" i="10"/>
  <c r="ET283" i="10"/>
  <c r="ET285" i="10"/>
  <c r="ET287" i="10"/>
  <c r="ET289" i="10"/>
  <c r="ET291" i="10"/>
  <c r="ET293" i="10"/>
  <c r="ET295" i="10"/>
  <c r="ET297" i="10"/>
  <c r="ET299" i="10"/>
  <c r="ET226" i="10"/>
  <c r="ET240" i="10"/>
  <c r="ET260" i="10"/>
  <c r="ET264" i="10"/>
  <c r="ET272" i="10"/>
  <c r="ET262" i="10"/>
  <c r="ET270" i="10"/>
  <c r="ET278" i="10"/>
  <c r="ET280" i="10"/>
  <c r="ET282" i="10"/>
  <c r="ET284" i="10"/>
  <c r="ET286" i="10"/>
  <c r="ET288" i="10"/>
  <c r="ET290" i="10"/>
  <c r="ET292" i="10"/>
  <c r="ET294" i="10"/>
  <c r="ET296" i="10"/>
  <c r="ET298" i="10"/>
  <c r="ET300" i="10"/>
  <c r="ET302" i="10"/>
  <c r="ET304" i="10"/>
  <c r="ET306" i="10"/>
  <c r="ET308" i="10"/>
  <c r="ET310" i="10"/>
  <c r="ET312" i="10"/>
  <c r="ET224" i="10"/>
  <c r="ET230" i="10"/>
  <c r="ET244" i="10"/>
  <c r="ET250" i="10"/>
  <c r="ET252" i="10"/>
  <c r="ET228" i="10"/>
  <c r="ET242" i="10"/>
  <c r="EH317" i="10"/>
  <c r="EH318" i="10"/>
  <c r="EH319" i="10"/>
  <c r="EH315" i="10"/>
  <c r="EH327" i="10"/>
  <c r="EH320" i="10"/>
  <c r="EH328" i="10"/>
  <c r="EH323" i="10"/>
  <c r="EH322" i="10"/>
  <c r="EH321" i="10"/>
  <c r="EH325" i="10"/>
  <c r="EH331" i="10"/>
  <c r="EH324" i="10"/>
  <c r="EH335" i="10"/>
  <c r="EH316" i="10"/>
  <c r="EH336" i="10"/>
  <c r="EH333" i="10"/>
  <c r="EH334" i="10"/>
  <c r="EH330" i="10"/>
  <c r="EH329" i="10"/>
  <c r="EH326" i="10"/>
  <c r="EH189" i="10"/>
  <c r="EH191" i="10"/>
  <c r="EH193" i="10"/>
  <c r="EH195" i="10"/>
  <c r="EH197" i="10"/>
  <c r="EH199" i="10"/>
  <c r="EH201" i="10"/>
  <c r="EH203" i="10"/>
  <c r="EH205" i="10"/>
  <c r="EH207" i="10"/>
  <c r="EH209" i="10"/>
  <c r="EH211" i="10"/>
  <c r="EH213" i="10"/>
  <c r="EH215" i="10"/>
  <c r="EH217" i="10"/>
  <c r="EH219" i="10"/>
  <c r="EH221" i="10"/>
  <c r="EH337" i="10"/>
  <c r="EH341" i="10"/>
  <c r="EH186" i="10"/>
  <c r="EH339" i="10"/>
  <c r="EH340" i="10"/>
  <c r="EH185" i="10"/>
  <c r="EH187" i="10"/>
  <c r="EH332" i="10"/>
  <c r="EH188" i="10"/>
  <c r="EH190" i="10"/>
  <c r="EH192" i="10"/>
  <c r="EH194" i="10"/>
  <c r="EH196" i="10"/>
  <c r="EH198" i="10"/>
  <c r="EH200" i="10"/>
  <c r="EH202" i="10"/>
  <c r="EH204" i="10"/>
  <c r="EH206" i="10"/>
  <c r="EH208" i="10"/>
  <c r="EH210" i="10"/>
  <c r="EH212" i="10"/>
  <c r="EH214" i="10"/>
  <c r="EH216" i="10"/>
  <c r="EH218" i="10"/>
  <c r="EH220" i="10"/>
  <c r="EH222" i="10"/>
  <c r="EH342" i="10"/>
  <c r="EH338" i="10"/>
  <c r="EH344" i="10"/>
  <c r="EH225" i="10"/>
  <c r="EH227" i="10"/>
  <c r="EH229" i="10"/>
  <c r="EH231" i="10"/>
  <c r="EH233" i="10"/>
  <c r="EH235" i="10"/>
  <c r="EH237" i="10"/>
  <c r="EH239" i="10"/>
  <c r="EH241" i="10"/>
  <c r="EH243" i="10"/>
  <c r="EH245" i="10"/>
  <c r="EH247" i="10"/>
  <c r="EH249" i="10"/>
  <c r="EH251" i="10"/>
  <c r="EH253" i="10"/>
  <c r="EH255" i="10"/>
  <c r="EH257" i="10"/>
  <c r="EH259" i="10"/>
  <c r="EH261" i="10"/>
  <c r="EH263" i="10"/>
  <c r="EH265" i="10"/>
  <c r="EH267" i="10"/>
  <c r="EH269" i="10"/>
  <c r="EH271" i="10"/>
  <c r="EH273" i="10"/>
  <c r="EH275" i="10"/>
  <c r="EH224" i="10"/>
  <c r="EH250" i="10"/>
  <c r="EH258" i="10"/>
  <c r="EH246" i="10"/>
  <c r="EH244" i="10"/>
  <c r="EH242" i="10"/>
  <c r="EH232" i="10"/>
  <c r="EH226" i="10"/>
  <c r="EH268" i="10"/>
  <c r="EH276" i="10"/>
  <c r="EH277" i="10"/>
  <c r="EH279" i="10"/>
  <c r="EH281" i="10"/>
  <c r="EH283" i="10"/>
  <c r="EH285" i="10"/>
  <c r="EH287" i="10"/>
  <c r="EH289" i="10"/>
  <c r="EH291" i="10"/>
  <c r="EH293" i="10"/>
  <c r="EH295" i="10"/>
  <c r="EH297" i="10"/>
  <c r="EH299" i="10"/>
  <c r="EH238" i="10"/>
  <c r="EH252" i="10"/>
  <c r="EH343" i="10"/>
  <c r="EH254" i="10"/>
  <c r="EH266" i="10"/>
  <c r="EH274" i="10"/>
  <c r="EH230" i="10"/>
  <c r="EH256" i="10"/>
  <c r="EH223" i="10"/>
  <c r="EH236" i="10"/>
  <c r="EH264" i="10"/>
  <c r="EH272" i="10"/>
  <c r="EH278" i="10"/>
  <c r="EH280" i="10"/>
  <c r="EH282" i="10"/>
  <c r="EH284" i="10"/>
  <c r="EH286" i="10"/>
  <c r="EH288" i="10"/>
  <c r="EH290" i="10"/>
  <c r="EH292" i="10"/>
  <c r="EH294" i="10"/>
  <c r="EH296" i="10"/>
  <c r="EH298" i="10"/>
  <c r="EH300" i="10"/>
  <c r="EH302" i="10"/>
  <c r="EH304" i="10"/>
  <c r="EH306" i="10"/>
  <c r="EH308" i="10"/>
  <c r="EH310" i="10"/>
  <c r="EH312" i="10"/>
  <c r="EH228" i="10"/>
  <c r="EH234" i="10"/>
  <c r="EH240" i="10"/>
  <c r="EH248" i="10"/>
  <c r="EN184" i="10"/>
  <c r="FF314" i="10"/>
  <c r="ET314" i="10"/>
  <c r="EH314" i="10"/>
  <c r="EY313" i="10"/>
  <c r="FC312" i="10"/>
  <c r="EO312" i="10"/>
  <c r="EJ311" i="10"/>
  <c r="EV310" i="10"/>
  <c r="FD309" i="10"/>
  <c r="EI309" i="10"/>
  <c r="FC307" i="10"/>
  <c r="EH307" i="10"/>
  <c r="EP306" i="10"/>
  <c r="FB305" i="10"/>
  <c r="EF305" i="10"/>
  <c r="EO304" i="10"/>
  <c r="FA303" i="10"/>
  <c r="EE303" i="10"/>
  <c r="EN302" i="10"/>
  <c r="EV301" i="10"/>
  <c r="FH300" i="10"/>
  <c r="EJ300" i="10"/>
  <c r="EI299" i="10"/>
  <c r="EK298" i="10"/>
  <c r="EJ297" i="10"/>
  <c r="EP295" i="10"/>
  <c r="EO294" i="10"/>
  <c r="EQ293" i="10"/>
  <c r="EP292" i="10"/>
  <c r="EV290" i="10"/>
  <c r="EW288" i="10"/>
  <c r="EV287" i="10"/>
  <c r="FB285" i="10"/>
  <c r="FA284" i="10"/>
  <c r="FC283" i="10"/>
  <c r="FB282" i="10"/>
  <c r="FH280" i="10"/>
  <c r="EE279" i="10"/>
  <c r="FH277" i="10"/>
  <c r="EF277" i="10"/>
  <c r="FH275" i="10"/>
  <c r="EV274" i="10"/>
  <c r="EN273" i="10"/>
  <c r="FH271" i="10"/>
  <c r="FA270" i="10"/>
  <c r="EV269" i="10"/>
  <c r="EJ268" i="10"/>
  <c r="FF266" i="10"/>
  <c r="EV265" i="10"/>
  <c r="EO264" i="10"/>
  <c r="EJ263" i="10"/>
  <c r="EY261" i="10"/>
  <c r="EJ260" i="10"/>
  <c r="ET258" i="10"/>
  <c r="EY255" i="10"/>
  <c r="EM234" i="10"/>
  <c r="EM219" i="10"/>
  <c r="FE318" i="10"/>
  <c r="FE316" i="10"/>
  <c r="FE319" i="10"/>
  <c r="FE327" i="10"/>
  <c r="FE320" i="10"/>
  <c r="FE324" i="10"/>
  <c r="FE325" i="10"/>
  <c r="FE317" i="10"/>
  <c r="FE315" i="10"/>
  <c r="FE328" i="10"/>
  <c r="FE323" i="10"/>
  <c r="FE322" i="10"/>
  <c r="FE326" i="10"/>
  <c r="FE332" i="10"/>
  <c r="FE330" i="10"/>
  <c r="FE334" i="10"/>
  <c r="FE321" i="10"/>
  <c r="FE335" i="10"/>
  <c r="FE331" i="10"/>
  <c r="FE338" i="10"/>
  <c r="FE339" i="10"/>
  <c r="FE340" i="10"/>
  <c r="FE185" i="10"/>
  <c r="FE341" i="10"/>
  <c r="FE329" i="10"/>
  <c r="FE195" i="10"/>
  <c r="FE206" i="10"/>
  <c r="FE210" i="10"/>
  <c r="FE218" i="10"/>
  <c r="FE337" i="10"/>
  <c r="FE193" i="10"/>
  <c r="FE204" i="10"/>
  <c r="FE191" i="10"/>
  <c r="FE202" i="10"/>
  <c r="FE189" i="10"/>
  <c r="FE200" i="10"/>
  <c r="FE333" i="10"/>
  <c r="FE336" i="10"/>
  <c r="FE187" i="10"/>
  <c r="FE198" i="10"/>
  <c r="FE196" i="10"/>
  <c r="FE215" i="10"/>
  <c r="FE194" i="10"/>
  <c r="FE214" i="10"/>
  <c r="FE192" i="10"/>
  <c r="FE205" i="10"/>
  <c r="FE207" i="10"/>
  <c r="FE222" i="10"/>
  <c r="FE344" i="10"/>
  <c r="FE190" i="10"/>
  <c r="FE203" i="10"/>
  <c r="FE343" i="10"/>
  <c r="FE188" i="10"/>
  <c r="FE201" i="10"/>
  <c r="FE199" i="10"/>
  <c r="FE219" i="10"/>
  <c r="FE226" i="10"/>
  <c r="FE237" i="10"/>
  <c r="FE253" i="10"/>
  <c r="FE261" i="10"/>
  <c r="FE220" i="10"/>
  <c r="FE224" i="10"/>
  <c r="FE235" i="10"/>
  <c r="FE221" i="10"/>
  <c r="FE233" i="10"/>
  <c r="FE211" i="10"/>
  <c r="FE231" i="10"/>
  <c r="FE244" i="10"/>
  <c r="FE246" i="10"/>
  <c r="FE212" i="10"/>
  <c r="FE209" i="10"/>
  <c r="FE234" i="10"/>
  <c r="FE245" i="10"/>
  <c r="FE248" i="10"/>
  <c r="FE342" i="10"/>
  <c r="FE208" i="10"/>
  <c r="FE223" i="10"/>
  <c r="FE229" i="10"/>
  <c r="FE230" i="10"/>
  <c r="FE243" i="10"/>
  <c r="FE255" i="10"/>
  <c r="FE263" i="10"/>
  <c r="FE271" i="10"/>
  <c r="FE217" i="10"/>
  <c r="FE236" i="10"/>
  <c r="FE242" i="10"/>
  <c r="FE197" i="10"/>
  <c r="FE250" i="10"/>
  <c r="FE252" i="10"/>
  <c r="FE269" i="10"/>
  <c r="FE227" i="10"/>
  <c r="FE228" i="10"/>
  <c r="FE241" i="10"/>
  <c r="FE216" i="10"/>
  <c r="FE240" i="10"/>
  <c r="FE268" i="10"/>
  <c r="FE276" i="10"/>
  <c r="FE278" i="10"/>
  <c r="FE280" i="10"/>
  <c r="FE282" i="10"/>
  <c r="FE284" i="10"/>
  <c r="FE286" i="10"/>
  <c r="FE288" i="10"/>
  <c r="FE290" i="10"/>
  <c r="FE292" i="10"/>
  <c r="FE294" i="10"/>
  <c r="FE296" i="10"/>
  <c r="FE298" i="10"/>
  <c r="FE300" i="10"/>
  <c r="FE302" i="10"/>
  <c r="FE304" i="10"/>
  <c r="FE306" i="10"/>
  <c r="FE308" i="10"/>
  <c r="FE310" i="10"/>
  <c r="FE254" i="10"/>
  <c r="FE267" i="10"/>
  <c r="FE275" i="10"/>
  <c r="FE186" i="10"/>
  <c r="FE247" i="10"/>
  <c r="FE256" i="10"/>
  <c r="FE225" i="10"/>
  <c r="FE232" i="10"/>
  <c r="FE239" i="10"/>
  <c r="FE249" i="10"/>
  <c r="FE251" i="10"/>
  <c r="FE213" i="10"/>
  <c r="FE238" i="10"/>
  <c r="FE264" i="10"/>
  <c r="FE272" i="10"/>
  <c r="FE277" i="10"/>
  <c r="FE279" i="10"/>
  <c r="FE281" i="10"/>
  <c r="FE283" i="10"/>
  <c r="FE285" i="10"/>
  <c r="FE287" i="10"/>
  <c r="FE289" i="10"/>
  <c r="FE291" i="10"/>
  <c r="FE293" i="10"/>
  <c r="FE295" i="10"/>
  <c r="FE297" i="10"/>
  <c r="FE299" i="10"/>
  <c r="FE301" i="10"/>
  <c r="FE303" i="10"/>
  <c r="FE305" i="10"/>
  <c r="FE307" i="10"/>
  <c r="FE309" i="10"/>
  <c r="ES318" i="10"/>
  <c r="ES316" i="10"/>
  <c r="ES319" i="10"/>
  <c r="ES321" i="10"/>
  <c r="ES327" i="10"/>
  <c r="ES320" i="10"/>
  <c r="ES322" i="10"/>
  <c r="ES315" i="10"/>
  <c r="ES324" i="10"/>
  <c r="ES323" i="10"/>
  <c r="ES325" i="10"/>
  <c r="ES317" i="10"/>
  <c r="ES333" i="10"/>
  <c r="ES334" i="10"/>
  <c r="ES330" i="10"/>
  <c r="ES331" i="10"/>
  <c r="ES335" i="10"/>
  <c r="ES340" i="10"/>
  <c r="ES332" i="10"/>
  <c r="ES337" i="10"/>
  <c r="ES185" i="10"/>
  <c r="ES341" i="10"/>
  <c r="ES328" i="10"/>
  <c r="ES329" i="10"/>
  <c r="ES344" i="10"/>
  <c r="ES187" i="10"/>
  <c r="ES326" i="10"/>
  <c r="ES338" i="10"/>
  <c r="ES339" i="10"/>
  <c r="ES192" i="10"/>
  <c r="ES205" i="10"/>
  <c r="ES212" i="10"/>
  <c r="ES220" i="10"/>
  <c r="ES190" i="10"/>
  <c r="ES203" i="10"/>
  <c r="ES336" i="10"/>
  <c r="ES188" i="10"/>
  <c r="ES201" i="10"/>
  <c r="ES199" i="10"/>
  <c r="ES197" i="10"/>
  <c r="ES343" i="10"/>
  <c r="ES186" i="10"/>
  <c r="ES195" i="10"/>
  <c r="ES206" i="10"/>
  <c r="ES209" i="10"/>
  <c r="ES217" i="10"/>
  <c r="ES193" i="10"/>
  <c r="ES204" i="10"/>
  <c r="ES208" i="10"/>
  <c r="ES216" i="10"/>
  <c r="ES342" i="10"/>
  <c r="ES191" i="10"/>
  <c r="ES202" i="10"/>
  <c r="ES189" i="10"/>
  <c r="ES200" i="10"/>
  <c r="ES198" i="10"/>
  <c r="ES196" i="10"/>
  <c r="ES223" i="10"/>
  <c r="ES213" i="10"/>
  <c r="ES236" i="10"/>
  <c r="ES255" i="10"/>
  <c r="ES207" i="10"/>
  <c r="ES214" i="10"/>
  <c r="ES234" i="10"/>
  <c r="ES245" i="10"/>
  <c r="ES210" i="10"/>
  <c r="ES215" i="10"/>
  <c r="ES232" i="10"/>
  <c r="ES243" i="10"/>
  <c r="ES247" i="10"/>
  <c r="ES230" i="10"/>
  <c r="ES241" i="10"/>
  <c r="ES231" i="10"/>
  <c r="ES244" i="10"/>
  <c r="ES222" i="10"/>
  <c r="ES256" i="10"/>
  <c r="ES265" i="10"/>
  <c r="ES273" i="10"/>
  <c r="ES219" i="10"/>
  <c r="ES227" i="10"/>
  <c r="ES251" i="10"/>
  <c r="ES226" i="10"/>
  <c r="ES233" i="10"/>
  <c r="ES239" i="10"/>
  <c r="ES240" i="10"/>
  <c r="ES253" i="10"/>
  <c r="ES246" i="10"/>
  <c r="ES248" i="10"/>
  <c r="ES249" i="10"/>
  <c r="ES263" i="10"/>
  <c r="ES271" i="10"/>
  <c r="ES221" i="10"/>
  <c r="ES218" i="10"/>
  <c r="ES225" i="10"/>
  <c r="ES262" i="10"/>
  <c r="ES270" i="10"/>
  <c r="ES278" i="10"/>
  <c r="ES280" i="10"/>
  <c r="ES282" i="10"/>
  <c r="ES284" i="10"/>
  <c r="ES286" i="10"/>
  <c r="ES288" i="10"/>
  <c r="ES290" i="10"/>
  <c r="ES292" i="10"/>
  <c r="ES294" i="10"/>
  <c r="ES296" i="10"/>
  <c r="ES298" i="10"/>
  <c r="ES300" i="10"/>
  <c r="ES302" i="10"/>
  <c r="ES304" i="10"/>
  <c r="ES306" i="10"/>
  <c r="ES308" i="10"/>
  <c r="ES310" i="10"/>
  <c r="ES224" i="10"/>
  <c r="ES237" i="10"/>
  <c r="ES238" i="10"/>
  <c r="ES257" i="10"/>
  <c r="ES269" i="10"/>
  <c r="ES250" i="10"/>
  <c r="ES259" i="10"/>
  <c r="ES252" i="10"/>
  <c r="ES229" i="10"/>
  <c r="ES254" i="10"/>
  <c r="ES194" i="10"/>
  <c r="ES266" i="10"/>
  <c r="ES274" i="10"/>
  <c r="ES277" i="10"/>
  <c r="ES279" i="10"/>
  <c r="ES281" i="10"/>
  <c r="ES283" i="10"/>
  <c r="ES285" i="10"/>
  <c r="ES287" i="10"/>
  <c r="ES289" i="10"/>
  <c r="ES291" i="10"/>
  <c r="ES293" i="10"/>
  <c r="ES295" i="10"/>
  <c r="ES297" i="10"/>
  <c r="ES299" i="10"/>
  <c r="ES301" i="10"/>
  <c r="ES303" i="10"/>
  <c r="ES305" i="10"/>
  <c r="ES307" i="10"/>
  <c r="ES309" i="10"/>
  <c r="ES311" i="10"/>
  <c r="EG318" i="10"/>
  <c r="EG316" i="10"/>
  <c r="EG319" i="10"/>
  <c r="EG320" i="10"/>
  <c r="EG315" i="10"/>
  <c r="EG327" i="10"/>
  <c r="EG317" i="10"/>
  <c r="EG324" i="10"/>
  <c r="EG328" i="10"/>
  <c r="EG326" i="10"/>
  <c r="EG329" i="10"/>
  <c r="EG330" i="10"/>
  <c r="EG321" i="10"/>
  <c r="EG325" i="10"/>
  <c r="EG333" i="10"/>
  <c r="EG334" i="10"/>
  <c r="EG335" i="10"/>
  <c r="EG332" i="10"/>
  <c r="EG323" i="10"/>
  <c r="EG331" i="10"/>
  <c r="EG340" i="10"/>
  <c r="EG185" i="10"/>
  <c r="EG337" i="10"/>
  <c r="EG341" i="10"/>
  <c r="EG338" i="10"/>
  <c r="EG322" i="10"/>
  <c r="EG186" i="10"/>
  <c r="EG339" i="10"/>
  <c r="EG187" i="10"/>
  <c r="EG342" i="10"/>
  <c r="EG343" i="10"/>
  <c r="EG336" i="10"/>
  <c r="EG191" i="10"/>
  <c r="EG202" i="10"/>
  <c r="EG214" i="10"/>
  <c r="EG222" i="10"/>
  <c r="EG223" i="10"/>
  <c r="EG189" i="10"/>
  <c r="EG200" i="10"/>
  <c r="EG198" i="10"/>
  <c r="EG196" i="10"/>
  <c r="EG194" i="10"/>
  <c r="EG207" i="10"/>
  <c r="EG192" i="10"/>
  <c r="EG205" i="10"/>
  <c r="EG211" i="10"/>
  <c r="EG219" i="10"/>
  <c r="EG190" i="10"/>
  <c r="EG203" i="10"/>
  <c r="EG210" i="10"/>
  <c r="EG218" i="10"/>
  <c r="EG188" i="10"/>
  <c r="EG201" i="10"/>
  <c r="EG199" i="10"/>
  <c r="EG209" i="10"/>
  <c r="EG344" i="10"/>
  <c r="EG197" i="10"/>
  <c r="EG195" i="10"/>
  <c r="EG206" i="10"/>
  <c r="EG208" i="10"/>
  <c r="EG215" i="10"/>
  <c r="EG233" i="10"/>
  <c r="EG246" i="10"/>
  <c r="EG249" i="10"/>
  <c r="EG257" i="10"/>
  <c r="EG231" i="10"/>
  <c r="EG244" i="10"/>
  <c r="EG229" i="10"/>
  <c r="EG242" i="10"/>
  <c r="EG220" i="10"/>
  <c r="EG227" i="10"/>
  <c r="EG240" i="10"/>
  <c r="EG248" i="10"/>
  <c r="EG193" i="10"/>
  <c r="EG204" i="10"/>
  <c r="EG230" i="10"/>
  <c r="EG241" i="10"/>
  <c r="EG212" i="10"/>
  <c r="EG221" i="10"/>
  <c r="EG232" i="10"/>
  <c r="EG238" i="10"/>
  <c r="EG245" i="10"/>
  <c r="EG259" i="10"/>
  <c r="EG267" i="10"/>
  <c r="EG275" i="10"/>
  <c r="EG250" i="10"/>
  <c r="EG252" i="10"/>
  <c r="EG254" i="10"/>
  <c r="EG224" i="10"/>
  <c r="EG237" i="10"/>
  <c r="EG256" i="10"/>
  <c r="EG265" i="10"/>
  <c r="EG273" i="10"/>
  <c r="EG236" i="10"/>
  <c r="EG243" i="10"/>
  <c r="EG264" i="10"/>
  <c r="EG272" i="10"/>
  <c r="EG278" i="10"/>
  <c r="EG280" i="10"/>
  <c r="EG282" i="10"/>
  <c r="EG284" i="10"/>
  <c r="EG286" i="10"/>
  <c r="EG288" i="10"/>
  <c r="EG290" i="10"/>
  <c r="EG292" i="10"/>
  <c r="EG294" i="10"/>
  <c r="EG296" i="10"/>
  <c r="EG298" i="10"/>
  <c r="EG300" i="10"/>
  <c r="EG302" i="10"/>
  <c r="EG304" i="10"/>
  <c r="EG306" i="10"/>
  <c r="EG308" i="10"/>
  <c r="EG310" i="10"/>
  <c r="EG213" i="10"/>
  <c r="EG251" i="10"/>
  <c r="EG258" i="10"/>
  <c r="EG263" i="10"/>
  <c r="EG271" i="10"/>
  <c r="EG217" i="10"/>
  <c r="EG228" i="10"/>
  <c r="EG235" i="10"/>
  <c r="EG253" i="10"/>
  <c r="EG260" i="10"/>
  <c r="EG234" i="10"/>
  <c r="EG255" i="10"/>
  <c r="EG247" i="10"/>
  <c r="EG216" i="10"/>
  <c r="EG225" i="10"/>
  <c r="EG226" i="10"/>
  <c r="EG239" i="10"/>
  <c r="EG268" i="10"/>
  <c r="EG276" i="10"/>
  <c r="EG277" i="10"/>
  <c r="EG279" i="10"/>
  <c r="EG281" i="10"/>
  <c r="EG283" i="10"/>
  <c r="EG285" i="10"/>
  <c r="EG287" i="10"/>
  <c r="EG289" i="10"/>
  <c r="EG291" i="10"/>
  <c r="EG293" i="10"/>
  <c r="EG295" i="10"/>
  <c r="EG297" i="10"/>
  <c r="EG299" i="10"/>
  <c r="EG301" i="10"/>
  <c r="EG303" i="10"/>
  <c r="EG305" i="10"/>
  <c r="EG307" i="10"/>
  <c r="EG309" i="10"/>
  <c r="EG311" i="10"/>
  <c r="EY184" i="10"/>
  <c r="EM184" i="10"/>
  <c r="FE314" i="10"/>
  <c r="ES314" i="10"/>
  <c r="EG314" i="10"/>
  <c r="EN312" i="10"/>
  <c r="EI311" i="10"/>
  <c r="EN304" i="10"/>
  <c r="EV303" i="10"/>
  <c r="FH302" i="10"/>
  <c r="FH299" i="10"/>
  <c r="EI297" i="10"/>
  <c r="EV288" i="10"/>
  <c r="EV285" i="10"/>
  <c r="FH278" i="10"/>
  <c r="EY275" i="10"/>
  <c r="EM273" i="10"/>
  <c r="EY270" i="10"/>
  <c r="EM269" i="10"/>
  <c r="FE266" i="10"/>
  <c r="EM264" i="10"/>
  <c r="FE262" i="10"/>
  <c r="EV261" i="10"/>
  <c r="ES258" i="10"/>
  <c r="FH256" i="10"/>
  <c r="EN255" i="10"/>
  <c r="EI247" i="10"/>
  <c r="FD318" i="10"/>
  <c r="FD319" i="10"/>
  <c r="FD316" i="10"/>
  <c r="FD321" i="10"/>
  <c r="FD325" i="10"/>
  <c r="FD322" i="10"/>
  <c r="FD326" i="10"/>
  <c r="FD323" i="10"/>
  <c r="FD317" i="10"/>
  <c r="FD329" i="10"/>
  <c r="FD320" i="10"/>
  <c r="FD328" i="10"/>
  <c r="FD334" i="10"/>
  <c r="FD324" i="10"/>
  <c r="FD327" i="10"/>
  <c r="FD339" i="10"/>
  <c r="FD331" i="10"/>
  <c r="FD332" i="10"/>
  <c r="FD336" i="10"/>
  <c r="FD343" i="10"/>
  <c r="FD342" i="10"/>
  <c r="FD185" i="10"/>
  <c r="FD186" i="10"/>
  <c r="FD335" i="10"/>
  <c r="FD315" i="10"/>
  <c r="FD330" i="10"/>
  <c r="FD337" i="10"/>
  <c r="FD333" i="10"/>
  <c r="FD340" i="10"/>
  <c r="FD341" i="10"/>
  <c r="FD338" i="10"/>
  <c r="FD193" i="10"/>
  <c r="FD204" i="10"/>
  <c r="FD191" i="10"/>
  <c r="FD202" i="10"/>
  <c r="FD209" i="10"/>
  <c r="FD189" i="10"/>
  <c r="FD200" i="10"/>
  <c r="FD187" i="10"/>
  <c r="FD198" i="10"/>
  <c r="FD196" i="10"/>
  <c r="FD194" i="10"/>
  <c r="FD214" i="10"/>
  <c r="FD192" i="10"/>
  <c r="FD205" i="10"/>
  <c r="FD207" i="10"/>
  <c r="FD222" i="10"/>
  <c r="FD344" i="10"/>
  <c r="FD190" i="10"/>
  <c r="FD203" i="10"/>
  <c r="FD213" i="10"/>
  <c r="FD221" i="10"/>
  <c r="FD188" i="10"/>
  <c r="FD201" i="10"/>
  <c r="FD199" i="10"/>
  <c r="FD197" i="10"/>
  <c r="FD211" i="10"/>
  <c r="FD219" i="10"/>
  <c r="FD206" i="10"/>
  <c r="FD220" i="10"/>
  <c r="FD224" i="10"/>
  <c r="FD235" i="10"/>
  <c r="FD233" i="10"/>
  <c r="FD252" i="10"/>
  <c r="FD260" i="10"/>
  <c r="FD231" i="10"/>
  <c r="FD244" i="10"/>
  <c r="FD246" i="10"/>
  <c r="FD212" i="10"/>
  <c r="FD229" i="10"/>
  <c r="FD242" i="10"/>
  <c r="FD195" i="10"/>
  <c r="FD215" i="10"/>
  <c r="FD216" i="10"/>
  <c r="FD232" i="10"/>
  <c r="FD243" i="10"/>
  <c r="FD217" i="10"/>
  <c r="FD236" i="10"/>
  <c r="FD257" i="10"/>
  <c r="FD250" i="10"/>
  <c r="FD227" i="10"/>
  <c r="FD228" i="10"/>
  <c r="FD241" i="10"/>
  <c r="FD234" i="10"/>
  <c r="FD240" i="10"/>
  <c r="FD261" i="10"/>
  <c r="FD268" i="10"/>
  <c r="FD276" i="10"/>
  <c r="FD278" i="10"/>
  <c r="FD280" i="10"/>
  <c r="FD282" i="10"/>
  <c r="FD284" i="10"/>
  <c r="FD286" i="10"/>
  <c r="FD288" i="10"/>
  <c r="FD290" i="10"/>
  <c r="FD292" i="10"/>
  <c r="FD294" i="10"/>
  <c r="FD296" i="10"/>
  <c r="FD298" i="10"/>
  <c r="FD300" i="10"/>
  <c r="FD302" i="10"/>
  <c r="FD304" i="10"/>
  <c r="FD306" i="10"/>
  <c r="FD308" i="10"/>
  <c r="FD310" i="10"/>
  <c r="FD254" i="10"/>
  <c r="FD267" i="10"/>
  <c r="FD275" i="10"/>
  <c r="FD210" i="10"/>
  <c r="FD247" i="10"/>
  <c r="FD256" i="10"/>
  <c r="FD225" i="10"/>
  <c r="FD226" i="10"/>
  <c r="FD239" i="10"/>
  <c r="FD248" i="10"/>
  <c r="FD249" i="10"/>
  <c r="FD251" i="10"/>
  <c r="FD258" i="10"/>
  <c r="FD266" i="10"/>
  <c r="FD274" i="10"/>
  <c r="FD218" i="10"/>
  <c r="FD238" i="10"/>
  <c r="FD245" i="10"/>
  <c r="FD208" i="10"/>
  <c r="FD223" i="10"/>
  <c r="FD230" i="10"/>
  <c r="FD237" i="10"/>
  <c r="FD255" i="10"/>
  <c r="FD263" i="10"/>
  <c r="FD271" i="10"/>
  <c r="ER315" i="10"/>
  <c r="ER318" i="10"/>
  <c r="ER320" i="10"/>
  <c r="ER316" i="10"/>
  <c r="ER325" i="10"/>
  <c r="ER326" i="10"/>
  <c r="ER317" i="10"/>
  <c r="ER327" i="10"/>
  <c r="ER323" i="10"/>
  <c r="ER332" i="10"/>
  <c r="ER319" i="10"/>
  <c r="ER321" i="10"/>
  <c r="ER334" i="10"/>
  <c r="ER339" i="10"/>
  <c r="ER324" i="10"/>
  <c r="ER331" i="10"/>
  <c r="ER338" i="10"/>
  <c r="ER343" i="10"/>
  <c r="ER337" i="10"/>
  <c r="ER328" i="10"/>
  <c r="ER329" i="10"/>
  <c r="ER330" i="10"/>
  <c r="ER333" i="10"/>
  <c r="ER322" i="10"/>
  <c r="ER336" i="10"/>
  <c r="ER335" i="10"/>
  <c r="ER190" i="10"/>
  <c r="ER203" i="10"/>
  <c r="ER188" i="10"/>
  <c r="ER201" i="10"/>
  <c r="ER211" i="10"/>
  <c r="ER199" i="10"/>
  <c r="ER344" i="10"/>
  <c r="ER197" i="10"/>
  <c r="ER185" i="10"/>
  <c r="ER186" i="10"/>
  <c r="ER195" i="10"/>
  <c r="ER206" i="10"/>
  <c r="ER193" i="10"/>
  <c r="ER204" i="10"/>
  <c r="ER208" i="10"/>
  <c r="ER216" i="10"/>
  <c r="ER342" i="10"/>
  <c r="ER191" i="10"/>
  <c r="ER202" i="10"/>
  <c r="ER341" i="10"/>
  <c r="ER189" i="10"/>
  <c r="ER200" i="10"/>
  <c r="ER215" i="10"/>
  <c r="ER198" i="10"/>
  <c r="ER340" i="10"/>
  <c r="ER187" i="10"/>
  <c r="ER196" i="10"/>
  <c r="ER194" i="10"/>
  <c r="ER207" i="10"/>
  <c r="ER213" i="10"/>
  <c r="ER221" i="10"/>
  <c r="ER214" i="10"/>
  <c r="ER223" i="10"/>
  <c r="ER234" i="10"/>
  <c r="ER245" i="10"/>
  <c r="ER210" i="10"/>
  <c r="ER232" i="10"/>
  <c r="ER243" i="10"/>
  <c r="ER247" i="10"/>
  <c r="ER254" i="10"/>
  <c r="ER230" i="10"/>
  <c r="ER241" i="10"/>
  <c r="ER192" i="10"/>
  <c r="ER228" i="10"/>
  <c r="ER239" i="10"/>
  <c r="ER229" i="10"/>
  <c r="ER242" i="10"/>
  <c r="ER249" i="10"/>
  <c r="ER219" i="10"/>
  <c r="ER227" i="10"/>
  <c r="ER251" i="10"/>
  <c r="ER258" i="10"/>
  <c r="ER209" i="10"/>
  <c r="ER226" i="10"/>
  <c r="ER233" i="10"/>
  <c r="ER240" i="10"/>
  <c r="ER253" i="10"/>
  <c r="ER212" i="10"/>
  <c r="ER246" i="10"/>
  <c r="ER248" i="10"/>
  <c r="ER218" i="10"/>
  <c r="ER225" i="10"/>
  <c r="ER255" i="10"/>
  <c r="ER262" i="10"/>
  <c r="ER270" i="10"/>
  <c r="ER278" i="10"/>
  <c r="ER280" i="10"/>
  <c r="ER282" i="10"/>
  <c r="ER284" i="10"/>
  <c r="ER286" i="10"/>
  <c r="ER288" i="10"/>
  <c r="ER290" i="10"/>
  <c r="ER292" i="10"/>
  <c r="ER294" i="10"/>
  <c r="ER296" i="10"/>
  <c r="ER298" i="10"/>
  <c r="ER300" i="10"/>
  <c r="ER302" i="10"/>
  <c r="ER304" i="10"/>
  <c r="ER306" i="10"/>
  <c r="ER308" i="10"/>
  <c r="ER310" i="10"/>
  <c r="ER312" i="10"/>
  <c r="ER224" i="10"/>
  <c r="ER231" i="10"/>
  <c r="ER237" i="10"/>
  <c r="ER238" i="10"/>
  <c r="ER257" i="10"/>
  <c r="ER269" i="10"/>
  <c r="ER205" i="10"/>
  <c r="ER244" i="10"/>
  <c r="ER250" i="10"/>
  <c r="ER259" i="10"/>
  <c r="ER252" i="10"/>
  <c r="ER261" i="10"/>
  <c r="ER268" i="10"/>
  <c r="ER276" i="10"/>
  <c r="ER220" i="10"/>
  <c r="ER217" i="10"/>
  <c r="ER235" i="10"/>
  <c r="ER236" i="10"/>
  <c r="ER222" i="10"/>
  <c r="ER256" i="10"/>
  <c r="ER265" i="10"/>
  <c r="ER273" i="10"/>
  <c r="EF318" i="10"/>
  <c r="EF319" i="10"/>
  <c r="EF320" i="10"/>
  <c r="EF322" i="10"/>
  <c r="EF325" i="10"/>
  <c r="EF326" i="10"/>
  <c r="EF315" i="10"/>
  <c r="EF321" i="10"/>
  <c r="EF317" i="10"/>
  <c r="EF324" i="10"/>
  <c r="EF328" i="10"/>
  <c r="EF329" i="10"/>
  <c r="EF330" i="10"/>
  <c r="EF323" i="10"/>
  <c r="EF333" i="10"/>
  <c r="EF334" i="10"/>
  <c r="EF339" i="10"/>
  <c r="EF336" i="10"/>
  <c r="EF331" i="10"/>
  <c r="EF335" i="10"/>
  <c r="EF343" i="10"/>
  <c r="EF338" i="10"/>
  <c r="EF327" i="10"/>
  <c r="EF337" i="10"/>
  <c r="EF341" i="10"/>
  <c r="EF187" i="10"/>
  <c r="EF316" i="10"/>
  <c r="EF340" i="10"/>
  <c r="EF342" i="10"/>
  <c r="EF185" i="10"/>
  <c r="EF344" i="10"/>
  <c r="EF186" i="10"/>
  <c r="EF189" i="10"/>
  <c r="EF200" i="10"/>
  <c r="EF198" i="10"/>
  <c r="EF196" i="10"/>
  <c r="EF194" i="10"/>
  <c r="EF207" i="10"/>
  <c r="EF192" i="10"/>
  <c r="EF205" i="10"/>
  <c r="EF190" i="10"/>
  <c r="EF203" i="10"/>
  <c r="EF210" i="10"/>
  <c r="EF218" i="10"/>
  <c r="EF188" i="10"/>
  <c r="EF201" i="10"/>
  <c r="EF199" i="10"/>
  <c r="EF209" i="10"/>
  <c r="EF217" i="10"/>
  <c r="EF197" i="10"/>
  <c r="EF195" i="10"/>
  <c r="EF206" i="10"/>
  <c r="EF193" i="10"/>
  <c r="EF204" i="10"/>
  <c r="EF215" i="10"/>
  <c r="EF231" i="10"/>
  <c r="EF244" i="10"/>
  <c r="EF191" i="10"/>
  <c r="EF229" i="10"/>
  <c r="EF242" i="10"/>
  <c r="EF256" i="10"/>
  <c r="EF219" i="10"/>
  <c r="EF220" i="10"/>
  <c r="EF227" i="10"/>
  <c r="EF240" i="10"/>
  <c r="EF248" i="10"/>
  <c r="EF208" i="10"/>
  <c r="EF221" i="10"/>
  <c r="EF225" i="10"/>
  <c r="EF238" i="10"/>
  <c r="EF211" i="10"/>
  <c r="EF228" i="10"/>
  <c r="EF239" i="10"/>
  <c r="EF332" i="10"/>
  <c r="EF250" i="10"/>
  <c r="EF252" i="10"/>
  <c r="EF261" i="10"/>
  <c r="EF254" i="10"/>
  <c r="EF224" i="10"/>
  <c r="EF237" i="10"/>
  <c r="EF202" i="10"/>
  <c r="EF230" i="10"/>
  <c r="EF236" i="10"/>
  <c r="EF243" i="10"/>
  <c r="EF223" i="10"/>
  <c r="EF264" i="10"/>
  <c r="EF272" i="10"/>
  <c r="EF278" i="10"/>
  <c r="EF280" i="10"/>
  <c r="EF282" i="10"/>
  <c r="EF284" i="10"/>
  <c r="EF286" i="10"/>
  <c r="EF288" i="10"/>
  <c r="EF290" i="10"/>
  <c r="EF292" i="10"/>
  <c r="EF294" i="10"/>
  <c r="EF296" i="10"/>
  <c r="EF298" i="10"/>
  <c r="EF300" i="10"/>
  <c r="EF302" i="10"/>
  <c r="EF304" i="10"/>
  <c r="EF306" i="10"/>
  <c r="EF308" i="10"/>
  <c r="EF310" i="10"/>
  <c r="EF312" i="10"/>
  <c r="EF213" i="10"/>
  <c r="EF251" i="10"/>
  <c r="EF258" i="10"/>
  <c r="EF263" i="10"/>
  <c r="EF271" i="10"/>
  <c r="EF235" i="10"/>
  <c r="EF253" i="10"/>
  <c r="EF260" i="10"/>
  <c r="EF222" i="10"/>
  <c r="EF234" i="10"/>
  <c r="EF241" i="10"/>
  <c r="EF255" i="10"/>
  <c r="EF262" i="10"/>
  <c r="EF270" i="10"/>
  <c r="EF247" i="10"/>
  <c r="EF212" i="10"/>
  <c r="EF214" i="10"/>
  <c r="EF232" i="10"/>
  <c r="EF245" i="10"/>
  <c r="EF246" i="10"/>
  <c r="EF259" i="10"/>
  <c r="EF267" i="10"/>
  <c r="EF275" i="10"/>
  <c r="FD314" i="10"/>
  <c r="ER314" i="10"/>
  <c r="EF314" i="10"/>
  <c r="EW313" i="10"/>
  <c r="EJ313" i="10"/>
  <c r="FA312" i="10"/>
  <c r="EM312" i="10"/>
  <c r="FC311" i="10"/>
  <c r="EH311" i="10"/>
  <c r="EP310" i="10"/>
  <c r="FB309" i="10"/>
  <c r="EF309" i="10"/>
  <c r="EO308" i="10"/>
  <c r="FA307" i="10"/>
  <c r="EE307" i="10"/>
  <c r="EN306" i="10"/>
  <c r="EV305" i="10"/>
  <c r="FH304" i="10"/>
  <c r="EK302" i="10"/>
  <c r="ET301" i="10"/>
  <c r="FB300" i="10"/>
  <c r="EE299" i="10"/>
  <c r="FH297" i="10"/>
  <c r="EF297" i="10"/>
  <c r="EJ296" i="10"/>
  <c r="EI295" i="10"/>
  <c r="EK294" i="10"/>
  <c r="EJ293" i="10"/>
  <c r="EP291" i="10"/>
  <c r="EO290" i="10"/>
  <c r="EQ289" i="10"/>
  <c r="EP288" i="10"/>
  <c r="ER287" i="10"/>
  <c r="EV286" i="10"/>
  <c r="EW284" i="10"/>
  <c r="EV283" i="10"/>
  <c r="FB281" i="10"/>
  <c r="FA280" i="10"/>
  <c r="FB278" i="10"/>
  <c r="FD277" i="10"/>
  <c r="FH276" i="10"/>
  <c r="EF273" i="10"/>
  <c r="FB271" i="10"/>
  <c r="EE268" i="10"/>
  <c r="EP265" i="10"/>
  <c r="FD262" i="10"/>
  <c r="FE259" i="10"/>
  <c r="EP258" i="10"/>
  <c r="FF256" i="10"/>
  <c r="EJ255" i="10"/>
  <c r="EE246" i="10"/>
  <c r="EF216" i="10"/>
  <c r="FC316" i="10"/>
  <c r="FC317" i="10"/>
  <c r="FC315" i="10"/>
  <c r="FC320" i="10"/>
  <c r="FC318" i="10"/>
  <c r="FC325" i="10"/>
  <c r="FC322" i="10"/>
  <c r="FC330" i="10"/>
  <c r="FC323" i="10"/>
  <c r="FC321" i="10"/>
  <c r="FC326" i="10"/>
  <c r="FC329" i="10"/>
  <c r="FC324" i="10"/>
  <c r="FC327" i="10"/>
  <c r="FC339" i="10"/>
  <c r="FC331" i="10"/>
  <c r="FC319" i="10"/>
  <c r="FC332" i="10"/>
  <c r="FC185" i="10"/>
  <c r="FC187" i="10"/>
  <c r="FC336" i="10"/>
  <c r="FC343" i="10"/>
  <c r="FC344" i="10"/>
  <c r="FC334" i="10"/>
  <c r="FC328" i="10"/>
  <c r="FC337" i="10"/>
  <c r="FC333" i="10"/>
  <c r="FC342" i="10"/>
  <c r="FC186" i="10"/>
  <c r="FC341" i="10"/>
  <c r="FC191" i="10"/>
  <c r="FC202" i="10"/>
  <c r="FC209" i="10"/>
  <c r="FC217" i="10"/>
  <c r="FC189" i="10"/>
  <c r="FC200" i="10"/>
  <c r="FC208" i="10"/>
  <c r="FC340" i="10"/>
  <c r="FC198" i="10"/>
  <c r="FC196" i="10"/>
  <c r="FC194" i="10"/>
  <c r="FC192" i="10"/>
  <c r="FC205" i="10"/>
  <c r="FC207" i="10"/>
  <c r="FC222" i="10"/>
  <c r="FC190" i="10"/>
  <c r="FC203" i="10"/>
  <c r="FC213" i="10"/>
  <c r="FC221" i="10"/>
  <c r="FC335" i="10"/>
  <c r="FC188" i="10"/>
  <c r="FC201" i="10"/>
  <c r="FC212" i="10"/>
  <c r="FC220" i="10"/>
  <c r="FC223" i="10"/>
  <c r="FC225" i="10"/>
  <c r="FC227" i="10"/>
  <c r="FC229" i="10"/>
  <c r="FC231" i="10"/>
  <c r="FC233" i="10"/>
  <c r="FC235" i="10"/>
  <c r="FC237" i="10"/>
  <c r="FC239" i="10"/>
  <c r="FC241" i="10"/>
  <c r="FC243" i="10"/>
  <c r="FC245" i="10"/>
  <c r="FC247" i="10"/>
  <c r="FC249" i="10"/>
  <c r="FC251" i="10"/>
  <c r="FC253" i="10"/>
  <c r="FC255" i="10"/>
  <c r="FC257" i="10"/>
  <c r="FC259" i="10"/>
  <c r="FC261" i="10"/>
  <c r="FC263" i="10"/>
  <c r="FC265" i="10"/>
  <c r="FC267" i="10"/>
  <c r="FC269" i="10"/>
  <c r="FC271" i="10"/>
  <c r="FC273" i="10"/>
  <c r="FC275" i="10"/>
  <c r="FC199" i="10"/>
  <c r="FC197" i="10"/>
  <c r="FC195" i="10"/>
  <c r="FC206" i="10"/>
  <c r="FC210" i="10"/>
  <c r="FC218" i="10"/>
  <c r="FC204" i="10"/>
  <c r="FC252" i="10"/>
  <c r="FC260" i="10"/>
  <c r="FC244" i="10"/>
  <c r="FC246" i="10"/>
  <c r="FC211" i="10"/>
  <c r="FC242" i="10"/>
  <c r="FC240" i="10"/>
  <c r="FC338" i="10"/>
  <c r="FC230" i="10"/>
  <c r="FC250" i="10"/>
  <c r="FC262" i="10"/>
  <c r="FC270" i="10"/>
  <c r="FC228" i="10"/>
  <c r="FC214" i="10"/>
  <c r="FC234" i="10"/>
  <c r="FC268" i="10"/>
  <c r="FC276" i="10"/>
  <c r="FC278" i="10"/>
  <c r="FC280" i="10"/>
  <c r="FC282" i="10"/>
  <c r="FC284" i="10"/>
  <c r="FC286" i="10"/>
  <c r="FC288" i="10"/>
  <c r="FC290" i="10"/>
  <c r="FC292" i="10"/>
  <c r="FC294" i="10"/>
  <c r="FC296" i="10"/>
  <c r="FC298" i="10"/>
  <c r="FC300" i="10"/>
  <c r="FC302" i="10"/>
  <c r="FC304" i="10"/>
  <c r="FC306" i="10"/>
  <c r="FC308" i="10"/>
  <c r="FC310" i="10"/>
  <c r="FC216" i="10"/>
  <c r="FC219" i="10"/>
  <c r="FC254" i="10"/>
  <c r="FC256" i="10"/>
  <c r="FC226" i="10"/>
  <c r="FC248" i="10"/>
  <c r="FC258" i="10"/>
  <c r="FC266" i="10"/>
  <c r="FC274" i="10"/>
  <c r="FC232" i="10"/>
  <c r="FC238" i="10"/>
  <c r="FC215" i="10"/>
  <c r="FC236" i="10"/>
  <c r="EQ316" i="10"/>
  <c r="EQ317" i="10"/>
  <c r="EQ322" i="10"/>
  <c r="EQ325" i="10"/>
  <c r="EQ330" i="10"/>
  <c r="EQ319" i="10"/>
  <c r="EQ323" i="10"/>
  <c r="EQ318" i="10"/>
  <c r="EQ315" i="10"/>
  <c r="EQ324" i="10"/>
  <c r="EQ320" i="10"/>
  <c r="EQ327" i="10"/>
  <c r="EQ339" i="10"/>
  <c r="EQ329" i="10"/>
  <c r="EQ332" i="10"/>
  <c r="EQ321" i="10"/>
  <c r="EQ337" i="10"/>
  <c r="EQ185" i="10"/>
  <c r="EQ187" i="10"/>
  <c r="EQ328" i="10"/>
  <c r="EQ186" i="10"/>
  <c r="EQ331" i="10"/>
  <c r="EQ333" i="10"/>
  <c r="EQ326" i="10"/>
  <c r="EQ336" i="10"/>
  <c r="EQ338" i="10"/>
  <c r="EQ334" i="10"/>
  <c r="EQ188" i="10"/>
  <c r="EQ201" i="10"/>
  <c r="EQ211" i="10"/>
  <c r="EQ219" i="10"/>
  <c r="EQ199" i="10"/>
  <c r="EQ210" i="10"/>
  <c r="EQ344" i="10"/>
  <c r="EQ197" i="10"/>
  <c r="EQ195" i="10"/>
  <c r="EQ206" i="10"/>
  <c r="EQ343" i="10"/>
  <c r="EQ193" i="10"/>
  <c r="EQ204" i="10"/>
  <c r="EQ335" i="10"/>
  <c r="EQ342" i="10"/>
  <c r="EQ191" i="10"/>
  <c r="EQ202" i="10"/>
  <c r="EQ341" i="10"/>
  <c r="EQ189" i="10"/>
  <c r="EQ200" i="10"/>
  <c r="EQ215" i="10"/>
  <c r="EQ198" i="10"/>
  <c r="EQ214" i="10"/>
  <c r="EQ222" i="10"/>
  <c r="EQ225" i="10"/>
  <c r="EQ227" i="10"/>
  <c r="EQ229" i="10"/>
  <c r="EQ231" i="10"/>
  <c r="EQ233" i="10"/>
  <c r="EQ235" i="10"/>
  <c r="EQ237" i="10"/>
  <c r="EQ239" i="10"/>
  <c r="EQ241" i="10"/>
  <c r="EQ243" i="10"/>
  <c r="EQ245" i="10"/>
  <c r="EQ247" i="10"/>
  <c r="EQ249" i="10"/>
  <c r="EQ251" i="10"/>
  <c r="EQ253" i="10"/>
  <c r="EQ255" i="10"/>
  <c r="EQ257" i="10"/>
  <c r="EQ259" i="10"/>
  <c r="EQ261" i="10"/>
  <c r="EQ263" i="10"/>
  <c r="EQ265" i="10"/>
  <c r="EQ267" i="10"/>
  <c r="EQ269" i="10"/>
  <c r="EQ271" i="10"/>
  <c r="EQ273" i="10"/>
  <c r="EQ275" i="10"/>
  <c r="EQ340" i="10"/>
  <c r="EQ196" i="10"/>
  <c r="EQ194" i="10"/>
  <c r="EQ207" i="10"/>
  <c r="EQ192" i="10"/>
  <c r="EQ205" i="10"/>
  <c r="EQ212" i="10"/>
  <c r="EQ220" i="10"/>
  <c r="EQ190" i="10"/>
  <c r="EQ232" i="10"/>
  <c r="EQ254" i="10"/>
  <c r="EQ230" i="10"/>
  <c r="EQ228" i="10"/>
  <c r="EQ216" i="10"/>
  <c r="EQ226" i="10"/>
  <c r="EQ209" i="10"/>
  <c r="EQ221" i="10"/>
  <c r="EQ240" i="10"/>
  <c r="EQ234" i="10"/>
  <c r="EQ260" i="10"/>
  <c r="EQ264" i="10"/>
  <c r="EQ272" i="10"/>
  <c r="EQ246" i="10"/>
  <c r="EQ248" i="10"/>
  <c r="EQ218" i="10"/>
  <c r="EQ262" i="10"/>
  <c r="EQ270" i="10"/>
  <c r="EQ278" i="10"/>
  <c r="EQ280" i="10"/>
  <c r="EQ282" i="10"/>
  <c r="EQ284" i="10"/>
  <c r="EQ286" i="10"/>
  <c r="EQ288" i="10"/>
  <c r="EQ290" i="10"/>
  <c r="EQ292" i="10"/>
  <c r="EQ294" i="10"/>
  <c r="EQ296" i="10"/>
  <c r="EQ298" i="10"/>
  <c r="EQ300" i="10"/>
  <c r="EQ302" i="10"/>
  <c r="EQ304" i="10"/>
  <c r="EQ306" i="10"/>
  <c r="EQ308" i="10"/>
  <c r="EQ310" i="10"/>
  <c r="EQ224" i="10"/>
  <c r="EQ238" i="10"/>
  <c r="EQ203" i="10"/>
  <c r="EQ244" i="10"/>
  <c r="EQ250" i="10"/>
  <c r="EQ252" i="10"/>
  <c r="EQ268" i="10"/>
  <c r="EQ276" i="10"/>
  <c r="EQ213" i="10"/>
  <c r="EQ217" i="10"/>
  <c r="EQ223" i="10"/>
  <c r="EQ236" i="10"/>
  <c r="EQ242" i="10"/>
  <c r="EQ258" i="10"/>
  <c r="EE316" i="10"/>
  <c r="EE317" i="10"/>
  <c r="EE320" i="10"/>
  <c r="EE322" i="10"/>
  <c r="EE325" i="10"/>
  <c r="EE318" i="10"/>
  <c r="EE330" i="10"/>
  <c r="EE321" i="10"/>
  <c r="EE323" i="10"/>
  <c r="EE319" i="10"/>
  <c r="EE329" i="10"/>
  <c r="EE326" i="10"/>
  <c r="EE331" i="10"/>
  <c r="EE332" i="10"/>
  <c r="EE339" i="10"/>
  <c r="EE340" i="10"/>
  <c r="EE185" i="10"/>
  <c r="EE187" i="10"/>
  <c r="EE328" i="10"/>
  <c r="EE324" i="10"/>
  <c r="EE327" i="10"/>
  <c r="EE333" i="10"/>
  <c r="EE315" i="10"/>
  <c r="EE336" i="10"/>
  <c r="EE335" i="10"/>
  <c r="EE342" i="10"/>
  <c r="EE334" i="10"/>
  <c r="EE343" i="10"/>
  <c r="EE344" i="10"/>
  <c r="EE338" i="10"/>
  <c r="EE198" i="10"/>
  <c r="EE213" i="10"/>
  <c r="EE221" i="10"/>
  <c r="EE196" i="10"/>
  <c r="EE341" i="10"/>
  <c r="EE194" i="10"/>
  <c r="EE207" i="10"/>
  <c r="EE192" i="10"/>
  <c r="EE205" i="10"/>
  <c r="EE190" i="10"/>
  <c r="EE203" i="10"/>
  <c r="EE188" i="10"/>
  <c r="EE201" i="10"/>
  <c r="EE199" i="10"/>
  <c r="EE209" i="10"/>
  <c r="EE217" i="10"/>
  <c r="EE337" i="10"/>
  <c r="EE197" i="10"/>
  <c r="EE216" i="10"/>
  <c r="EE225" i="10"/>
  <c r="EE227" i="10"/>
  <c r="EE229" i="10"/>
  <c r="EE231" i="10"/>
  <c r="EE233" i="10"/>
  <c r="EE235" i="10"/>
  <c r="EE237" i="10"/>
  <c r="EE239" i="10"/>
  <c r="EE241" i="10"/>
  <c r="EE243" i="10"/>
  <c r="EE245" i="10"/>
  <c r="EE247" i="10"/>
  <c r="EE249" i="10"/>
  <c r="EE251" i="10"/>
  <c r="EE253" i="10"/>
  <c r="EE255" i="10"/>
  <c r="EE257" i="10"/>
  <c r="EE259" i="10"/>
  <c r="EE261" i="10"/>
  <c r="EE263" i="10"/>
  <c r="EE265" i="10"/>
  <c r="EE267" i="10"/>
  <c r="EE269" i="10"/>
  <c r="EE271" i="10"/>
  <c r="EE273" i="10"/>
  <c r="EE275" i="10"/>
  <c r="EE195" i="10"/>
  <c r="EE206" i="10"/>
  <c r="EE208" i="10"/>
  <c r="EE193" i="10"/>
  <c r="EE204" i="10"/>
  <c r="EE191" i="10"/>
  <c r="EE202" i="10"/>
  <c r="EE214" i="10"/>
  <c r="EE222" i="10"/>
  <c r="EE223" i="10"/>
  <c r="EE218" i="10"/>
  <c r="EE242" i="10"/>
  <c r="EE256" i="10"/>
  <c r="EE219" i="10"/>
  <c r="EE220" i="10"/>
  <c r="EE240" i="10"/>
  <c r="EE248" i="10"/>
  <c r="EE200" i="10"/>
  <c r="EE238" i="10"/>
  <c r="EE236" i="10"/>
  <c r="EE212" i="10"/>
  <c r="EE215" i="10"/>
  <c r="EE226" i="10"/>
  <c r="EE254" i="10"/>
  <c r="EE266" i="10"/>
  <c r="EE274" i="10"/>
  <c r="EE224" i="10"/>
  <c r="EE230" i="10"/>
  <c r="EE244" i="10"/>
  <c r="EE264" i="10"/>
  <c r="EE272" i="10"/>
  <c r="EE278" i="10"/>
  <c r="EE280" i="10"/>
  <c r="EE282" i="10"/>
  <c r="EE284" i="10"/>
  <c r="EE286" i="10"/>
  <c r="EE288" i="10"/>
  <c r="EE290" i="10"/>
  <c r="EE292" i="10"/>
  <c r="EE294" i="10"/>
  <c r="EE296" i="10"/>
  <c r="EE298" i="10"/>
  <c r="EE300" i="10"/>
  <c r="EE302" i="10"/>
  <c r="EE304" i="10"/>
  <c r="EE306" i="10"/>
  <c r="EE308" i="10"/>
  <c r="EE310" i="10"/>
  <c r="EE210" i="10"/>
  <c r="EE258" i="10"/>
  <c r="EE260" i="10"/>
  <c r="EE186" i="10"/>
  <c r="EE228" i="10"/>
  <c r="EE234" i="10"/>
  <c r="EE262" i="10"/>
  <c r="EE270" i="10"/>
  <c r="EE189" i="10"/>
  <c r="EE211" i="10"/>
  <c r="EE250" i="10"/>
  <c r="EE252" i="10"/>
  <c r="EW184" i="10"/>
  <c r="EK184" i="10"/>
  <c r="FC314" i="10"/>
  <c r="EQ314" i="10"/>
  <c r="EE314" i="10"/>
  <c r="EV313" i="10"/>
  <c r="EI313" i="10"/>
  <c r="FB311" i="10"/>
  <c r="EF311" i="10"/>
  <c r="EO310" i="10"/>
  <c r="FA309" i="10"/>
  <c r="EE309" i="10"/>
  <c r="EN308" i="10"/>
  <c r="EV307" i="10"/>
  <c r="FH306" i="10"/>
  <c r="EK304" i="10"/>
  <c r="ET303" i="10"/>
  <c r="FB302" i="10"/>
  <c r="EJ302" i="10"/>
  <c r="ER301" i="10"/>
  <c r="FA300" i="10"/>
  <c r="FD299" i="10"/>
  <c r="FH298" i="10"/>
  <c r="EE297" i="10"/>
  <c r="FH295" i="10"/>
  <c r="EF295" i="10"/>
  <c r="EJ294" i="10"/>
  <c r="EI293" i="10"/>
  <c r="EK292" i="10"/>
  <c r="EJ291" i="10"/>
  <c r="EP289" i="10"/>
  <c r="EO288" i="10"/>
  <c r="EQ287" i="10"/>
  <c r="EP286" i="10"/>
  <c r="ER285" i="10"/>
  <c r="EV284" i="10"/>
  <c r="EW282" i="10"/>
  <c r="EV281" i="10"/>
  <c r="FB279" i="10"/>
  <c r="FA278" i="10"/>
  <c r="FC277" i="10"/>
  <c r="EP274" i="10"/>
  <c r="FH272" i="10"/>
  <c r="EI269" i="10"/>
  <c r="FH267" i="10"/>
  <c r="EV266" i="10"/>
  <c r="EN265" i="10"/>
  <c r="FH263" i="10"/>
  <c r="FA262" i="10"/>
  <c r="ES261" i="10"/>
  <c r="FD259" i="10"/>
  <c r="EO258" i="10"/>
  <c r="EY256" i="10"/>
  <c r="ET254" i="10"/>
  <c r="FF244" i="10"/>
  <c r="FA230" i="10"/>
  <c r="FH213" i="10"/>
  <c r="FB319" i="10"/>
  <c r="FB322" i="10"/>
  <c r="FB315" i="10"/>
  <c r="FB330" i="10"/>
  <c r="FB323" i="10"/>
  <c r="FB317" i="10"/>
  <c r="FB316" i="10"/>
  <c r="FB324" i="10"/>
  <c r="FB320" i="10"/>
  <c r="FB327" i="10"/>
  <c r="FB318" i="10"/>
  <c r="FB321" i="10"/>
  <c r="FB329" i="10"/>
  <c r="FB331" i="10"/>
  <c r="FB337" i="10"/>
  <c r="FB338" i="10"/>
  <c r="FB326" i="10"/>
  <c r="FB336" i="10"/>
  <c r="FB343" i="10"/>
  <c r="FB335" i="10"/>
  <c r="FB341" i="10"/>
  <c r="FB328" i="10"/>
  <c r="FB334" i="10"/>
  <c r="FB344" i="10"/>
  <c r="FB332" i="10"/>
  <c r="FB333" i="10"/>
  <c r="FB188" i="10"/>
  <c r="FB190" i="10"/>
  <c r="FB192" i="10"/>
  <c r="FB194" i="10"/>
  <c r="FB196" i="10"/>
  <c r="FB198" i="10"/>
  <c r="FB200" i="10"/>
  <c r="FB202" i="10"/>
  <c r="FB204" i="10"/>
  <c r="FB206" i="10"/>
  <c r="FB325" i="10"/>
  <c r="FB185" i="10"/>
  <c r="FB189" i="10"/>
  <c r="FB208" i="10"/>
  <c r="FB216" i="10"/>
  <c r="FB224" i="10"/>
  <c r="FB226" i="10"/>
  <c r="FB228" i="10"/>
  <c r="FB230" i="10"/>
  <c r="FB232" i="10"/>
  <c r="FB234" i="10"/>
  <c r="FB236" i="10"/>
  <c r="FB238" i="10"/>
  <c r="FB240" i="10"/>
  <c r="FB242" i="10"/>
  <c r="FB244" i="10"/>
  <c r="FB340" i="10"/>
  <c r="FB187" i="10"/>
  <c r="FB339" i="10"/>
  <c r="FB205" i="10"/>
  <c r="FB207" i="10"/>
  <c r="FB203" i="10"/>
  <c r="FB213" i="10"/>
  <c r="FB221" i="10"/>
  <c r="FB201" i="10"/>
  <c r="FB212" i="10"/>
  <c r="FB220" i="10"/>
  <c r="FB223" i="10"/>
  <c r="FB225" i="10"/>
  <c r="FB227" i="10"/>
  <c r="FB229" i="10"/>
  <c r="FB231" i="10"/>
  <c r="FB233" i="10"/>
  <c r="FB235" i="10"/>
  <c r="FB237" i="10"/>
  <c r="FB239" i="10"/>
  <c r="FB241" i="10"/>
  <c r="FB243" i="10"/>
  <c r="FB245" i="10"/>
  <c r="FB247" i="10"/>
  <c r="FB199" i="10"/>
  <c r="FB197" i="10"/>
  <c r="FB211" i="10"/>
  <c r="FB195" i="10"/>
  <c r="FB342" i="10"/>
  <c r="FB186" i="10"/>
  <c r="FB193" i="10"/>
  <c r="FB246" i="10"/>
  <c r="FB251" i="10"/>
  <c r="FB259" i="10"/>
  <c r="FB191" i="10"/>
  <c r="FB222" i="10"/>
  <c r="FB210" i="10"/>
  <c r="FB217" i="10"/>
  <c r="FB214" i="10"/>
  <c r="FB252" i="10"/>
  <c r="FB209" i="10"/>
  <c r="FB219" i="10"/>
  <c r="FB254" i="10"/>
  <c r="FB261" i="10"/>
  <c r="FB256" i="10"/>
  <c r="FB267" i="10"/>
  <c r="FB275" i="10"/>
  <c r="FB248" i="10"/>
  <c r="FB258" i="10"/>
  <c r="FB266" i="10"/>
  <c r="FB274" i="10"/>
  <c r="FB249" i="10"/>
  <c r="FB218" i="10"/>
  <c r="FB265" i="10"/>
  <c r="FB273" i="10"/>
  <c r="FB215" i="10"/>
  <c r="FB253" i="10"/>
  <c r="FB250" i="10"/>
  <c r="FB257" i="10"/>
  <c r="FB262" i="10"/>
  <c r="FB270" i="10"/>
  <c r="EP319" i="10"/>
  <c r="EP322" i="10"/>
  <c r="EP316" i="10"/>
  <c r="EP317" i="10"/>
  <c r="EP330" i="10"/>
  <c r="EP323" i="10"/>
  <c r="EP324" i="10"/>
  <c r="EP321" i="10"/>
  <c r="EP320" i="10"/>
  <c r="EP328" i="10"/>
  <c r="EP315" i="10"/>
  <c r="EP325" i="10"/>
  <c r="EP329" i="10"/>
  <c r="EP337" i="10"/>
  <c r="EP326" i="10"/>
  <c r="EP338" i="10"/>
  <c r="EP332" i="10"/>
  <c r="EP343" i="10"/>
  <c r="EP318" i="10"/>
  <c r="EP333" i="10"/>
  <c r="EP339" i="10"/>
  <c r="EP341" i="10"/>
  <c r="EP331" i="10"/>
  <c r="EP336" i="10"/>
  <c r="EP344" i="10"/>
  <c r="EP186" i="10"/>
  <c r="EP340" i="10"/>
  <c r="EP327" i="10"/>
  <c r="EP335" i="10"/>
  <c r="EP188" i="10"/>
  <c r="EP190" i="10"/>
  <c r="EP192" i="10"/>
  <c r="EP194" i="10"/>
  <c r="EP196" i="10"/>
  <c r="EP198" i="10"/>
  <c r="EP200" i="10"/>
  <c r="EP202" i="10"/>
  <c r="EP204" i="10"/>
  <c r="EP206" i="10"/>
  <c r="EP208" i="10"/>
  <c r="EP199" i="10"/>
  <c r="EP210" i="10"/>
  <c r="EP218" i="10"/>
  <c r="EP224" i="10"/>
  <c r="EP226" i="10"/>
  <c r="EP228" i="10"/>
  <c r="EP230" i="10"/>
  <c r="EP232" i="10"/>
  <c r="EP234" i="10"/>
  <c r="EP236" i="10"/>
  <c r="EP238" i="10"/>
  <c r="EP240" i="10"/>
  <c r="EP242" i="10"/>
  <c r="EP244" i="10"/>
  <c r="EP246" i="10"/>
  <c r="EP197" i="10"/>
  <c r="EP195" i="10"/>
  <c r="EP185" i="10"/>
  <c r="EP193" i="10"/>
  <c r="EP342" i="10"/>
  <c r="EP191" i="10"/>
  <c r="EP189" i="10"/>
  <c r="EP215" i="10"/>
  <c r="EP214" i="10"/>
  <c r="EP222" i="10"/>
  <c r="EP225" i="10"/>
  <c r="EP227" i="10"/>
  <c r="EP229" i="10"/>
  <c r="EP231" i="10"/>
  <c r="EP233" i="10"/>
  <c r="EP235" i="10"/>
  <c r="EP237" i="10"/>
  <c r="EP239" i="10"/>
  <c r="EP241" i="10"/>
  <c r="EP243" i="10"/>
  <c r="EP245" i="10"/>
  <c r="EP247" i="10"/>
  <c r="EP223" i="10"/>
  <c r="EP334" i="10"/>
  <c r="EP187" i="10"/>
  <c r="EP207" i="10"/>
  <c r="EP205" i="10"/>
  <c r="EP203" i="10"/>
  <c r="EP212" i="10"/>
  <c r="EP253" i="10"/>
  <c r="EP261" i="10"/>
  <c r="EP216" i="10"/>
  <c r="EP209" i="10"/>
  <c r="EP217" i="10"/>
  <c r="EP201" i="10"/>
  <c r="EP248" i="10"/>
  <c r="EP249" i="10"/>
  <c r="EP221" i="10"/>
  <c r="EP255" i="10"/>
  <c r="EP250" i="10"/>
  <c r="EP257" i="10"/>
  <c r="EP269" i="10"/>
  <c r="EP252" i="10"/>
  <c r="EP259" i="10"/>
  <c r="EP268" i="10"/>
  <c r="EP276" i="10"/>
  <c r="EP213" i="10"/>
  <c r="EP220" i="10"/>
  <c r="EP267" i="10"/>
  <c r="EP275" i="10"/>
  <c r="EP254" i="10"/>
  <c r="EP211" i="10"/>
  <c r="EP219" i="10"/>
  <c r="EP251" i="10"/>
  <c r="EP260" i="10"/>
  <c r="EP264" i="10"/>
  <c r="EP272" i="10"/>
  <c r="FH184" i="10"/>
  <c r="EV184" i="10"/>
  <c r="EJ184" i="10"/>
  <c r="FB314" i="10"/>
  <c r="EP314" i="10"/>
  <c r="FH313" i="10"/>
  <c r="EH313" i="10"/>
  <c r="EY312" i="10"/>
  <c r="EK312" i="10"/>
  <c r="FA311" i="10"/>
  <c r="EE311" i="10"/>
  <c r="EV309" i="10"/>
  <c r="FH308" i="10"/>
  <c r="EK306" i="10"/>
  <c r="ET305" i="10"/>
  <c r="FB304" i="10"/>
  <c r="EJ304" i="10"/>
  <c r="ER303" i="10"/>
  <c r="FA302" i="10"/>
  <c r="EI302" i="10"/>
  <c r="EQ301" i="10"/>
  <c r="FC299" i="10"/>
  <c r="FB298" i="10"/>
  <c r="FD297" i="10"/>
  <c r="FH296" i="10"/>
  <c r="EE295" i="10"/>
  <c r="FH293" i="10"/>
  <c r="EF293" i="10"/>
  <c r="EJ292" i="10"/>
  <c r="EI291" i="10"/>
  <c r="EK290" i="10"/>
  <c r="EJ289" i="10"/>
  <c r="EP287" i="10"/>
  <c r="EO286" i="10"/>
  <c r="EQ285" i="10"/>
  <c r="EP284" i="10"/>
  <c r="ER283" i="10"/>
  <c r="EV282" i="10"/>
  <c r="EW280" i="10"/>
  <c r="EV279" i="10"/>
  <c r="FB277" i="10"/>
  <c r="ES275" i="10"/>
  <c r="EG274" i="10"/>
  <c r="FD272" i="10"/>
  <c r="EY271" i="10"/>
  <c r="EG269" i="10"/>
  <c r="EY267" i="10"/>
  <c r="ER266" i="10"/>
  <c r="EM265" i="10"/>
  <c r="EY262" i="10"/>
  <c r="EI261" i="10"/>
  <c r="EW259" i="10"/>
  <c r="FD253" i="10"/>
  <c r="ES211" i="10"/>
  <c r="FA315" i="10"/>
  <c r="FA316" i="10"/>
  <c r="FA317" i="10"/>
  <c r="FA321" i="10"/>
  <c r="FA319" i="10"/>
  <c r="FA322" i="10"/>
  <c r="FA323" i="10"/>
  <c r="FA328" i="10"/>
  <c r="FA329" i="10"/>
  <c r="FA318" i="10"/>
  <c r="FA327" i="10"/>
  <c r="FA332" i="10"/>
  <c r="FA320" i="10"/>
  <c r="FA324" i="10"/>
  <c r="FA325" i="10"/>
  <c r="FA330" i="10"/>
  <c r="FA326" i="10"/>
  <c r="FA333" i="10"/>
  <c r="FA336" i="10"/>
  <c r="FA337" i="10"/>
  <c r="FA335" i="10"/>
  <c r="FA338" i="10"/>
  <c r="FA189" i="10"/>
  <c r="FA191" i="10"/>
  <c r="FA193" i="10"/>
  <c r="FA195" i="10"/>
  <c r="FA197" i="10"/>
  <c r="FA199" i="10"/>
  <c r="FA201" i="10"/>
  <c r="FA203" i="10"/>
  <c r="FA205" i="10"/>
  <c r="FA334" i="10"/>
  <c r="FA188" i="10"/>
  <c r="FA190" i="10"/>
  <c r="FA192" i="10"/>
  <c r="FA194" i="10"/>
  <c r="FA196" i="10"/>
  <c r="FA198" i="10"/>
  <c r="FA200" i="10"/>
  <c r="FA202" i="10"/>
  <c r="FA204" i="10"/>
  <c r="FA206" i="10"/>
  <c r="FA208" i="10"/>
  <c r="FA210" i="10"/>
  <c r="FA212" i="10"/>
  <c r="FA214" i="10"/>
  <c r="FA216" i="10"/>
  <c r="FA218" i="10"/>
  <c r="FA220" i="10"/>
  <c r="FA222" i="10"/>
  <c r="FA339" i="10"/>
  <c r="FA331" i="10"/>
  <c r="FA343" i="10"/>
  <c r="FA344" i="10"/>
  <c r="FA340" i="10"/>
  <c r="FA187" i="10"/>
  <c r="FA223" i="10"/>
  <c r="FA225" i="10"/>
  <c r="FA227" i="10"/>
  <c r="FA229" i="10"/>
  <c r="FA231" i="10"/>
  <c r="FA233" i="10"/>
  <c r="FA235" i="10"/>
  <c r="FA237" i="10"/>
  <c r="FA239" i="10"/>
  <c r="FA241" i="10"/>
  <c r="FA243" i="10"/>
  <c r="FA245" i="10"/>
  <c r="FA247" i="10"/>
  <c r="FA249" i="10"/>
  <c r="FA251" i="10"/>
  <c r="FA253" i="10"/>
  <c r="FA255" i="10"/>
  <c r="FA257" i="10"/>
  <c r="FA259" i="10"/>
  <c r="FA261" i="10"/>
  <c r="FA263" i="10"/>
  <c r="FA265" i="10"/>
  <c r="FA267" i="10"/>
  <c r="FA269" i="10"/>
  <c r="FA271" i="10"/>
  <c r="FA273" i="10"/>
  <c r="FA275" i="10"/>
  <c r="FA211" i="10"/>
  <c r="FA219" i="10"/>
  <c r="FA185" i="10"/>
  <c r="FA342" i="10"/>
  <c r="FA186" i="10"/>
  <c r="FA209" i="10"/>
  <c r="FA217" i="10"/>
  <c r="FA244" i="10"/>
  <c r="FA221" i="10"/>
  <c r="FA242" i="10"/>
  <c r="FA250" i="10"/>
  <c r="FA258" i="10"/>
  <c r="FA207" i="10"/>
  <c r="FA240" i="10"/>
  <c r="FA238" i="10"/>
  <c r="FA213" i="10"/>
  <c r="FA228" i="10"/>
  <c r="FA252" i="10"/>
  <c r="FA234" i="10"/>
  <c r="FA254" i="10"/>
  <c r="FA256" i="10"/>
  <c r="FA248" i="10"/>
  <c r="FA266" i="10"/>
  <c r="FA274" i="10"/>
  <c r="FA226" i="10"/>
  <c r="FA232" i="10"/>
  <c r="FA246" i="10"/>
  <c r="FA215" i="10"/>
  <c r="FA260" i="10"/>
  <c r="FA264" i="10"/>
  <c r="FA272" i="10"/>
  <c r="FA277" i="10"/>
  <c r="FA279" i="10"/>
  <c r="FA281" i="10"/>
  <c r="FA283" i="10"/>
  <c r="FA285" i="10"/>
  <c r="FA287" i="10"/>
  <c r="FA289" i="10"/>
  <c r="FA291" i="10"/>
  <c r="FA293" i="10"/>
  <c r="FA295" i="10"/>
  <c r="FA297" i="10"/>
  <c r="FA299" i="10"/>
  <c r="FA224" i="10"/>
  <c r="FA341" i="10"/>
  <c r="EO315" i="10"/>
  <c r="EO318" i="10"/>
  <c r="EO321" i="10"/>
  <c r="EO316" i="10"/>
  <c r="EO323" i="10"/>
  <c r="EO319" i="10"/>
  <c r="EO328" i="10"/>
  <c r="EO329" i="10"/>
  <c r="EO324" i="10"/>
  <c r="EO326" i="10"/>
  <c r="EO332" i="10"/>
  <c r="EO317" i="10"/>
  <c r="EO327" i="10"/>
  <c r="EO336" i="10"/>
  <c r="EO337" i="10"/>
  <c r="EO331" i="10"/>
  <c r="EO335" i="10"/>
  <c r="EO338" i="10"/>
  <c r="EO333" i="10"/>
  <c r="EO339" i="10"/>
  <c r="EO341" i="10"/>
  <c r="EO342" i="10"/>
  <c r="EO189" i="10"/>
  <c r="EO191" i="10"/>
  <c r="EO193" i="10"/>
  <c r="EO195" i="10"/>
  <c r="EO197" i="10"/>
  <c r="EO199" i="10"/>
  <c r="EO201" i="10"/>
  <c r="EO203" i="10"/>
  <c r="EO205" i="10"/>
  <c r="EO207" i="10"/>
  <c r="EO330" i="10"/>
  <c r="EO320" i="10"/>
  <c r="EO322" i="10"/>
  <c r="EO188" i="10"/>
  <c r="EO190" i="10"/>
  <c r="EO192" i="10"/>
  <c r="EO194" i="10"/>
  <c r="EO196" i="10"/>
  <c r="EO198" i="10"/>
  <c r="EO200" i="10"/>
  <c r="EO202" i="10"/>
  <c r="EO204" i="10"/>
  <c r="EO206" i="10"/>
  <c r="EO208" i="10"/>
  <c r="EO210" i="10"/>
  <c r="EO212" i="10"/>
  <c r="EO214" i="10"/>
  <c r="EO216" i="10"/>
  <c r="EO218" i="10"/>
  <c r="EO220" i="10"/>
  <c r="EO222" i="10"/>
  <c r="EO325" i="10"/>
  <c r="EO334" i="10"/>
  <c r="EO340" i="10"/>
  <c r="EO186" i="10"/>
  <c r="EO344" i="10"/>
  <c r="EO209" i="10"/>
  <c r="EO185" i="10"/>
  <c r="EO343" i="10"/>
  <c r="EO225" i="10"/>
  <c r="EO227" i="10"/>
  <c r="EO229" i="10"/>
  <c r="EO231" i="10"/>
  <c r="EO233" i="10"/>
  <c r="EO235" i="10"/>
  <c r="EO237" i="10"/>
  <c r="EO239" i="10"/>
  <c r="EO241" i="10"/>
  <c r="EO243" i="10"/>
  <c r="EO245" i="10"/>
  <c r="EO247" i="10"/>
  <c r="EO249" i="10"/>
  <c r="EO251" i="10"/>
  <c r="EO253" i="10"/>
  <c r="EO255" i="10"/>
  <c r="EO257" i="10"/>
  <c r="EO259" i="10"/>
  <c r="EO261" i="10"/>
  <c r="EO263" i="10"/>
  <c r="EO265" i="10"/>
  <c r="EO267" i="10"/>
  <c r="EO269" i="10"/>
  <c r="EO271" i="10"/>
  <c r="EO273" i="10"/>
  <c r="EO275" i="10"/>
  <c r="EO223" i="10"/>
  <c r="EO187" i="10"/>
  <c r="EO213" i="10"/>
  <c r="EO221" i="10"/>
  <c r="EO211" i="10"/>
  <c r="EO219" i="10"/>
  <c r="EO230" i="10"/>
  <c r="EO215" i="10"/>
  <c r="EO228" i="10"/>
  <c r="EO252" i="10"/>
  <c r="EO260" i="10"/>
  <c r="EO217" i="10"/>
  <c r="EO226" i="10"/>
  <c r="EO224" i="10"/>
  <c r="EO238" i="10"/>
  <c r="EO240" i="10"/>
  <c r="EO246" i="10"/>
  <c r="EO248" i="10"/>
  <c r="EO232" i="10"/>
  <c r="EO250" i="10"/>
  <c r="EO244" i="10"/>
  <c r="EO268" i="10"/>
  <c r="EO276" i="10"/>
  <c r="EO236" i="10"/>
  <c r="EO254" i="10"/>
  <c r="EO266" i="10"/>
  <c r="EO274" i="10"/>
  <c r="EO277" i="10"/>
  <c r="EO279" i="10"/>
  <c r="EO281" i="10"/>
  <c r="EO283" i="10"/>
  <c r="EO285" i="10"/>
  <c r="EO287" i="10"/>
  <c r="EO289" i="10"/>
  <c r="EO291" i="10"/>
  <c r="EO293" i="10"/>
  <c r="EO295" i="10"/>
  <c r="EO297" i="10"/>
  <c r="EO299" i="10"/>
  <c r="EO242" i="10"/>
  <c r="EO234" i="10"/>
  <c r="EI184" i="10"/>
  <c r="FA314" i="10"/>
  <c r="EO314" i="10"/>
  <c r="ET313" i="10"/>
  <c r="EG313" i="10"/>
  <c r="EJ312" i="10"/>
  <c r="EV311" i="10"/>
  <c r="FH310" i="10"/>
  <c r="EK308" i="10"/>
  <c r="ET307" i="10"/>
  <c r="FB306" i="10"/>
  <c r="EJ306" i="10"/>
  <c r="ER305" i="10"/>
  <c r="FA304" i="10"/>
  <c r="EI304" i="10"/>
  <c r="EQ303" i="10"/>
  <c r="FH301" i="10"/>
  <c r="EP301" i="10"/>
  <c r="FB299" i="10"/>
  <c r="FA298" i="10"/>
  <c r="FC297" i="10"/>
  <c r="FB296" i="10"/>
  <c r="FD295" i="10"/>
  <c r="FH294" i="10"/>
  <c r="EE293" i="10"/>
  <c r="FH291" i="10"/>
  <c r="EF291" i="10"/>
  <c r="EJ290" i="10"/>
  <c r="EI289" i="10"/>
  <c r="EK288" i="10"/>
  <c r="EJ287" i="10"/>
  <c r="EP285" i="10"/>
  <c r="EO284" i="10"/>
  <c r="EQ283" i="10"/>
  <c r="EP282" i="10"/>
  <c r="ER281" i="10"/>
  <c r="EV280" i="10"/>
  <c r="EW278" i="10"/>
  <c r="EV277" i="10"/>
  <c r="EV276" i="10"/>
  <c r="ER275" i="10"/>
  <c r="EF274" i="10"/>
  <c r="FC272" i="10"/>
  <c r="ER271" i="10"/>
  <c r="EJ270" i="10"/>
  <c r="EF269" i="10"/>
  <c r="EQ266" i="10"/>
  <c r="EF265" i="10"/>
  <c r="FB263" i="10"/>
  <c r="EG261" i="10"/>
  <c r="EV259" i="10"/>
  <c r="EQ256" i="10"/>
  <c r="EK253" i="10"/>
  <c r="ES242" i="10"/>
  <c r="ES228" i="10"/>
  <c r="EQ208" i="10"/>
  <c r="EN319" i="10"/>
  <c r="EN317" i="10"/>
  <c r="EN320" i="10"/>
  <c r="EN328" i="10"/>
  <c r="EN315" i="10"/>
  <c r="EN322" i="10"/>
  <c r="EN325" i="10"/>
  <c r="EN326" i="10"/>
  <c r="EN321" i="10"/>
  <c r="EN323" i="10"/>
  <c r="EN329" i="10"/>
  <c r="EN324" i="10"/>
  <c r="EN331" i="10"/>
  <c r="EN333" i="10"/>
  <c r="EN316" i="10"/>
  <c r="EN335" i="10"/>
  <c r="EN327" i="10"/>
  <c r="EN336" i="10"/>
  <c r="EN318" i="10"/>
  <c r="EN339" i="10"/>
  <c r="EN341" i="10"/>
  <c r="EN330" i="10"/>
  <c r="EN342" i="10"/>
  <c r="EN185" i="10"/>
  <c r="EN332" i="10"/>
  <c r="EN338" i="10"/>
  <c r="EN188" i="10"/>
  <c r="EN190" i="10"/>
  <c r="EN192" i="10"/>
  <c r="EN194" i="10"/>
  <c r="EN196" i="10"/>
  <c r="EN198" i="10"/>
  <c r="EN200" i="10"/>
  <c r="EN202" i="10"/>
  <c r="EN204" i="10"/>
  <c r="EN206" i="10"/>
  <c r="EN208" i="10"/>
  <c r="EN210" i="10"/>
  <c r="EN212" i="10"/>
  <c r="EN214" i="10"/>
  <c r="EN216" i="10"/>
  <c r="EN218" i="10"/>
  <c r="EN220" i="10"/>
  <c r="EN222" i="10"/>
  <c r="EN334" i="10"/>
  <c r="EN337" i="10"/>
  <c r="EN189" i="10"/>
  <c r="EN191" i="10"/>
  <c r="EN193" i="10"/>
  <c r="EN195" i="10"/>
  <c r="EN197" i="10"/>
  <c r="EN199" i="10"/>
  <c r="EN201" i="10"/>
  <c r="EN203" i="10"/>
  <c r="EN205" i="10"/>
  <c r="EN207" i="10"/>
  <c r="EN209" i="10"/>
  <c r="EN211" i="10"/>
  <c r="EN213" i="10"/>
  <c r="EN215" i="10"/>
  <c r="EN217" i="10"/>
  <c r="EN219" i="10"/>
  <c r="EN221" i="10"/>
  <c r="EN223" i="10"/>
  <c r="EN344" i="10"/>
  <c r="EN343" i="10"/>
  <c r="EN186" i="10"/>
  <c r="EN187" i="10"/>
  <c r="EN340" i="10"/>
  <c r="EN224" i="10"/>
  <c r="EN226" i="10"/>
  <c r="EN228" i="10"/>
  <c r="EN230" i="10"/>
  <c r="EN232" i="10"/>
  <c r="EN234" i="10"/>
  <c r="EN236" i="10"/>
  <c r="EN238" i="10"/>
  <c r="EN240" i="10"/>
  <c r="EN242" i="10"/>
  <c r="EN244" i="10"/>
  <c r="EN246" i="10"/>
  <c r="EN248" i="10"/>
  <c r="EN250" i="10"/>
  <c r="EN252" i="10"/>
  <c r="EN254" i="10"/>
  <c r="EN256" i="10"/>
  <c r="EN258" i="10"/>
  <c r="EN260" i="10"/>
  <c r="EN262" i="10"/>
  <c r="EN264" i="10"/>
  <c r="EN266" i="10"/>
  <c r="EN268" i="10"/>
  <c r="EN270" i="10"/>
  <c r="EN272" i="10"/>
  <c r="EN274" i="10"/>
  <c r="EN276" i="10"/>
  <c r="EN243" i="10"/>
  <c r="EN247" i="10"/>
  <c r="EN253" i="10"/>
  <c r="EN261" i="10"/>
  <c r="EN241" i="10"/>
  <c r="EN239" i="10"/>
  <c r="EN237" i="10"/>
  <c r="EN227" i="10"/>
  <c r="EN233" i="10"/>
  <c r="EN263" i="10"/>
  <c r="EN271" i="10"/>
  <c r="EN278" i="10"/>
  <c r="EN280" i="10"/>
  <c r="EN282" i="10"/>
  <c r="EN284" i="10"/>
  <c r="EN286" i="10"/>
  <c r="EN288" i="10"/>
  <c r="EN290" i="10"/>
  <c r="EN292" i="10"/>
  <c r="EN294" i="10"/>
  <c r="EN296" i="10"/>
  <c r="EN298" i="10"/>
  <c r="EN300" i="10"/>
  <c r="EN249" i="10"/>
  <c r="EN225" i="10"/>
  <c r="EN257" i="10"/>
  <c r="EN269" i="10"/>
  <c r="EN231" i="10"/>
  <c r="EN245" i="10"/>
  <c r="EN259" i="10"/>
  <c r="EN267" i="10"/>
  <c r="EN275" i="10"/>
  <c r="EN277" i="10"/>
  <c r="EN279" i="10"/>
  <c r="EN281" i="10"/>
  <c r="EN283" i="10"/>
  <c r="EN285" i="10"/>
  <c r="EN287" i="10"/>
  <c r="EN289" i="10"/>
  <c r="EN291" i="10"/>
  <c r="EN293" i="10"/>
  <c r="EN295" i="10"/>
  <c r="EN297" i="10"/>
  <c r="EN299" i="10"/>
  <c r="EN301" i="10"/>
  <c r="EN303" i="10"/>
  <c r="EN305" i="10"/>
  <c r="EN307" i="10"/>
  <c r="EN309" i="10"/>
  <c r="EN311" i="10"/>
  <c r="EN313" i="10"/>
  <c r="EN229" i="10"/>
  <c r="EN235" i="10"/>
  <c r="EN314" i="10"/>
  <c r="ES313" i="10"/>
  <c r="EI312" i="10"/>
  <c r="EI306" i="10"/>
  <c r="FH303" i="10"/>
  <c r="EV299" i="10"/>
  <c r="FH292" i="10"/>
  <c r="FH289" i="10"/>
  <c r="EI287" i="10"/>
  <c r="EV278" i="10"/>
  <c r="FH264" i="10"/>
  <c r="FE257" i="10"/>
  <c r="EV252" i="10"/>
  <c r="EY316" i="10"/>
  <c r="EY317" i="10"/>
  <c r="EY318" i="10"/>
  <c r="EY326" i="10"/>
  <c r="EY320" i="10"/>
  <c r="EY319" i="10"/>
  <c r="EY327" i="10"/>
  <c r="EY322" i="10"/>
  <c r="EY321" i="10"/>
  <c r="EY324" i="10"/>
  <c r="EY325" i="10"/>
  <c r="EY328" i="10"/>
  <c r="EY334" i="10"/>
  <c r="EY315" i="10"/>
  <c r="EY335" i="10"/>
  <c r="EY332" i="10"/>
  <c r="EY333" i="10"/>
  <c r="EY344" i="10"/>
  <c r="EY329" i="10"/>
  <c r="EY330" i="10"/>
  <c r="EY339" i="10"/>
  <c r="EY323" i="10"/>
  <c r="EY340" i="10"/>
  <c r="EY331" i="10"/>
  <c r="EY186" i="10"/>
  <c r="EY336" i="10"/>
  <c r="EY187" i="10"/>
  <c r="EY337" i="10"/>
  <c r="EY200" i="10"/>
  <c r="EY215" i="10"/>
  <c r="EY198" i="10"/>
  <c r="EY196" i="10"/>
  <c r="EY207" i="10"/>
  <c r="EY194" i="10"/>
  <c r="EY205" i="10"/>
  <c r="EY192" i="10"/>
  <c r="EY203" i="10"/>
  <c r="EY190" i="10"/>
  <c r="EY201" i="10"/>
  <c r="EY212" i="10"/>
  <c r="EY220" i="10"/>
  <c r="EY185" i="10"/>
  <c r="EY188" i="10"/>
  <c r="EY199" i="10"/>
  <c r="EY211" i="10"/>
  <c r="EY219" i="10"/>
  <c r="EY343" i="10"/>
  <c r="EY197" i="10"/>
  <c r="EY342" i="10"/>
  <c r="EY195" i="10"/>
  <c r="EY210" i="10"/>
  <c r="EY193" i="10"/>
  <c r="EY206" i="10"/>
  <c r="EY338" i="10"/>
  <c r="EY341" i="10"/>
  <c r="EY191" i="10"/>
  <c r="EY204" i="10"/>
  <c r="EY208" i="10"/>
  <c r="EY221" i="10"/>
  <c r="EY231" i="10"/>
  <c r="EY242" i="10"/>
  <c r="EY250" i="10"/>
  <c r="EY258" i="10"/>
  <c r="EY222" i="10"/>
  <c r="EY229" i="10"/>
  <c r="EY240" i="10"/>
  <c r="EY227" i="10"/>
  <c r="EY238" i="10"/>
  <c r="EY249" i="10"/>
  <c r="EY213" i="10"/>
  <c r="EY225" i="10"/>
  <c r="EY236" i="10"/>
  <c r="EY248" i="10"/>
  <c r="EY214" i="10"/>
  <c r="EY218" i="10"/>
  <c r="EY226" i="10"/>
  <c r="EY239" i="10"/>
  <c r="EY252" i="10"/>
  <c r="EY259" i="10"/>
  <c r="EY268" i="10"/>
  <c r="EY276" i="10"/>
  <c r="EY228" i="10"/>
  <c r="EY234" i="10"/>
  <c r="EY235" i="10"/>
  <c r="EY254" i="10"/>
  <c r="EY209" i="10"/>
  <c r="EY241" i="10"/>
  <c r="EY216" i="10"/>
  <c r="EY266" i="10"/>
  <c r="EY274" i="10"/>
  <c r="EY202" i="10"/>
  <c r="EY232" i="10"/>
  <c r="EY233" i="10"/>
  <c r="EY246" i="10"/>
  <c r="EY247" i="10"/>
  <c r="EY265" i="10"/>
  <c r="EY273" i="10"/>
  <c r="EY277" i="10"/>
  <c r="EY279" i="10"/>
  <c r="EY281" i="10"/>
  <c r="EY283" i="10"/>
  <c r="EY285" i="10"/>
  <c r="EY287" i="10"/>
  <c r="EY289" i="10"/>
  <c r="EY291" i="10"/>
  <c r="EY293" i="10"/>
  <c r="EY295" i="10"/>
  <c r="EY297" i="10"/>
  <c r="EY299" i="10"/>
  <c r="EY301" i="10"/>
  <c r="EY303" i="10"/>
  <c r="EY305" i="10"/>
  <c r="EY307" i="10"/>
  <c r="EY309" i="10"/>
  <c r="EY311" i="10"/>
  <c r="EY245" i="10"/>
  <c r="EY251" i="10"/>
  <c r="EY260" i="10"/>
  <c r="EY264" i="10"/>
  <c r="EY272" i="10"/>
  <c r="EY253" i="10"/>
  <c r="EY224" i="10"/>
  <c r="EY189" i="10"/>
  <c r="EY223" i="10"/>
  <c r="EY230" i="10"/>
  <c r="EY237" i="10"/>
  <c r="EY244" i="10"/>
  <c r="EY217" i="10"/>
  <c r="EY269" i="10"/>
  <c r="EY278" i="10"/>
  <c r="EY280" i="10"/>
  <c r="EY282" i="10"/>
  <c r="EY284" i="10"/>
  <c r="EY286" i="10"/>
  <c r="EY288" i="10"/>
  <c r="EY290" i="10"/>
  <c r="EY292" i="10"/>
  <c r="EY294" i="10"/>
  <c r="EY296" i="10"/>
  <c r="EY298" i="10"/>
  <c r="EY300" i="10"/>
  <c r="EY302" i="10"/>
  <c r="EY304" i="10"/>
  <c r="EY306" i="10"/>
  <c r="EY308" i="10"/>
  <c r="EY310" i="10"/>
  <c r="EM315" i="10"/>
  <c r="EM319" i="10"/>
  <c r="EM320" i="10"/>
  <c r="EM317" i="10"/>
  <c r="EM321" i="10"/>
  <c r="EM322" i="10"/>
  <c r="EM326" i="10"/>
  <c r="EM327" i="10"/>
  <c r="EM316" i="10"/>
  <c r="EM323" i="10"/>
  <c r="EM318" i="10"/>
  <c r="EM328" i="10"/>
  <c r="EM329" i="10"/>
  <c r="EM324" i="10"/>
  <c r="EM334" i="10"/>
  <c r="EM335" i="10"/>
  <c r="EM331" i="10"/>
  <c r="EM340" i="10"/>
  <c r="EM330" i="10"/>
  <c r="EM333" i="10"/>
  <c r="EM325" i="10"/>
  <c r="EM344" i="10"/>
  <c r="EM186" i="10"/>
  <c r="EM343" i="10"/>
  <c r="EM187" i="10"/>
  <c r="EM332" i="10"/>
  <c r="EM336" i="10"/>
  <c r="EM339" i="10"/>
  <c r="EM341" i="10"/>
  <c r="EM342" i="10"/>
  <c r="EM185" i="10"/>
  <c r="EM197" i="10"/>
  <c r="EM209" i="10"/>
  <c r="EM217" i="10"/>
  <c r="EM195" i="10"/>
  <c r="EM193" i="10"/>
  <c r="EM206" i="10"/>
  <c r="EM191" i="10"/>
  <c r="EM204" i="10"/>
  <c r="EM189" i="10"/>
  <c r="EM202" i="10"/>
  <c r="EM200" i="10"/>
  <c r="EM214" i="10"/>
  <c r="EM222" i="10"/>
  <c r="EM223" i="10"/>
  <c r="EM198" i="10"/>
  <c r="EM213" i="10"/>
  <c r="EM221" i="10"/>
  <c r="EM338" i="10"/>
  <c r="EM196" i="10"/>
  <c r="EM207" i="10"/>
  <c r="EM194" i="10"/>
  <c r="EM205" i="10"/>
  <c r="EM337" i="10"/>
  <c r="EM192" i="10"/>
  <c r="EM203" i="10"/>
  <c r="EM190" i="10"/>
  <c r="EM201" i="10"/>
  <c r="EM188" i="10"/>
  <c r="EM211" i="10"/>
  <c r="EM210" i="10"/>
  <c r="EM215" i="10"/>
  <c r="EM228" i="10"/>
  <c r="EM241" i="10"/>
  <c r="EM252" i="10"/>
  <c r="EM260" i="10"/>
  <c r="EM199" i="10"/>
  <c r="EM216" i="10"/>
  <c r="EM226" i="10"/>
  <c r="EM239" i="10"/>
  <c r="EM224" i="10"/>
  <c r="EM237" i="10"/>
  <c r="EM218" i="10"/>
  <c r="EM235" i="10"/>
  <c r="EM246" i="10"/>
  <c r="EM250" i="10"/>
  <c r="EM212" i="10"/>
  <c r="EM225" i="10"/>
  <c r="EM236" i="10"/>
  <c r="EM249" i="10"/>
  <c r="EM253" i="10"/>
  <c r="EM262" i="10"/>
  <c r="EM270" i="10"/>
  <c r="EM247" i="10"/>
  <c r="EM255" i="10"/>
  <c r="EM232" i="10"/>
  <c r="EM231" i="10"/>
  <c r="EM238" i="10"/>
  <c r="EM244" i="10"/>
  <c r="EM245" i="10"/>
  <c r="EM259" i="10"/>
  <c r="EM268" i="10"/>
  <c r="EM276" i="10"/>
  <c r="EM267" i="10"/>
  <c r="EM275" i="10"/>
  <c r="EM277" i="10"/>
  <c r="EM279" i="10"/>
  <c r="EM281" i="10"/>
  <c r="EM283" i="10"/>
  <c r="EM285" i="10"/>
  <c r="EM287" i="10"/>
  <c r="EM289" i="10"/>
  <c r="EM291" i="10"/>
  <c r="EM293" i="10"/>
  <c r="EM295" i="10"/>
  <c r="EM297" i="10"/>
  <c r="EM299" i="10"/>
  <c r="EM301" i="10"/>
  <c r="EM303" i="10"/>
  <c r="EM305" i="10"/>
  <c r="EM307" i="10"/>
  <c r="EM309" i="10"/>
  <c r="EM311" i="10"/>
  <c r="EM220" i="10"/>
  <c r="EM230" i="10"/>
  <c r="EM254" i="10"/>
  <c r="EM261" i="10"/>
  <c r="EM266" i="10"/>
  <c r="EM274" i="10"/>
  <c r="EM229" i="10"/>
  <c r="EM242" i="10"/>
  <c r="EM243" i="10"/>
  <c r="EM256" i="10"/>
  <c r="EM208" i="10"/>
  <c r="EM251" i="10"/>
  <c r="EM227" i="10"/>
  <c r="EM233" i="10"/>
  <c r="EM240" i="10"/>
  <c r="EM248" i="10"/>
  <c r="EM263" i="10"/>
  <c r="EM271" i="10"/>
  <c r="EM278" i="10"/>
  <c r="EM280" i="10"/>
  <c r="EM282" i="10"/>
  <c r="EM284" i="10"/>
  <c r="EM286" i="10"/>
  <c r="EM288" i="10"/>
  <c r="EM290" i="10"/>
  <c r="EM292" i="10"/>
  <c r="EM294" i="10"/>
  <c r="EM296" i="10"/>
  <c r="EM298" i="10"/>
  <c r="EM300" i="10"/>
  <c r="EM302" i="10"/>
  <c r="EM304" i="10"/>
  <c r="EM306" i="10"/>
  <c r="EM308" i="10"/>
  <c r="EM310" i="10"/>
  <c r="FE184" i="10"/>
  <c r="ES184" i="10"/>
  <c r="EG184" i="10"/>
  <c r="EY314" i="10"/>
  <c r="EM314" i="10"/>
  <c r="FE313" i="10"/>
  <c r="EV312" i="10"/>
  <c r="EG312" i="10"/>
  <c r="EI308" i="10"/>
  <c r="FH305" i="10"/>
  <c r="EV300" i="10"/>
  <c r="EV297" i="10"/>
  <c r="FH290" i="10"/>
  <c r="FH287" i="10"/>
  <c r="EI285" i="10"/>
  <c r="ES276" i="10"/>
  <c r="EI275" i="10"/>
  <c r="FE273" i="10"/>
  <c r="ES272" i="10"/>
  <c r="EG270" i="10"/>
  <c r="ES267" i="10"/>
  <c r="EG266" i="10"/>
  <c r="EY263" i="10"/>
  <c r="FE260" i="10"/>
  <c r="FH251" i="10"/>
  <c r="D299" i="10"/>
  <c r="D287" i="10"/>
  <c r="D275" i="10"/>
  <c r="D263" i="10"/>
  <c r="D251" i="10"/>
  <c r="D239" i="10"/>
  <c r="D227" i="10"/>
  <c r="D215" i="10"/>
  <c r="D203" i="10"/>
  <c r="D191" i="10"/>
  <c r="D309" i="10"/>
  <c r="D300" i="10"/>
  <c r="D288" i="10"/>
  <c r="D276" i="10"/>
  <c r="D264" i="10"/>
  <c r="D252" i="10"/>
  <c r="D240" i="10"/>
  <c r="D228" i="10"/>
  <c r="D216" i="10"/>
  <c r="D204" i="10"/>
  <c r="D192" i="10"/>
  <c r="D310" i="10"/>
  <c r="D301" i="10"/>
  <c r="D289" i="10"/>
  <c r="D277" i="10"/>
  <c r="D265" i="10"/>
  <c r="D253" i="10"/>
  <c r="D241" i="10"/>
  <c r="D229" i="10"/>
  <c r="D217" i="10"/>
  <c r="D205" i="10"/>
  <c r="D193" i="10"/>
  <c r="D311" i="10"/>
  <c r="D302" i="10"/>
  <c r="D290" i="10"/>
  <c r="D278" i="10"/>
  <c r="D266" i="10"/>
  <c r="D254" i="10"/>
  <c r="D242" i="10"/>
  <c r="D230" i="10"/>
  <c r="D218" i="10"/>
  <c r="D206" i="10"/>
  <c r="D194" i="10"/>
  <c r="D312" i="10"/>
  <c r="D303" i="10"/>
  <c r="D291" i="10"/>
  <c r="D279" i="10"/>
  <c r="D267" i="10"/>
  <c r="D255" i="10"/>
  <c r="D243" i="10"/>
  <c r="D231" i="10"/>
  <c r="D219" i="10"/>
  <c r="D207" i="10"/>
  <c r="D195" i="10"/>
  <c r="D313" i="10"/>
  <c r="D304" i="10"/>
  <c r="D292" i="10"/>
  <c r="D280" i="10"/>
  <c r="D268" i="10"/>
  <c r="D256" i="10"/>
  <c r="D244" i="10"/>
  <c r="D232" i="10"/>
  <c r="D220" i="10"/>
  <c r="D208" i="10"/>
  <c r="D196" i="10"/>
  <c r="D314" i="10"/>
  <c r="D305" i="10"/>
  <c r="D293" i="10"/>
  <c r="D281" i="10"/>
  <c r="D269" i="10"/>
  <c r="D257" i="10"/>
  <c r="D245" i="10"/>
  <c r="D233" i="10"/>
  <c r="D221" i="10"/>
  <c r="D209" i="10"/>
  <c r="D197" i="10"/>
  <c r="D185" i="10"/>
  <c r="D294" i="10"/>
  <c r="D282" i="10"/>
  <c r="D270" i="10"/>
  <c r="D258" i="10"/>
  <c r="D246" i="10"/>
  <c r="D234" i="10"/>
  <c r="D222" i="10"/>
  <c r="D210" i="10"/>
  <c r="D198" i="10"/>
  <c r="D186" i="10"/>
  <c r="D295" i="10"/>
  <c r="D283" i="10"/>
  <c r="D271" i="10"/>
  <c r="D259" i="10"/>
  <c r="D247" i="10"/>
  <c r="D235" i="10"/>
  <c r="D223" i="10"/>
  <c r="D211" i="10"/>
  <c r="D199" i="10"/>
  <c r="D187" i="10"/>
  <c r="D184" i="10"/>
  <c r="D296" i="10"/>
  <c r="D284" i="10"/>
  <c r="D272" i="10"/>
  <c r="D260" i="10"/>
  <c r="D248" i="10"/>
  <c r="D236" i="10"/>
  <c r="D224" i="10"/>
  <c r="D212" i="10"/>
  <c r="D200" i="10"/>
  <c r="D188" i="10"/>
  <c r="D306" i="10"/>
  <c r="D297" i="10"/>
  <c r="D285" i="10"/>
  <c r="D273" i="10"/>
  <c r="D261" i="10"/>
  <c r="D249" i="10"/>
  <c r="D237" i="10"/>
  <c r="D225" i="10"/>
  <c r="D213" i="10"/>
  <c r="D201" i="10"/>
  <c r="D189" i="10"/>
  <c r="D307" i="10"/>
  <c r="D298" i="10"/>
  <c r="D286" i="10"/>
  <c r="D274" i="10"/>
  <c r="D262" i="10"/>
  <c r="D250" i="10"/>
  <c r="D238" i="10"/>
  <c r="D226" i="10"/>
  <c r="D214" i="10"/>
  <c r="D202" i="10"/>
  <c r="D190" i="10"/>
  <c r="D308" i="10"/>
  <c r="U123" i="13" l="1" a="1"/>
  <c r="U123" i="13" s="1"/>
  <c r="U135" i="13" a="1"/>
  <c r="U135" i="13" s="1"/>
  <c r="U147" i="13" a="1"/>
  <c r="U147" i="13" s="1"/>
  <c r="U159" i="13" a="1"/>
  <c r="U159" i="13" s="1"/>
  <c r="U171" i="13" a="1"/>
  <c r="U171" i="13" s="1"/>
  <c r="U183" i="13" a="1"/>
  <c r="U183" i="13" s="1"/>
  <c r="U195" i="13" a="1"/>
  <c r="U195" i="13" s="1"/>
  <c r="U207" i="13" a="1"/>
  <c r="U207" i="13" s="1"/>
  <c r="U117" i="13" a="1"/>
  <c r="U117" i="13" s="1"/>
  <c r="U124" i="13" a="1"/>
  <c r="U124" i="13" s="1"/>
  <c r="U136" i="13" a="1"/>
  <c r="U136" i="13" s="1"/>
  <c r="U148" i="13" a="1"/>
  <c r="U148" i="13" s="1"/>
  <c r="U160" i="13" a="1"/>
  <c r="U160" i="13" s="1"/>
  <c r="U172" i="13" a="1"/>
  <c r="U172" i="13" s="1"/>
  <c r="U184" i="13" a="1"/>
  <c r="U184" i="13" s="1"/>
  <c r="U196" i="13" a="1"/>
  <c r="U196" i="13" s="1"/>
  <c r="U208" i="13" a="1"/>
  <c r="U208" i="13" s="1"/>
  <c r="U169" i="13" a="1"/>
  <c r="U169" i="13" s="1"/>
  <c r="U125" i="13" a="1"/>
  <c r="U125" i="13" s="1"/>
  <c r="U137" i="13" a="1"/>
  <c r="U137" i="13" s="1"/>
  <c r="U149" i="13" a="1"/>
  <c r="U149" i="13" s="1"/>
  <c r="U161" i="13" a="1"/>
  <c r="U161" i="13" s="1"/>
  <c r="U173" i="13" a="1"/>
  <c r="U173" i="13" s="1"/>
  <c r="U185" i="13" a="1"/>
  <c r="U185" i="13" s="1"/>
  <c r="U197" i="13" a="1"/>
  <c r="U197" i="13" s="1"/>
  <c r="U209" i="13" a="1"/>
  <c r="U209" i="13" s="1"/>
  <c r="U214" i="13" a="1"/>
  <c r="U214" i="13" s="1"/>
  <c r="U126" i="13" a="1"/>
  <c r="U126" i="13" s="1"/>
  <c r="U138" i="13" a="1"/>
  <c r="U138" i="13" s="1"/>
  <c r="U150" i="13" a="1"/>
  <c r="U150" i="13" s="1"/>
  <c r="U162" i="13" a="1"/>
  <c r="U162" i="13" s="1"/>
  <c r="U174" i="13" a="1"/>
  <c r="U174" i="13" s="1"/>
  <c r="U186" i="13" a="1"/>
  <c r="U186" i="13" s="1"/>
  <c r="U198" i="13" a="1"/>
  <c r="U198" i="13" s="1"/>
  <c r="U210" i="13" a="1"/>
  <c r="U210" i="13" s="1"/>
  <c r="U145" i="13" a="1"/>
  <c r="U145" i="13" s="1"/>
  <c r="U127" i="13" a="1"/>
  <c r="U127" i="13" s="1"/>
  <c r="U139" i="13" a="1"/>
  <c r="U139" i="13" s="1"/>
  <c r="U151" i="13" a="1"/>
  <c r="U151" i="13" s="1"/>
  <c r="U163" i="13" a="1"/>
  <c r="U163" i="13" s="1"/>
  <c r="U175" i="13" a="1"/>
  <c r="U175" i="13" s="1"/>
  <c r="U187" i="13" a="1"/>
  <c r="U187" i="13" s="1"/>
  <c r="U199" i="13" a="1"/>
  <c r="U199" i="13" s="1"/>
  <c r="U211" i="13" a="1"/>
  <c r="U211" i="13" s="1"/>
  <c r="U133" i="13" a="1"/>
  <c r="U133" i="13" s="1"/>
  <c r="U128" i="13" a="1"/>
  <c r="U128" i="13" s="1"/>
  <c r="U140" i="13" a="1"/>
  <c r="U140" i="13" s="1"/>
  <c r="U152" i="13" a="1"/>
  <c r="U152" i="13" s="1"/>
  <c r="U164" i="13" a="1"/>
  <c r="U164" i="13" s="1"/>
  <c r="U176" i="13" a="1"/>
  <c r="U176" i="13" s="1"/>
  <c r="U188" i="13" a="1"/>
  <c r="U188" i="13" s="1"/>
  <c r="U200" i="13" a="1"/>
  <c r="U200" i="13" s="1"/>
  <c r="U212" i="13" a="1"/>
  <c r="U212" i="13" s="1"/>
  <c r="U193" i="13" a="1"/>
  <c r="U193" i="13" s="1"/>
  <c r="U129" i="13" a="1"/>
  <c r="U129" i="13" s="1"/>
  <c r="U141" i="13" a="1"/>
  <c r="U141" i="13" s="1"/>
  <c r="U153" i="13" a="1"/>
  <c r="U153" i="13" s="1"/>
  <c r="U165" i="13" a="1"/>
  <c r="U165" i="13" s="1"/>
  <c r="U177" i="13" a="1"/>
  <c r="U177" i="13" s="1"/>
  <c r="U189" i="13" a="1"/>
  <c r="U189" i="13" s="1"/>
  <c r="U201" i="13" a="1"/>
  <c r="U201" i="13" s="1"/>
  <c r="U213" i="13" a="1"/>
  <c r="U213" i="13" s="1"/>
  <c r="U181" i="13" a="1"/>
  <c r="U181" i="13" s="1"/>
  <c r="U218" i="13" a="1"/>
  <c r="U218" i="13" s="1"/>
  <c r="U130" i="13" a="1"/>
  <c r="U130" i="13" s="1"/>
  <c r="U142" i="13" a="1"/>
  <c r="U142" i="13" s="1"/>
  <c r="U154" i="13" a="1"/>
  <c r="U154" i="13" s="1"/>
  <c r="U166" i="13" a="1"/>
  <c r="U166" i="13" s="1"/>
  <c r="U178" i="13" a="1"/>
  <c r="U178" i="13" s="1"/>
  <c r="U190" i="13" a="1"/>
  <c r="U190" i="13" s="1"/>
  <c r="U202" i="13" a="1"/>
  <c r="U202" i="13" s="1"/>
  <c r="U215" i="13" a="1"/>
  <c r="U215" i="13" s="1"/>
  <c r="U119" i="13" a="1"/>
  <c r="U119" i="13" s="1"/>
  <c r="U131" i="13" a="1"/>
  <c r="U131" i="13" s="1"/>
  <c r="U143" i="13" a="1"/>
  <c r="U143" i="13" s="1"/>
  <c r="U155" i="13" a="1"/>
  <c r="U155" i="13" s="1"/>
  <c r="U167" i="13" a="1"/>
  <c r="U167" i="13" s="1"/>
  <c r="U179" i="13" a="1"/>
  <c r="U179" i="13" s="1"/>
  <c r="U191" i="13" a="1"/>
  <c r="U191" i="13" s="1"/>
  <c r="U203" i="13" a="1"/>
  <c r="U203" i="13" s="1"/>
  <c r="U157" i="13" a="1"/>
  <c r="U157" i="13" s="1"/>
  <c r="U120" i="13" a="1"/>
  <c r="U120" i="13" s="1"/>
  <c r="U132" i="13" a="1"/>
  <c r="U132" i="13" s="1"/>
  <c r="U144" i="13" a="1"/>
  <c r="U144" i="13" s="1"/>
  <c r="U156" i="13" a="1"/>
  <c r="U156" i="13" s="1"/>
  <c r="U168" i="13" a="1"/>
  <c r="U168" i="13" s="1"/>
  <c r="U180" i="13" a="1"/>
  <c r="U180" i="13" s="1"/>
  <c r="U192" i="13" a="1"/>
  <c r="U192" i="13" s="1"/>
  <c r="U204" i="13" a="1"/>
  <c r="U204" i="13" s="1"/>
  <c r="U216" i="13" a="1"/>
  <c r="U216" i="13" s="1"/>
  <c r="U205" i="13" a="1"/>
  <c r="U205" i="13" s="1"/>
  <c r="U121" i="13" a="1"/>
  <c r="U121" i="13" s="1"/>
  <c r="U217" i="13" a="1"/>
  <c r="U217" i="13" s="1"/>
  <c r="U122" i="13" a="1"/>
  <c r="U122" i="13" s="1"/>
  <c r="U134" i="13" a="1"/>
  <c r="U134" i="13" s="1"/>
  <c r="U146" i="13" a="1"/>
  <c r="U146" i="13" s="1"/>
  <c r="U158" i="13" a="1"/>
  <c r="U158" i="13" s="1"/>
  <c r="U170" i="13" a="1"/>
  <c r="U170" i="13" s="1"/>
  <c r="U182" i="13" a="1"/>
  <c r="U182" i="13" s="1"/>
  <c r="U194" i="13" a="1"/>
  <c r="U194" i="13" s="1"/>
  <c r="U206" i="13" a="1"/>
  <c r="U206" i="13" s="1"/>
  <c r="U118" i="13" a="1"/>
  <c r="U118" i="13" s="1"/>
  <c r="G119" i="13" a="1"/>
  <c r="G119" i="13" s="1"/>
  <c r="G117" i="13" a="1"/>
  <c r="G117" i="13" s="1"/>
  <c r="M121" i="13" a="1"/>
  <c r="M121" i="13" s="1"/>
  <c r="N121" i="13" s="1"/>
  <c r="O121" i="13" s="1"/>
  <c r="G122" i="13" a="1"/>
  <c r="G122" i="13" s="1"/>
  <c r="G120" i="13" a="1"/>
  <c r="G120" i="13" s="1"/>
  <c r="G118" i="13" a="1"/>
  <c r="G118" i="13" s="1"/>
  <c r="G121" i="13" a="1"/>
  <c r="G121" i="13" s="1"/>
  <c r="M120" i="13" a="1"/>
  <c r="M120" i="13" s="1"/>
  <c r="N120" i="13" s="1"/>
  <c r="O120" i="13" s="1"/>
  <c r="M117" i="13" a="1"/>
  <c r="M117" i="13" s="1"/>
  <c r="N117" i="13" s="1"/>
  <c r="O117" i="13" s="1"/>
  <c r="M122" i="13" a="1"/>
  <c r="M122" i="13" s="1"/>
  <c r="N122" i="13" s="1"/>
  <c r="O122" i="13" s="1"/>
  <c r="M118" i="13" a="1"/>
  <c r="M118" i="13" s="1"/>
  <c r="N118" i="13" s="1"/>
  <c r="O118" i="13" s="1"/>
  <c r="M119" i="13" a="1"/>
  <c r="M119" i="13" s="1"/>
  <c r="N119" i="13" s="1"/>
  <c r="O119" i="13" s="1"/>
  <c r="G125" i="13" a="1"/>
  <c r="G125" i="13" s="1"/>
  <c r="M130" i="13" a="1"/>
  <c r="M130" i="13" s="1"/>
  <c r="N130" i="13" s="1"/>
  <c r="O130" i="13" s="1"/>
  <c r="G127" i="13" a="1"/>
  <c r="G127" i="13" s="1"/>
  <c r="M126" i="13" a="1"/>
  <c r="M126" i="13" s="1"/>
  <c r="N126" i="13" s="1"/>
  <c r="O126" i="13" s="1"/>
  <c r="G123" i="13" a="1"/>
  <c r="G123" i="13" s="1"/>
  <c r="G129" i="13" a="1"/>
  <c r="G129" i="13" s="1"/>
  <c r="M129" i="13" a="1"/>
  <c r="M129" i="13" s="1"/>
  <c r="N129" i="13" s="1"/>
  <c r="O129" i="13" s="1"/>
  <c r="M131" i="13" a="1"/>
  <c r="M131" i="13" s="1"/>
  <c r="N131" i="13" s="1"/>
  <c r="O131" i="13" s="1"/>
  <c r="M128" i="13" a="1"/>
  <c r="M128" i="13" s="1"/>
  <c r="N128" i="13" s="1"/>
  <c r="O128" i="13" s="1"/>
  <c r="M125" i="13" a="1"/>
  <c r="M125" i="13" s="1"/>
  <c r="N125" i="13" s="1"/>
  <c r="O125" i="13" s="1"/>
  <c r="M127" i="13" a="1"/>
  <c r="M127" i="13" s="1"/>
  <c r="N127" i="13" s="1"/>
  <c r="O127" i="13" s="1"/>
  <c r="M123" i="13" a="1"/>
  <c r="M123" i="13" s="1"/>
  <c r="N123" i="13" s="1"/>
  <c r="O123" i="13" s="1"/>
  <c r="G124" i="13" a="1"/>
  <c r="G124" i="13" s="1"/>
  <c r="G131" i="13" a="1"/>
  <c r="G131" i="13" s="1"/>
  <c r="G128" i="13" a="1"/>
  <c r="G128" i="13" s="1"/>
  <c r="M124" i="13" a="1"/>
  <c r="M124" i="13" s="1"/>
  <c r="N124" i="13" s="1"/>
  <c r="O124" i="13" s="1"/>
  <c r="G130" i="13" a="1"/>
  <c r="G130" i="13" s="1"/>
  <c r="G126" i="13" a="1"/>
  <c r="G126" i="13" s="1"/>
  <c r="G132" i="13" a="1"/>
  <c r="G132" i="13" s="1"/>
  <c r="G134" i="13" a="1"/>
  <c r="G134" i="13" s="1"/>
  <c r="G136" i="13" a="1"/>
  <c r="G136" i="13" s="1"/>
  <c r="M133" i="13" a="1"/>
  <c r="M133" i="13" s="1"/>
  <c r="N133" i="13" s="1"/>
  <c r="O133" i="13" s="1"/>
  <c r="M132" i="13" a="1"/>
  <c r="M132" i="13" s="1"/>
  <c r="N132" i="13" s="1"/>
  <c r="O132" i="13" s="1"/>
  <c r="M134" i="13" a="1"/>
  <c r="M134" i="13" s="1"/>
  <c r="N134" i="13" s="1"/>
  <c r="O134" i="13" s="1"/>
  <c r="M135" i="13" a="1"/>
  <c r="M135" i="13" s="1"/>
  <c r="N135" i="13" s="1"/>
  <c r="O135" i="13" s="1"/>
  <c r="G133" i="13" a="1"/>
  <c r="G133" i="13" s="1"/>
  <c r="M136" i="13" a="1"/>
  <c r="M136" i="13" s="1"/>
  <c r="N136" i="13" s="1"/>
  <c r="O136" i="13" s="1"/>
  <c r="G135" i="13" a="1"/>
  <c r="G135" i="13" s="1"/>
  <c r="G207" i="13" a="1"/>
  <c r="G207" i="13" s="1"/>
  <c r="G211" i="13" a="1"/>
  <c r="G211" i="13" s="1"/>
  <c r="G203" i="13" a="1"/>
  <c r="G203" i="13" s="1"/>
  <c r="G200" i="13" a="1"/>
  <c r="G200" i="13" s="1"/>
  <c r="G214" i="13" a="1"/>
  <c r="G214" i="13" s="1"/>
  <c r="M215" i="13" a="1"/>
  <c r="M215" i="13" s="1"/>
  <c r="N215" i="13" s="1"/>
  <c r="O215" i="13" s="1"/>
  <c r="G206" i="13" a="1"/>
  <c r="G206" i="13" s="1"/>
  <c r="G210" i="13" a="1"/>
  <c r="G210" i="13" s="1"/>
  <c r="M199" i="13" a="1"/>
  <c r="M199" i="13" s="1"/>
  <c r="N199" i="13" s="1"/>
  <c r="O199" i="13" s="1"/>
  <c r="G217" i="13" a="1"/>
  <c r="G217" i="13" s="1"/>
  <c r="G213" i="13" a="1"/>
  <c r="G213" i="13" s="1"/>
  <c r="M200" i="13" a="1"/>
  <c r="M200" i="13" s="1"/>
  <c r="N200" i="13" s="1"/>
  <c r="O200" i="13" s="1"/>
  <c r="G202" i="13" a="1"/>
  <c r="G202" i="13" s="1"/>
  <c r="M203" i="13" a="1"/>
  <c r="M203" i="13" s="1"/>
  <c r="N203" i="13" s="1"/>
  <c r="O203" i="13" s="1"/>
  <c r="G215" i="13" a="1"/>
  <c r="G215" i="13" s="1"/>
  <c r="G209" i="13" a="1"/>
  <c r="G209" i="13" s="1"/>
  <c r="G216" i="13" a="1"/>
  <c r="G216" i="13" s="1"/>
  <c r="G208" i="13" a="1"/>
  <c r="G208" i="13" s="1"/>
  <c r="G205" i="13" a="1"/>
  <c r="G205" i="13" s="1"/>
  <c r="M206" i="13" a="1"/>
  <c r="M206" i="13" s="1"/>
  <c r="N206" i="13" s="1"/>
  <c r="O206" i="13" s="1"/>
  <c r="G212" i="13" a="1"/>
  <c r="G212" i="13" s="1"/>
  <c r="M209" i="13" a="1"/>
  <c r="M209" i="13" s="1"/>
  <c r="N209" i="13" s="1"/>
  <c r="O209" i="13" s="1"/>
  <c r="G201" i="13" a="1"/>
  <c r="G201" i="13" s="1"/>
  <c r="G204" i="13" a="1"/>
  <c r="G204" i="13" s="1"/>
  <c r="M212" i="13" a="1"/>
  <c r="M212" i="13" s="1"/>
  <c r="N212" i="13" s="1"/>
  <c r="O212" i="13" s="1"/>
  <c r="G199" i="13" a="1"/>
  <c r="G199" i="13" s="1"/>
  <c r="M216" i="13" a="1"/>
  <c r="M216" i="13" s="1"/>
  <c r="N216" i="13" s="1"/>
  <c r="O216" i="13" s="1"/>
  <c r="M205" i="13" a="1"/>
  <c r="M205" i="13" s="1"/>
  <c r="N205" i="13" s="1"/>
  <c r="O205" i="13" s="1"/>
  <c r="M213" i="13" a="1"/>
  <c r="M213" i="13" s="1"/>
  <c r="N213" i="13" s="1"/>
  <c r="O213" i="13" s="1"/>
  <c r="M202" i="13" a="1"/>
  <c r="M202" i="13" s="1"/>
  <c r="N202" i="13" s="1"/>
  <c r="O202" i="13" s="1"/>
  <c r="M217" i="13" a="1"/>
  <c r="M217" i="13" s="1"/>
  <c r="N217" i="13" s="1"/>
  <c r="O217" i="13" s="1"/>
  <c r="M210" i="13" a="1"/>
  <c r="M210" i="13" s="1"/>
  <c r="N210" i="13" s="1"/>
  <c r="O210" i="13" s="1"/>
  <c r="M214" i="13" a="1"/>
  <c r="M214" i="13" s="1"/>
  <c r="N214" i="13" s="1"/>
  <c r="O214" i="13" s="1"/>
  <c r="M208" i="13" a="1"/>
  <c r="M208" i="13" s="1"/>
  <c r="N208" i="13" s="1"/>
  <c r="O208" i="13" s="1"/>
  <c r="M207" i="13" a="1"/>
  <c r="M207" i="13" s="1"/>
  <c r="N207" i="13" s="1"/>
  <c r="O207" i="13" s="1"/>
  <c r="M211" i="13" a="1"/>
  <c r="M211" i="13" s="1"/>
  <c r="N211" i="13" s="1"/>
  <c r="O211" i="13" s="1"/>
  <c r="M204" i="13" a="1"/>
  <c r="M204" i="13" s="1"/>
  <c r="N204" i="13" s="1"/>
  <c r="O204" i="13" s="1"/>
  <c r="M201" i="13" a="1"/>
  <c r="M201" i="13" s="1"/>
  <c r="N201" i="13" s="1"/>
  <c r="O201" i="13" s="1"/>
  <c r="K17" i="13"/>
  <c r="L17" i="13" s="1"/>
  <c r="M17" i="13" s="1"/>
  <c r="W17" i="13"/>
  <c r="X17" i="13" s="1"/>
  <c r="F7" i="13" a="1"/>
  <c r="F7" i="13" s="1"/>
  <c r="G7" i="13" s="1"/>
  <c r="H7" i="13" s="1"/>
  <c r="M154" i="13" a="1"/>
  <c r="M154" i="13" s="1"/>
  <c r="N154" i="13" s="1"/>
  <c r="O154" i="13" s="1"/>
  <c r="F8" i="13" a="1"/>
  <c r="F8" i="13" s="1"/>
  <c r="G8" i="13" s="1"/>
  <c r="H8" i="13" s="1"/>
  <c r="F9" i="13" a="1"/>
  <c r="F9" i="13" s="1"/>
  <c r="G9" i="13" s="1"/>
  <c r="H9" i="13" s="1"/>
  <c r="G189" i="13" a="1"/>
  <c r="G189" i="13" s="1"/>
  <c r="H189" i="13" s="1"/>
  <c r="I189" i="13" s="1"/>
  <c r="G177" i="13" a="1"/>
  <c r="G177" i="13" s="1"/>
  <c r="H177" i="13" s="1"/>
  <c r="I177" i="13" s="1"/>
  <c r="G196" i="13" a="1"/>
  <c r="G196" i="13" s="1"/>
  <c r="H196" i="13" s="1"/>
  <c r="I196" i="13" s="1"/>
  <c r="G165" i="13" a="1"/>
  <c r="G165" i="13" s="1"/>
  <c r="H165" i="13" s="1"/>
  <c r="I165" i="13" s="1"/>
  <c r="G153" i="13" a="1"/>
  <c r="G153" i="13" s="1"/>
  <c r="H153" i="13" s="1"/>
  <c r="I153" i="13" s="1"/>
  <c r="G152" i="13" a="1"/>
  <c r="G152" i="13" s="1"/>
  <c r="H152" i="13" s="1"/>
  <c r="I152" i="13" s="1"/>
  <c r="G141" i="13" a="1"/>
  <c r="G141" i="13" s="1"/>
  <c r="H141" i="13" s="1"/>
  <c r="I141" i="13" s="1"/>
  <c r="M177" i="13" a="1"/>
  <c r="M177" i="13" s="1"/>
  <c r="N177" i="13" s="1"/>
  <c r="O177" i="13" s="1"/>
  <c r="M190" i="13" a="1"/>
  <c r="M190" i="13" s="1"/>
  <c r="N190" i="13" s="1"/>
  <c r="O190" i="13" s="1"/>
  <c r="M165" i="13" a="1"/>
  <c r="M165" i="13" s="1"/>
  <c r="N165" i="13" s="1"/>
  <c r="O165" i="13" s="1"/>
  <c r="M178" i="13" a="1"/>
  <c r="M178" i="13" s="1"/>
  <c r="N178" i="13" s="1"/>
  <c r="O178" i="13" s="1"/>
  <c r="M153" i="13" a="1"/>
  <c r="M153" i="13" s="1"/>
  <c r="N153" i="13" s="1"/>
  <c r="O153" i="13" s="1"/>
  <c r="M166" i="13" a="1"/>
  <c r="M166" i="13" s="1"/>
  <c r="N166" i="13" s="1"/>
  <c r="O166" i="13" s="1"/>
  <c r="M141" i="13" a="1"/>
  <c r="M141" i="13" s="1"/>
  <c r="N141" i="13" s="1"/>
  <c r="O141" i="13" s="1"/>
  <c r="M142" i="13" a="1"/>
  <c r="M142" i="13" s="1"/>
  <c r="N142" i="13" s="1"/>
  <c r="O142" i="13" s="1"/>
  <c r="G175" i="13" a="1"/>
  <c r="G175" i="13" s="1"/>
  <c r="H175" i="13" s="1"/>
  <c r="I175" i="13" s="1"/>
  <c r="M188" i="13" a="1"/>
  <c r="M188" i="13" s="1"/>
  <c r="N188" i="13" s="1"/>
  <c r="O188" i="13" s="1"/>
  <c r="G198" i="13" a="1"/>
  <c r="G198" i="13" s="1"/>
  <c r="H198" i="13" s="1"/>
  <c r="I198" i="13" s="1"/>
  <c r="G139" i="13" a="1"/>
  <c r="G139" i="13" s="1"/>
  <c r="H139" i="13" s="1"/>
  <c r="I139" i="13" s="1"/>
  <c r="M189" i="13" a="1"/>
  <c r="M189" i="13" s="1"/>
  <c r="N189" i="13" s="1"/>
  <c r="O189" i="13" s="1"/>
  <c r="M173" i="13" a="1"/>
  <c r="M173" i="13" s="1"/>
  <c r="N173" i="13" s="1"/>
  <c r="O173" i="13" s="1"/>
  <c r="M176" i="13" a="1"/>
  <c r="M176" i="13" s="1"/>
  <c r="N176" i="13" s="1"/>
  <c r="O176" i="13" s="1"/>
  <c r="G186" i="13" a="1"/>
  <c r="G186" i="13" s="1"/>
  <c r="H186" i="13" s="1"/>
  <c r="I186" i="13" s="1"/>
  <c r="M164" i="13" a="1"/>
  <c r="M164" i="13" s="1"/>
  <c r="N164" i="13" s="1"/>
  <c r="O164" i="13" s="1"/>
  <c r="G174" i="13" a="1"/>
  <c r="G174" i="13" s="1"/>
  <c r="H174" i="13" s="1"/>
  <c r="I174" i="13" s="1"/>
  <c r="M152" i="13" a="1"/>
  <c r="M152" i="13" s="1"/>
  <c r="G162" i="13" a="1"/>
  <c r="G162" i="13" s="1"/>
  <c r="H162" i="13" s="1"/>
  <c r="I162" i="13" s="1"/>
  <c r="G188" i="13" a="1"/>
  <c r="G188" i="13" s="1"/>
  <c r="H188" i="13" s="1"/>
  <c r="I188" i="13" s="1"/>
  <c r="M140" i="13" a="1"/>
  <c r="M140" i="13" s="1"/>
  <c r="N140" i="13" s="1"/>
  <c r="O140" i="13" s="1"/>
  <c r="G150" i="13" a="1"/>
  <c r="G150" i="13" s="1"/>
  <c r="H150" i="13" s="1"/>
  <c r="I150" i="13" s="1"/>
  <c r="G197" i="13" a="1"/>
  <c r="G197" i="13" s="1"/>
  <c r="H197" i="13" s="1"/>
  <c r="I197" i="13" s="1"/>
  <c r="G138" i="13" a="1"/>
  <c r="G138" i="13" s="1"/>
  <c r="H138" i="13" s="1"/>
  <c r="I138" i="13" s="1"/>
  <c r="G185" i="13" a="1"/>
  <c r="G185" i="13" s="1"/>
  <c r="H185" i="13" s="1"/>
  <c r="I185" i="13" s="1"/>
  <c r="G140" i="13" a="1"/>
  <c r="G140" i="13" s="1"/>
  <c r="H140" i="13" s="1"/>
  <c r="I140" i="13" s="1"/>
  <c r="M187" i="13" a="1"/>
  <c r="M187" i="13" s="1"/>
  <c r="N187" i="13" s="1"/>
  <c r="O187" i="13" s="1"/>
  <c r="G137" i="13" a="1"/>
  <c r="G137" i="13" s="1"/>
  <c r="H137" i="13" s="1"/>
  <c r="I137" i="13" s="1"/>
  <c r="G187" i="13" a="1"/>
  <c r="G187" i="13" s="1"/>
  <c r="H187" i="13" s="1"/>
  <c r="I187" i="13" s="1"/>
  <c r="M175" i="13" a="1"/>
  <c r="M175" i="13" s="1"/>
  <c r="N175" i="13" s="1"/>
  <c r="O175" i="13" s="1"/>
  <c r="M186" i="13" a="1"/>
  <c r="M186" i="13" s="1"/>
  <c r="N186" i="13" s="1"/>
  <c r="O186" i="13" s="1"/>
  <c r="M163" i="13" a="1"/>
  <c r="M163" i="13" s="1"/>
  <c r="N163" i="13" s="1"/>
  <c r="O163" i="13" s="1"/>
  <c r="M174" i="13" a="1"/>
  <c r="M174" i="13" s="1"/>
  <c r="N174" i="13" s="1"/>
  <c r="O174" i="13" s="1"/>
  <c r="G163" i="13" a="1"/>
  <c r="G163" i="13" s="1"/>
  <c r="H163" i="13" s="1"/>
  <c r="I163" i="13" s="1"/>
  <c r="M151" i="13" a="1"/>
  <c r="M151" i="13" s="1"/>
  <c r="N151" i="13" s="1"/>
  <c r="O151" i="13" s="1"/>
  <c r="G151" i="13" a="1"/>
  <c r="G151" i="13" s="1"/>
  <c r="H151" i="13" s="1"/>
  <c r="I151" i="13" s="1"/>
  <c r="G164" i="13" a="1"/>
  <c r="G164" i="13" s="1"/>
  <c r="H164" i="13" s="1"/>
  <c r="I164" i="13" s="1"/>
  <c r="M139" i="13" a="1"/>
  <c r="M139" i="13" s="1"/>
  <c r="N139" i="13" s="1"/>
  <c r="O139" i="13" s="1"/>
  <c r="G149" i="13" a="1"/>
  <c r="G149" i="13" s="1"/>
  <c r="H149" i="13" s="1"/>
  <c r="I149" i="13" s="1"/>
  <c r="G176" i="13" a="1"/>
  <c r="G176" i="13" s="1"/>
  <c r="H176" i="13" s="1"/>
  <c r="I176" i="13" s="1"/>
  <c r="G184" i="13" a="1"/>
  <c r="G184" i="13" s="1"/>
  <c r="H184" i="13" s="1"/>
  <c r="I184" i="13" s="1"/>
  <c r="G172" i="13" a="1"/>
  <c r="G172" i="13" s="1"/>
  <c r="H172" i="13" s="1"/>
  <c r="I172" i="13" s="1"/>
  <c r="M162" i="13" a="1"/>
  <c r="M162" i="13" s="1"/>
  <c r="N162" i="13" s="1"/>
  <c r="O162" i="13" s="1"/>
  <c r="G160" i="13" a="1"/>
  <c r="G160" i="13" s="1"/>
  <c r="H160" i="13" s="1"/>
  <c r="I160" i="13" s="1"/>
  <c r="G183" i="13" a="1"/>
  <c r="G183" i="13" s="1"/>
  <c r="H183" i="13" s="1"/>
  <c r="I183" i="13" s="1"/>
  <c r="M150" i="13" a="1"/>
  <c r="M150" i="13" s="1"/>
  <c r="G148" i="13" a="1"/>
  <c r="G148" i="13" s="1"/>
  <c r="H148" i="13" s="1"/>
  <c r="I148" i="13" s="1"/>
  <c r="M196" i="13" a="1"/>
  <c r="M196" i="13" s="1"/>
  <c r="N196" i="13" s="1"/>
  <c r="O196" i="13" s="1"/>
  <c r="M137" i="13" a="1"/>
  <c r="M137" i="13" s="1"/>
  <c r="N137" i="13" s="1"/>
  <c r="O137" i="13" s="1"/>
  <c r="M197" i="13" a="1"/>
  <c r="M197" i="13" s="1"/>
  <c r="N197" i="13" s="1"/>
  <c r="O197" i="13" s="1"/>
  <c r="M148" i="13" a="1"/>
  <c r="M148" i="13" s="1"/>
  <c r="N148" i="13" s="1"/>
  <c r="O148" i="13" s="1"/>
  <c r="M185" i="13" a="1"/>
  <c r="M185" i="13" s="1"/>
  <c r="N185" i="13" s="1"/>
  <c r="O185" i="13" s="1"/>
  <c r="M161" i="13" a="1"/>
  <c r="M161" i="13" s="1"/>
  <c r="N161" i="13" s="1"/>
  <c r="O161" i="13" s="1"/>
  <c r="M149" i="13" a="1"/>
  <c r="M149" i="13" s="1"/>
  <c r="N149" i="13" s="1"/>
  <c r="O149" i="13" s="1"/>
  <c r="G173" i="13" a="1"/>
  <c r="G173" i="13" s="1"/>
  <c r="G161" i="13" a="1"/>
  <c r="G161" i="13" s="1"/>
  <c r="H161" i="13" s="1"/>
  <c r="I161" i="13" s="1"/>
  <c r="G145" i="13" a="1"/>
  <c r="G145" i="13" s="1"/>
  <c r="H145" i="13" s="1"/>
  <c r="I145" i="13" s="1"/>
  <c r="G159" i="13" a="1"/>
  <c r="G159" i="13" s="1"/>
  <c r="H159" i="13" s="1"/>
  <c r="I159" i="13" s="1"/>
  <c r="G147" i="13" a="1"/>
  <c r="G147" i="13" s="1"/>
  <c r="H147" i="13" s="1"/>
  <c r="I147" i="13" s="1"/>
  <c r="G171" i="13" a="1"/>
  <c r="G171" i="13" s="1"/>
  <c r="H171" i="13" s="1"/>
  <c r="I171" i="13" s="1"/>
  <c r="G182" i="13" a="1"/>
  <c r="G182" i="13" s="1"/>
  <c r="H182" i="13" s="1"/>
  <c r="I182" i="13" s="1"/>
  <c r="G169" i="13" a="1"/>
  <c r="G169" i="13" s="1"/>
  <c r="H169" i="13" s="1"/>
  <c r="I169" i="13" s="1"/>
  <c r="M184" i="13" a="1"/>
  <c r="M184" i="13" s="1"/>
  <c r="N184" i="13" s="1"/>
  <c r="O184" i="13" s="1"/>
  <c r="G170" i="13" a="1"/>
  <c r="G170" i="13" s="1"/>
  <c r="H170" i="13" s="1"/>
  <c r="I170" i="13" s="1"/>
  <c r="M172" i="13" a="1"/>
  <c r="M172" i="13" s="1"/>
  <c r="G158" i="13" a="1"/>
  <c r="G158" i="13" s="1"/>
  <c r="H158" i="13" s="1"/>
  <c r="I158" i="13" s="1"/>
  <c r="M160" i="13" a="1"/>
  <c r="M160" i="13" s="1"/>
  <c r="N160" i="13" s="1"/>
  <c r="O160" i="13" s="1"/>
  <c r="G146" i="13" a="1"/>
  <c r="G146" i="13" s="1"/>
  <c r="H146" i="13" s="1"/>
  <c r="I146" i="13" s="1"/>
  <c r="M195" i="13" a="1"/>
  <c r="M195" i="13" s="1"/>
  <c r="N195" i="13" s="1"/>
  <c r="O195" i="13" s="1"/>
  <c r="M138" i="13" a="1"/>
  <c r="M138" i="13" s="1"/>
  <c r="N138" i="13" s="1"/>
  <c r="O138" i="13" s="1"/>
  <c r="M183" i="13" a="1"/>
  <c r="M183" i="13" s="1"/>
  <c r="N183" i="13" s="1"/>
  <c r="O183" i="13" s="1"/>
  <c r="M171" i="13" a="1"/>
  <c r="M171" i="13" s="1"/>
  <c r="N171" i="13" s="1"/>
  <c r="O171" i="13" s="1"/>
  <c r="M147" i="13" a="1"/>
  <c r="M147" i="13" s="1"/>
  <c r="N147" i="13" s="1"/>
  <c r="O147" i="13" s="1"/>
  <c r="G157" i="13" a="1"/>
  <c r="G157" i="13" s="1"/>
  <c r="H157" i="13" s="1"/>
  <c r="I157" i="13" s="1"/>
  <c r="M194" i="13" a="1"/>
  <c r="M194" i="13" s="1"/>
  <c r="N194" i="13" s="1"/>
  <c r="O194" i="13" s="1"/>
  <c r="M182" i="13" a="1"/>
  <c r="M182" i="13" s="1"/>
  <c r="M170" i="13" a="1"/>
  <c r="M170" i="13" s="1"/>
  <c r="N170" i="13" s="1"/>
  <c r="O170" i="13" s="1"/>
  <c r="M158" i="13" a="1"/>
  <c r="M158" i="13" s="1"/>
  <c r="M146" i="13" a="1"/>
  <c r="M146" i="13" s="1"/>
  <c r="N146" i="13" s="1"/>
  <c r="O146" i="13" s="1"/>
  <c r="G195" i="13" a="1"/>
  <c r="G195" i="13" s="1"/>
  <c r="H195" i="13" s="1"/>
  <c r="I195" i="13" s="1"/>
  <c r="G194" i="13" a="1"/>
  <c r="G194" i="13" s="1"/>
  <c r="G192" i="13" a="1"/>
  <c r="G192" i="13" s="1"/>
  <c r="H192" i="13" s="1"/>
  <c r="I192" i="13" s="1"/>
  <c r="G193" i="13" a="1"/>
  <c r="G193" i="13" s="1"/>
  <c r="H193" i="13" s="1"/>
  <c r="I193" i="13" s="1"/>
  <c r="G156" i="13" a="1"/>
  <c r="G156" i="13" s="1"/>
  <c r="H156" i="13" s="1"/>
  <c r="I156" i="13" s="1"/>
  <c r="G181" i="13" a="1"/>
  <c r="G181" i="13" s="1"/>
  <c r="H181" i="13" s="1"/>
  <c r="I181" i="13" s="1"/>
  <c r="G179" i="13" a="1"/>
  <c r="G179" i="13" s="1"/>
  <c r="H179" i="13" s="1"/>
  <c r="I179" i="13" s="1"/>
  <c r="M159" i="13" a="1"/>
  <c r="M159" i="13" s="1"/>
  <c r="N159" i="13" s="1"/>
  <c r="O159" i="13" s="1"/>
  <c r="G168" i="13" a="1"/>
  <c r="G168" i="13" s="1"/>
  <c r="G191" i="13" a="1"/>
  <c r="G191" i="13" s="1"/>
  <c r="H191" i="13" s="1"/>
  <c r="I191" i="13" s="1"/>
  <c r="G144" i="13" a="1"/>
  <c r="G144" i="13" s="1"/>
  <c r="H144" i="13" s="1"/>
  <c r="I144" i="13" s="1"/>
  <c r="G167" i="13" a="1"/>
  <c r="G167" i="13" s="1"/>
  <c r="H167" i="13" s="1"/>
  <c r="I167" i="13" s="1"/>
  <c r="M193" i="13" a="1"/>
  <c r="M193" i="13" s="1"/>
  <c r="N193" i="13" s="1"/>
  <c r="O193" i="13" s="1"/>
  <c r="M168" i="13" a="1"/>
  <c r="M168" i="13" s="1"/>
  <c r="N168" i="13" s="1"/>
  <c r="O168" i="13" s="1"/>
  <c r="M181" i="13" a="1"/>
  <c r="M181" i="13" s="1"/>
  <c r="N181" i="13" s="1"/>
  <c r="O181" i="13" s="1"/>
  <c r="M169" i="13" a="1"/>
  <c r="M169" i="13" s="1"/>
  <c r="N169" i="13" s="1"/>
  <c r="O169" i="13" s="1"/>
  <c r="M155" i="13" a="1"/>
  <c r="M155" i="13" s="1"/>
  <c r="N155" i="13" s="1"/>
  <c r="O155" i="13" s="1"/>
  <c r="M157" i="13" a="1"/>
  <c r="M157" i="13" s="1"/>
  <c r="N157" i="13" s="1"/>
  <c r="O157" i="13" s="1"/>
  <c r="M145" i="13" a="1"/>
  <c r="M145" i="13" s="1"/>
  <c r="N145" i="13" s="1"/>
  <c r="O145" i="13" s="1"/>
  <c r="M179" i="13" a="1"/>
  <c r="M179" i="13" s="1"/>
  <c r="G180" i="13" a="1"/>
  <c r="G180" i="13" s="1"/>
  <c r="H180" i="13" s="1"/>
  <c r="I180" i="13" s="1"/>
  <c r="M167" i="13" a="1"/>
  <c r="M167" i="13" s="1"/>
  <c r="M143" i="13" a="1"/>
  <c r="M143" i="13" s="1"/>
  <c r="N143" i="13" s="1"/>
  <c r="O143" i="13" s="1"/>
  <c r="G155" i="13" a="1"/>
  <c r="G155" i="13" s="1"/>
  <c r="M198" i="13" a="1"/>
  <c r="M198" i="13" s="1"/>
  <c r="G143" i="13" a="1"/>
  <c r="G143" i="13" s="1"/>
  <c r="G190" i="13" a="1"/>
  <c r="G190" i="13" s="1"/>
  <c r="H190" i="13" s="1"/>
  <c r="I190" i="13" s="1"/>
  <c r="M192" i="13" a="1"/>
  <c r="M192" i="13" s="1"/>
  <c r="N192" i="13" s="1"/>
  <c r="O192" i="13" s="1"/>
  <c r="G178" i="13" a="1"/>
  <c r="G178" i="13" s="1"/>
  <c r="H178" i="13" s="1"/>
  <c r="I178" i="13" s="1"/>
  <c r="M180" i="13" a="1"/>
  <c r="M180" i="13" s="1"/>
  <c r="G166" i="13" a="1"/>
  <c r="G166" i="13" s="1"/>
  <c r="H166" i="13" s="1"/>
  <c r="I166" i="13" s="1"/>
  <c r="G154" i="13" a="1"/>
  <c r="G154" i="13" s="1"/>
  <c r="H154" i="13" s="1"/>
  <c r="I154" i="13" s="1"/>
  <c r="M156" i="13" a="1"/>
  <c r="M156" i="13" s="1"/>
  <c r="N156" i="13" s="1"/>
  <c r="O156" i="13" s="1"/>
  <c r="G142" i="13" a="1"/>
  <c r="G142" i="13" s="1"/>
  <c r="H142" i="13" s="1"/>
  <c r="I142" i="13" s="1"/>
  <c r="M144" i="13" a="1"/>
  <c r="M144" i="13" s="1"/>
  <c r="M191" i="13" a="1"/>
  <c r="M191" i="13" s="1"/>
  <c r="N191" i="13" s="1"/>
  <c r="O191" i="13" s="1"/>
  <c r="U123" i="10" a="1"/>
  <c r="U123" i="10" s="1"/>
  <c r="U135" i="10" a="1"/>
  <c r="U135" i="10" s="1"/>
  <c r="U147" i="10" a="1"/>
  <c r="U147" i="10" s="1"/>
  <c r="U159" i="10" a="1"/>
  <c r="U159" i="10" s="1"/>
  <c r="U171" i="10" a="1"/>
  <c r="U171" i="10" s="1"/>
  <c r="G129" i="10" a="1"/>
  <c r="G129" i="10" s="1"/>
  <c r="G141" i="10" a="1"/>
  <c r="G141" i="10" s="1"/>
  <c r="G153" i="10" a="1"/>
  <c r="G153" i="10" s="1"/>
  <c r="G165" i="10" a="1"/>
  <c r="G165" i="10" s="1"/>
  <c r="G177" i="10" a="1"/>
  <c r="G177" i="10" s="1"/>
  <c r="U124" i="10" a="1"/>
  <c r="U124" i="10" s="1"/>
  <c r="U136" i="10" a="1"/>
  <c r="U136" i="10" s="1"/>
  <c r="U148" i="10" a="1"/>
  <c r="U148" i="10" s="1"/>
  <c r="U160" i="10" a="1"/>
  <c r="U160" i="10" s="1"/>
  <c r="U172" i="10" a="1"/>
  <c r="U172" i="10" s="1"/>
  <c r="G118" i="10" a="1"/>
  <c r="G118" i="10" s="1"/>
  <c r="G130" i="10" a="1"/>
  <c r="G130" i="10" s="1"/>
  <c r="G142" i="10" a="1"/>
  <c r="G142" i="10" s="1"/>
  <c r="G154" i="10" a="1"/>
  <c r="G154" i="10" s="1"/>
  <c r="G166" i="10" a="1"/>
  <c r="G166" i="10" s="1"/>
  <c r="G178" i="10" a="1"/>
  <c r="G178" i="10" s="1"/>
  <c r="G117" i="10" a="1"/>
  <c r="G117" i="10" s="1"/>
  <c r="U125" i="10" a="1"/>
  <c r="U125" i="10" s="1"/>
  <c r="U137" i="10" a="1"/>
  <c r="U137" i="10" s="1"/>
  <c r="U149" i="10" a="1"/>
  <c r="U149" i="10" s="1"/>
  <c r="U161" i="10" a="1"/>
  <c r="U161" i="10" s="1"/>
  <c r="U173" i="10" a="1"/>
  <c r="U173" i="10" s="1"/>
  <c r="G119" i="10" a="1"/>
  <c r="G119" i="10" s="1"/>
  <c r="G131" i="10" a="1"/>
  <c r="G131" i="10" s="1"/>
  <c r="G143" i="10" a="1"/>
  <c r="G143" i="10" s="1"/>
  <c r="G155" i="10" a="1"/>
  <c r="G155" i="10" s="1"/>
  <c r="G167" i="10" a="1"/>
  <c r="G167" i="10" s="1"/>
  <c r="U126" i="10" a="1"/>
  <c r="U126" i="10" s="1"/>
  <c r="U138" i="10" a="1"/>
  <c r="U138" i="10" s="1"/>
  <c r="U150" i="10" a="1"/>
  <c r="U150" i="10" s="1"/>
  <c r="U162" i="10" a="1"/>
  <c r="U162" i="10" s="1"/>
  <c r="U174" i="10" a="1"/>
  <c r="U174" i="10" s="1"/>
  <c r="G120" i="10" a="1"/>
  <c r="G120" i="10" s="1"/>
  <c r="G132" i="10" a="1"/>
  <c r="G132" i="10" s="1"/>
  <c r="G144" i="10" a="1"/>
  <c r="G144" i="10" s="1"/>
  <c r="G156" i="10" a="1"/>
  <c r="G156" i="10" s="1"/>
  <c r="G168" i="10" a="1"/>
  <c r="G168" i="10" s="1"/>
  <c r="U127" i="10" a="1"/>
  <c r="U127" i="10" s="1"/>
  <c r="U139" i="10" a="1"/>
  <c r="U139" i="10" s="1"/>
  <c r="U151" i="10" a="1"/>
  <c r="U151" i="10" s="1"/>
  <c r="U163" i="10" a="1"/>
  <c r="U163" i="10" s="1"/>
  <c r="U175" i="10" a="1"/>
  <c r="U175" i="10" s="1"/>
  <c r="G121" i="10" a="1"/>
  <c r="G121" i="10" s="1"/>
  <c r="G133" i="10" a="1"/>
  <c r="G133" i="10" s="1"/>
  <c r="G145" i="10" a="1"/>
  <c r="G145" i="10" s="1"/>
  <c r="G157" i="10" a="1"/>
  <c r="G157" i="10" s="1"/>
  <c r="G169" i="10" a="1"/>
  <c r="G169" i="10" s="1"/>
  <c r="U128" i="10" a="1"/>
  <c r="U128" i="10" s="1"/>
  <c r="U140" i="10" a="1"/>
  <c r="U140" i="10" s="1"/>
  <c r="U152" i="10" a="1"/>
  <c r="U152" i="10" s="1"/>
  <c r="U164" i="10" a="1"/>
  <c r="U164" i="10" s="1"/>
  <c r="U176" i="10" a="1"/>
  <c r="U176" i="10" s="1"/>
  <c r="G122" i="10" a="1"/>
  <c r="G122" i="10" s="1"/>
  <c r="G134" i="10" a="1"/>
  <c r="G134" i="10" s="1"/>
  <c r="G146" i="10" a="1"/>
  <c r="G146" i="10" s="1"/>
  <c r="G158" i="10" a="1"/>
  <c r="G158" i="10" s="1"/>
  <c r="G170" i="10" a="1"/>
  <c r="G170" i="10" s="1"/>
  <c r="U129" i="10" a="1"/>
  <c r="U129" i="10" s="1"/>
  <c r="U141" i="10" a="1"/>
  <c r="U141" i="10" s="1"/>
  <c r="U153" i="10" a="1"/>
  <c r="U153" i="10" s="1"/>
  <c r="U165" i="10" a="1"/>
  <c r="U165" i="10" s="1"/>
  <c r="U177" i="10" a="1"/>
  <c r="U177" i="10" s="1"/>
  <c r="G123" i="10" a="1"/>
  <c r="G123" i="10" s="1"/>
  <c r="G135" i="10" a="1"/>
  <c r="G135" i="10" s="1"/>
  <c r="G147" i="10" a="1"/>
  <c r="G147" i="10" s="1"/>
  <c r="G159" i="10" a="1"/>
  <c r="G159" i="10" s="1"/>
  <c r="G171" i="10" a="1"/>
  <c r="G171" i="10" s="1"/>
  <c r="U130" i="10" a="1"/>
  <c r="U130" i="10" s="1"/>
  <c r="U142" i="10" a="1"/>
  <c r="U142" i="10" s="1"/>
  <c r="U154" i="10" a="1"/>
  <c r="U154" i="10" s="1"/>
  <c r="U166" i="10" a="1"/>
  <c r="U166" i="10" s="1"/>
  <c r="U178" i="10" a="1"/>
  <c r="U178" i="10" s="1"/>
  <c r="G124" i="10" a="1"/>
  <c r="G124" i="10" s="1"/>
  <c r="G136" i="10" a="1"/>
  <c r="G136" i="10" s="1"/>
  <c r="G148" i="10" a="1"/>
  <c r="G148" i="10" s="1"/>
  <c r="G160" i="10" a="1"/>
  <c r="G160" i="10" s="1"/>
  <c r="G172" i="10" a="1"/>
  <c r="G172" i="10" s="1"/>
  <c r="U119" i="10" a="1"/>
  <c r="U119" i="10" s="1"/>
  <c r="U131" i="10" a="1"/>
  <c r="U131" i="10" s="1"/>
  <c r="U143" i="10" a="1"/>
  <c r="U143" i="10" s="1"/>
  <c r="U155" i="10" a="1"/>
  <c r="U155" i="10" s="1"/>
  <c r="U167" i="10" a="1"/>
  <c r="U167" i="10" s="1"/>
  <c r="U118" i="10" a="1"/>
  <c r="U118" i="10" s="1"/>
  <c r="G125" i="10" a="1"/>
  <c r="G125" i="10" s="1"/>
  <c r="G137" i="10" a="1"/>
  <c r="G137" i="10" s="1"/>
  <c r="G149" i="10" a="1"/>
  <c r="G149" i="10" s="1"/>
  <c r="G161" i="10" a="1"/>
  <c r="G161" i="10" s="1"/>
  <c r="G173" i="10" a="1"/>
  <c r="G173" i="10" s="1"/>
  <c r="U120" i="10" a="1"/>
  <c r="U120" i="10" s="1"/>
  <c r="U132" i="10" a="1"/>
  <c r="U132" i="10" s="1"/>
  <c r="U144" i="10" a="1"/>
  <c r="U144" i="10" s="1"/>
  <c r="U156" i="10" a="1"/>
  <c r="U156" i="10" s="1"/>
  <c r="U168" i="10" a="1"/>
  <c r="U168" i="10" s="1"/>
  <c r="U117" i="10" a="1"/>
  <c r="U117" i="10" s="1"/>
  <c r="G126" i="10" a="1"/>
  <c r="G126" i="10" s="1"/>
  <c r="G138" i="10" a="1"/>
  <c r="G138" i="10" s="1"/>
  <c r="G150" i="10" a="1"/>
  <c r="G150" i="10" s="1"/>
  <c r="G162" i="10" a="1"/>
  <c r="G162" i="10" s="1"/>
  <c r="G174" i="10" a="1"/>
  <c r="G174" i="10" s="1"/>
  <c r="U121" i="10" a="1"/>
  <c r="U121" i="10" s="1"/>
  <c r="U133" i="10" a="1"/>
  <c r="U133" i="10" s="1"/>
  <c r="U145" i="10" a="1"/>
  <c r="U145" i="10" s="1"/>
  <c r="U157" i="10" a="1"/>
  <c r="U157" i="10" s="1"/>
  <c r="U169" i="10" a="1"/>
  <c r="U169" i="10" s="1"/>
  <c r="G127" i="10" a="1"/>
  <c r="G127" i="10" s="1"/>
  <c r="G139" i="10" a="1"/>
  <c r="G139" i="10" s="1"/>
  <c r="G151" i="10" a="1"/>
  <c r="G151" i="10" s="1"/>
  <c r="G163" i="10" a="1"/>
  <c r="G163" i="10" s="1"/>
  <c r="G175" i="10" a="1"/>
  <c r="G175" i="10" s="1"/>
  <c r="U122" i="10" a="1"/>
  <c r="U122" i="10" s="1"/>
  <c r="U134" i="10" a="1"/>
  <c r="U134" i="10" s="1"/>
  <c r="U146" i="10" a="1"/>
  <c r="U146" i="10" s="1"/>
  <c r="U158" i="10" a="1"/>
  <c r="U158" i="10" s="1"/>
  <c r="U170" i="10" a="1"/>
  <c r="U170" i="10" s="1"/>
  <c r="G128" i="10" a="1"/>
  <c r="G128" i="10" s="1"/>
  <c r="G140" i="10" a="1"/>
  <c r="G140" i="10" s="1"/>
  <c r="G152" i="10" a="1"/>
  <c r="G152" i="10" s="1"/>
  <c r="G164" i="10" a="1"/>
  <c r="G164" i="10" s="1"/>
  <c r="G176" i="10" a="1"/>
  <c r="G176" i="10" s="1"/>
  <c r="M176" i="10" a="1"/>
  <c r="M176" i="10" s="1"/>
  <c r="N176" i="10" s="1"/>
  <c r="O176" i="10" s="1"/>
  <c r="M154" i="10" a="1"/>
  <c r="M154" i="10" s="1"/>
  <c r="N154" i="10" s="1"/>
  <c r="O154" i="10" s="1"/>
  <c r="M123" i="10" a="1"/>
  <c r="M123" i="10" s="1"/>
  <c r="N123" i="10" s="1"/>
  <c r="O123" i="10" s="1"/>
  <c r="M169" i="10" a="1"/>
  <c r="M169" i="10" s="1"/>
  <c r="N169" i="10" s="1"/>
  <c r="O169" i="10" s="1"/>
  <c r="M156" i="10" a="1"/>
  <c r="M156" i="10" s="1"/>
  <c r="N156" i="10" s="1"/>
  <c r="O156" i="10" s="1"/>
  <c r="M137" i="10" a="1"/>
  <c r="M137" i="10" s="1"/>
  <c r="N137" i="10" s="1"/>
  <c r="O137" i="10" s="1"/>
  <c r="M173" i="10" a="1"/>
  <c r="M173" i="10" s="1"/>
  <c r="N173" i="10" s="1"/>
  <c r="O173" i="10" s="1"/>
  <c r="M142" i="10" a="1"/>
  <c r="M142" i="10" s="1"/>
  <c r="N142" i="10" s="1"/>
  <c r="O142" i="10" s="1"/>
  <c r="M172" i="10" a="1"/>
  <c r="M172" i="10" s="1"/>
  <c r="N172" i="10" s="1"/>
  <c r="O172" i="10" s="1"/>
  <c r="M157" i="10" a="1"/>
  <c r="M157" i="10" s="1"/>
  <c r="N157" i="10" s="1"/>
  <c r="O157" i="10" s="1"/>
  <c r="M144" i="10" a="1"/>
  <c r="M144" i="10" s="1"/>
  <c r="N144" i="10" s="1"/>
  <c r="O144" i="10" s="1"/>
  <c r="M125" i="10" a="1"/>
  <c r="M125" i="10" s="1"/>
  <c r="N125" i="10" s="1"/>
  <c r="O125" i="10" s="1"/>
  <c r="M161" i="10" a="1"/>
  <c r="M161" i="10" s="1"/>
  <c r="N161" i="10" s="1"/>
  <c r="O161" i="10" s="1"/>
  <c r="M130" i="10" a="1"/>
  <c r="M130" i="10" s="1"/>
  <c r="N130" i="10" s="1"/>
  <c r="O130" i="10" s="1"/>
  <c r="M164" i="10" a="1"/>
  <c r="M164" i="10" s="1"/>
  <c r="N164" i="10" s="1"/>
  <c r="O164" i="10" s="1"/>
  <c r="M145" i="10" a="1"/>
  <c r="M145" i="10" s="1"/>
  <c r="N145" i="10" s="1"/>
  <c r="O145" i="10" s="1"/>
  <c r="M132" i="10" a="1"/>
  <c r="M132" i="10" s="1"/>
  <c r="N132" i="10" s="1"/>
  <c r="O132" i="10" s="1"/>
  <c r="M149" i="10" a="1"/>
  <c r="M149" i="10" s="1"/>
  <c r="N149" i="10" s="1"/>
  <c r="O149" i="10" s="1"/>
  <c r="M165" i="10" a="1"/>
  <c r="M165" i="10" s="1"/>
  <c r="N165" i="10" s="1"/>
  <c r="O165" i="10" s="1"/>
  <c r="M152" i="10" a="1"/>
  <c r="M152" i="10" s="1"/>
  <c r="N152" i="10" s="1"/>
  <c r="O152" i="10" s="1"/>
  <c r="M133" i="10" a="1"/>
  <c r="M133" i="10" s="1"/>
  <c r="N133" i="10" s="1"/>
  <c r="O133" i="10" s="1"/>
  <c r="M120" i="10" a="1"/>
  <c r="M120" i="10" s="1"/>
  <c r="N120" i="10" s="1"/>
  <c r="O120" i="10" s="1"/>
  <c r="M121" i="10" a="1"/>
  <c r="M121" i="10" s="1"/>
  <c r="N121" i="10" s="1"/>
  <c r="O121" i="10" s="1"/>
  <c r="M131" i="10" a="1"/>
  <c r="M131" i="10" s="1"/>
  <c r="N131" i="10" s="1"/>
  <c r="O131" i="10" s="1"/>
  <c r="M153" i="10" a="1"/>
  <c r="M153" i="10" s="1"/>
  <c r="N153" i="10" s="1"/>
  <c r="O153" i="10" s="1"/>
  <c r="M140" i="10" a="1"/>
  <c r="M140" i="10" s="1"/>
  <c r="N140" i="10" s="1"/>
  <c r="O140" i="10" s="1"/>
  <c r="M127" i="10" a="1"/>
  <c r="M127" i="10" s="1"/>
  <c r="N127" i="10" s="1"/>
  <c r="O127" i="10" s="1"/>
  <c r="M162" i="10" a="1"/>
  <c r="M162" i="10" s="1"/>
  <c r="N162" i="10" s="1"/>
  <c r="O162" i="10" s="1"/>
  <c r="M119" i="10" a="1"/>
  <c r="M119" i="10" s="1"/>
  <c r="N119" i="10" s="1"/>
  <c r="O119" i="10" s="1"/>
  <c r="M141" i="10" a="1"/>
  <c r="M141" i="10" s="1"/>
  <c r="N141" i="10" s="1"/>
  <c r="O141" i="10" s="1"/>
  <c r="M128" i="10" a="1"/>
  <c r="M128" i="10" s="1"/>
  <c r="N128" i="10" s="1"/>
  <c r="O128" i="10" s="1"/>
  <c r="M178" i="10" a="1"/>
  <c r="M178" i="10" s="1"/>
  <c r="N178" i="10" s="1"/>
  <c r="O178" i="10" s="1"/>
  <c r="M150" i="10" a="1"/>
  <c r="M150" i="10" s="1"/>
  <c r="N150" i="10" s="1"/>
  <c r="O150" i="10" s="1"/>
  <c r="M155" i="10" a="1"/>
  <c r="M155" i="10" s="1"/>
  <c r="N155" i="10" s="1"/>
  <c r="O155" i="10" s="1"/>
  <c r="M160" i="10" a="1"/>
  <c r="M160" i="10" s="1"/>
  <c r="N160" i="10" s="1"/>
  <c r="O160" i="10" s="1"/>
  <c r="M129" i="10" a="1"/>
  <c r="M129" i="10" s="1"/>
  <c r="N129" i="10" s="1"/>
  <c r="O129" i="10" s="1"/>
  <c r="M122" i="10" a="1"/>
  <c r="M122" i="10" s="1"/>
  <c r="N122" i="10" s="1"/>
  <c r="O122" i="10" s="1"/>
  <c r="M175" i="10" a="1"/>
  <c r="M175" i="10" s="1"/>
  <c r="N175" i="10" s="1"/>
  <c r="O175" i="10" s="1"/>
  <c r="M138" i="10" a="1"/>
  <c r="M138" i="10" s="1"/>
  <c r="N138" i="10" s="1"/>
  <c r="O138" i="10" s="1"/>
  <c r="U179" i="10" a="1"/>
  <c r="U179" i="10" s="1"/>
  <c r="M148" i="10" a="1"/>
  <c r="M148" i="10" s="1"/>
  <c r="N148" i="10" s="1"/>
  <c r="O148" i="10" s="1"/>
  <c r="M117" i="10" a="1"/>
  <c r="M117" i="10" s="1"/>
  <c r="N117" i="10" s="1"/>
  <c r="O117" i="10" s="1"/>
  <c r="M170" i="10" a="1"/>
  <c r="M170" i="10" s="1"/>
  <c r="N170" i="10" s="1"/>
  <c r="O170" i="10" s="1"/>
  <c r="M163" i="10" a="1"/>
  <c r="M163" i="10" s="1"/>
  <c r="N163" i="10" s="1"/>
  <c r="O163" i="10" s="1"/>
  <c r="M126" i="10" a="1"/>
  <c r="M126" i="10" s="1"/>
  <c r="N126" i="10" s="1"/>
  <c r="O126" i="10" s="1"/>
  <c r="M147" i="10" a="1"/>
  <c r="M147" i="10" s="1"/>
  <c r="N147" i="10" s="1"/>
  <c r="O147" i="10" s="1"/>
  <c r="M136" i="10" a="1"/>
  <c r="M136" i="10" s="1"/>
  <c r="N136" i="10" s="1"/>
  <c r="O136" i="10" s="1"/>
  <c r="M171" i="10" a="1"/>
  <c r="M171" i="10" s="1"/>
  <c r="N171" i="10" s="1"/>
  <c r="O171" i="10" s="1"/>
  <c r="M158" i="10" a="1"/>
  <c r="M158" i="10" s="1"/>
  <c r="N158" i="10" s="1"/>
  <c r="O158" i="10" s="1"/>
  <c r="M151" i="10" a="1"/>
  <c r="M151" i="10" s="1"/>
  <c r="N151" i="10" s="1"/>
  <c r="O151" i="10" s="1"/>
  <c r="M174" i="10" a="1"/>
  <c r="M174" i="10" s="1"/>
  <c r="N174" i="10" s="1"/>
  <c r="O174" i="10" s="1"/>
  <c r="M134" i="10" a="1"/>
  <c r="M134" i="10" s="1"/>
  <c r="N134" i="10" s="1"/>
  <c r="O134" i="10" s="1"/>
  <c r="M124" i="10" a="1"/>
  <c r="M124" i="10" s="1"/>
  <c r="N124" i="10" s="1"/>
  <c r="O124" i="10" s="1"/>
  <c r="M159" i="10" a="1"/>
  <c r="M159" i="10" s="1"/>
  <c r="N159" i="10" s="1"/>
  <c r="O159" i="10" s="1"/>
  <c r="M146" i="10" a="1"/>
  <c r="M146" i="10" s="1"/>
  <c r="N146" i="10" s="1"/>
  <c r="O146" i="10" s="1"/>
  <c r="M139" i="10" a="1"/>
  <c r="M139" i="10" s="1"/>
  <c r="N139" i="10" s="1"/>
  <c r="O139" i="10" s="1"/>
  <c r="M167" i="10" a="1"/>
  <c r="M167" i="10" s="1"/>
  <c r="N167" i="10" s="1"/>
  <c r="O167" i="10" s="1"/>
  <c r="M118" i="10" a="1"/>
  <c r="M118" i="10" s="1"/>
  <c r="N118" i="10" s="1"/>
  <c r="O118" i="10" s="1"/>
  <c r="M166" i="10" a="1"/>
  <c r="M166" i="10" s="1"/>
  <c r="N166" i="10" s="1"/>
  <c r="O166" i="10" s="1"/>
  <c r="M135" i="10" a="1"/>
  <c r="M135" i="10" s="1"/>
  <c r="N135" i="10" s="1"/>
  <c r="O135" i="10" s="1"/>
  <c r="M177" i="10" a="1"/>
  <c r="M177" i="10" s="1"/>
  <c r="N177" i="10" s="1"/>
  <c r="O177" i="10" s="1"/>
  <c r="M168" i="10" a="1"/>
  <c r="M168" i="10" s="1"/>
  <c r="N168" i="10" s="1"/>
  <c r="O168" i="10" s="1"/>
  <c r="M143" i="10" a="1"/>
  <c r="M143" i="10" s="1"/>
  <c r="N143" i="10" s="1"/>
  <c r="O143" i="10" s="1"/>
  <c r="E19" i="13"/>
  <c r="F19" i="13" s="1"/>
  <c r="J18" i="13"/>
  <c r="G18" i="13"/>
  <c r="H18" i="13" s="1"/>
  <c r="R18" i="13"/>
  <c r="S18" i="13" s="1"/>
  <c r="P19" i="13"/>
  <c r="Q19" i="13" s="1"/>
  <c r="U18" i="13"/>
  <c r="Q19" i="10"/>
  <c r="R19" i="10" s="1"/>
  <c r="S19" i="10" s="1"/>
  <c r="U19" i="10"/>
  <c r="V19" i="10" s="1"/>
  <c r="W19" i="10" s="1"/>
  <c r="X19" i="10" s="1"/>
  <c r="P20" i="10"/>
  <c r="F19" i="10"/>
  <c r="G19" i="10" s="1"/>
  <c r="H19" i="10" s="1"/>
  <c r="J19" i="10"/>
  <c r="K19" i="10" s="1"/>
  <c r="L19" i="10" s="1"/>
  <c r="M19" i="10" s="1"/>
  <c r="E20" i="10"/>
  <c r="F9" i="10" a="1"/>
  <c r="F9" i="10" s="1"/>
  <c r="G9" i="10" s="1"/>
  <c r="H9" i="10" s="1"/>
  <c r="F8" i="10" a="1"/>
  <c r="F8" i="10" s="1"/>
  <c r="G8" i="10" s="1"/>
  <c r="H8" i="10" s="1"/>
  <c r="F7" i="10" a="1"/>
  <c r="F7" i="10" s="1"/>
  <c r="G7" i="10" s="1"/>
  <c r="H7" i="10" s="1"/>
  <c r="V118" i="13" l="1"/>
  <c r="V130" i="13"/>
  <c r="V142" i="13"/>
  <c r="V154" i="13"/>
  <c r="V166" i="13"/>
  <c r="V178" i="13"/>
  <c r="V190" i="13"/>
  <c r="V202" i="13"/>
  <c r="V214" i="13"/>
  <c r="V119" i="13"/>
  <c r="V131" i="13"/>
  <c r="V143" i="13"/>
  <c r="V155" i="13"/>
  <c r="V167" i="13"/>
  <c r="V179" i="13"/>
  <c r="V191" i="13"/>
  <c r="V203" i="13"/>
  <c r="V215" i="13"/>
  <c r="V120" i="13"/>
  <c r="V132" i="13"/>
  <c r="V144" i="13"/>
  <c r="V156" i="13"/>
  <c r="V168" i="13"/>
  <c r="V180" i="13"/>
  <c r="V192" i="13"/>
  <c r="V204" i="13"/>
  <c r="V216" i="13"/>
  <c r="V121" i="13"/>
  <c r="V133" i="13"/>
  <c r="V145" i="13"/>
  <c r="V157" i="13"/>
  <c r="V169" i="13"/>
  <c r="V181" i="13"/>
  <c r="V193" i="13"/>
  <c r="V205" i="13"/>
  <c r="V217" i="13"/>
  <c r="V122" i="13"/>
  <c r="V134" i="13"/>
  <c r="V146" i="13"/>
  <c r="V158" i="13"/>
  <c r="V170" i="13"/>
  <c r="V182" i="13"/>
  <c r="V194" i="13"/>
  <c r="V206" i="13"/>
  <c r="V218" i="13"/>
  <c r="V123" i="13"/>
  <c r="V135" i="13"/>
  <c r="V147" i="13"/>
  <c r="V159" i="13"/>
  <c r="V171" i="13"/>
  <c r="V183" i="13"/>
  <c r="V195" i="13"/>
  <c r="V207" i="13"/>
  <c r="V117" i="13"/>
  <c r="V124" i="13"/>
  <c r="V136" i="13"/>
  <c r="V148" i="13"/>
  <c r="V160" i="13"/>
  <c r="V172" i="13"/>
  <c r="V184" i="13"/>
  <c r="V196" i="13"/>
  <c r="V208" i="13"/>
  <c r="V125" i="13"/>
  <c r="V137" i="13"/>
  <c r="V149" i="13"/>
  <c r="V161" i="13"/>
  <c r="V173" i="13"/>
  <c r="V185" i="13"/>
  <c r="V197" i="13"/>
  <c r="V209" i="13"/>
  <c r="V126" i="13"/>
  <c r="V138" i="13"/>
  <c r="V150" i="13"/>
  <c r="V162" i="13"/>
  <c r="V174" i="13"/>
  <c r="V186" i="13"/>
  <c r="V198" i="13"/>
  <c r="V210" i="13"/>
  <c r="V127" i="13"/>
  <c r="V139" i="13"/>
  <c r="V151" i="13"/>
  <c r="V163" i="13"/>
  <c r="V175" i="13"/>
  <c r="V187" i="13"/>
  <c r="V199" i="13"/>
  <c r="V211" i="13"/>
  <c r="V128" i="13"/>
  <c r="V140" i="13"/>
  <c r="V152" i="13"/>
  <c r="V164" i="13"/>
  <c r="V176" i="13"/>
  <c r="V188" i="13"/>
  <c r="V200" i="13"/>
  <c r="V212" i="13"/>
  <c r="V129" i="13"/>
  <c r="V141" i="13"/>
  <c r="V153" i="13"/>
  <c r="V165" i="13"/>
  <c r="V177" i="13"/>
  <c r="V189" i="13"/>
  <c r="V201" i="13"/>
  <c r="V213" i="13"/>
  <c r="P175" i="13"/>
  <c r="P141" i="13"/>
  <c r="P140" i="13"/>
  <c r="H121" i="13"/>
  <c r="I121" i="13" s="1"/>
  <c r="P121" i="13"/>
  <c r="P118" i="13"/>
  <c r="H118" i="13"/>
  <c r="I118" i="13" s="1"/>
  <c r="H120" i="13"/>
  <c r="I120" i="13" s="1"/>
  <c r="P120" i="13"/>
  <c r="H122" i="13"/>
  <c r="I122" i="13" s="1"/>
  <c r="P122" i="13"/>
  <c r="H117" i="13"/>
  <c r="I117" i="13" s="1"/>
  <c r="P117" i="13"/>
  <c r="P119" i="13"/>
  <c r="H119" i="13"/>
  <c r="I119" i="13" s="1"/>
  <c r="H126" i="13"/>
  <c r="I126" i="13" s="1"/>
  <c r="P126" i="13"/>
  <c r="H129" i="13"/>
  <c r="I129" i="13" s="1"/>
  <c r="P129" i="13"/>
  <c r="P130" i="13"/>
  <c r="H130" i="13"/>
  <c r="I130" i="13" s="1"/>
  <c r="H123" i="13"/>
  <c r="I123" i="13" s="1"/>
  <c r="P123" i="13"/>
  <c r="P128" i="13"/>
  <c r="H128" i="13"/>
  <c r="I128" i="13" s="1"/>
  <c r="P127" i="13"/>
  <c r="H127" i="13"/>
  <c r="I127" i="13" s="1"/>
  <c r="H131" i="13"/>
  <c r="I131" i="13" s="1"/>
  <c r="P131" i="13"/>
  <c r="P124" i="13"/>
  <c r="H124" i="13"/>
  <c r="I124" i="13" s="1"/>
  <c r="H125" i="13"/>
  <c r="I125" i="13" s="1"/>
  <c r="P125" i="13"/>
  <c r="H135" i="13"/>
  <c r="I135" i="13" s="1"/>
  <c r="P135" i="13"/>
  <c r="P133" i="13"/>
  <c r="H133" i="13"/>
  <c r="I133" i="13" s="1"/>
  <c r="H136" i="13"/>
  <c r="I136" i="13" s="1"/>
  <c r="P136" i="13"/>
  <c r="P134" i="13"/>
  <c r="H134" i="13"/>
  <c r="I134" i="13" s="1"/>
  <c r="H132" i="13"/>
  <c r="I132" i="13" s="1"/>
  <c r="P132" i="13"/>
  <c r="H202" i="13"/>
  <c r="I202" i="13" s="1"/>
  <c r="P202" i="13"/>
  <c r="P214" i="13"/>
  <c r="H214" i="13"/>
  <c r="I214" i="13" s="1"/>
  <c r="P200" i="13"/>
  <c r="H200" i="13"/>
  <c r="I200" i="13" s="1"/>
  <c r="H199" i="13"/>
  <c r="I199" i="13" s="1"/>
  <c r="P199" i="13"/>
  <c r="P205" i="13"/>
  <c r="H205" i="13"/>
  <c r="I205" i="13" s="1"/>
  <c r="H213" i="13"/>
  <c r="I213" i="13" s="1"/>
  <c r="P213" i="13"/>
  <c r="P208" i="13"/>
  <c r="H208" i="13"/>
  <c r="I208" i="13" s="1"/>
  <c r="H217" i="13"/>
  <c r="I217" i="13" s="1"/>
  <c r="P217" i="13"/>
  <c r="H216" i="13"/>
  <c r="I216" i="13" s="1"/>
  <c r="P216" i="13"/>
  <c r="H203" i="13"/>
  <c r="I203" i="13" s="1"/>
  <c r="P203" i="13"/>
  <c r="H204" i="13"/>
  <c r="I204" i="13" s="1"/>
  <c r="P204" i="13"/>
  <c r="P201" i="13"/>
  <c r="H201" i="13"/>
  <c r="I201" i="13" s="1"/>
  <c r="H210" i="13"/>
  <c r="I210" i="13" s="1"/>
  <c r="P210" i="13"/>
  <c r="H209" i="13"/>
  <c r="I209" i="13" s="1"/>
  <c r="P209" i="13"/>
  <c r="H206" i="13"/>
  <c r="I206" i="13" s="1"/>
  <c r="P206" i="13"/>
  <c r="P211" i="13"/>
  <c r="H211" i="13"/>
  <c r="I211" i="13" s="1"/>
  <c r="H212" i="13"/>
  <c r="I212" i="13" s="1"/>
  <c r="P212" i="13"/>
  <c r="H215" i="13"/>
  <c r="I215" i="13" s="1"/>
  <c r="P215" i="13"/>
  <c r="H207" i="13"/>
  <c r="I207" i="13" s="1"/>
  <c r="P207" i="13"/>
  <c r="P177" i="13"/>
  <c r="P174" i="13"/>
  <c r="K18" i="13"/>
  <c r="L18" i="13" s="1"/>
  <c r="M18" i="13" s="1"/>
  <c r="V18" i="13"/>
  <c r="W18" i="13" s="1"/>
  <c r="X18" i="13" s="1"/>
  <c r="P186" i="13"/>
  <c r="P176" i="13"/>
  <c r="P185" i="13"/>
  <c r="P163" i="13"/>
  <c r="P149" i="13"/>
  <c r="P139" i="13"/>
  <c r="P148" i="13"/>
  <c r="P160" i="13"/>
  <c r="P196" i="13"/>
  <c r="P152" i="13"/>
  <c r="N152" i="13"/>
  <c r="O152" i="13" s="1"/>
  <c r="P189" i="13"/>
  <c r="P162" i="13"/>
  <c r="P165" i="13"/>
  <c r="P161" i="13"/>
  <c r="P150" i="13"/>
  <c r="P187" i="13"/>
  <c r="N150" i="13"/>
  <c r="O150" i="13" s="1"/>
  <c r="P164" i="13"/>
  <c r="P138" i="13"/>
  <c r="P171" i="13"/>
  <c r="P146" i="13"/>
  <c r="P184" i="13"/>
  <c r="P195" i="13"/>
  <c r="P197" i="13"/>
  <c r="P144" i="13"/>
  <c r="P145" i="13"/>
  <c r="P170" i="13"/>
  <c r="P153" i="13"/>
  <c r="P137" i="13"/>
  <c r="P183" i="13"/>
  <c r="P151" i="13"/>
  <c r="P188" i="13"/>
  <c r="P159" i="13"/>
  <c r="P147" i="13"/>
  <c r="P190" i="13"/>
  <c r="P157" i="13"/>
  <c r="P179" i="13"/>
  <c r="P169" i="13"/>
  <c r="P143" i="13"/>
  <c r="P181" i="13"/>
  <c r="P193" i="13"/>
  <c r="P142" i="13"/>
  <c r="H173" i="13"/>
  <c r="I173" i="13" s="1"/>
  <c r="P173" i="13"/>
  <c r="N172" i="13"/>
  <c r="O172" i="13" s="1"/>
  <c r="P172" i="13"/>
  <c r="H194" i="13"/>
  <c r="I194" i="13" s="1"/>
  <c r="P194" i="13"/>
  <c r="N158" i="13"/>
  <c r="O158" i="13" s="1"/>
  <c r="P158" i="13"/>
  <c r="N182" i="13"/>
  <c r="O182" i="13" s="1"/>
  <c r="P182" i="13"/>
  <c r="N179" i="13"/>
  <c r="O179" i="13" s="1"/>
  <c r="H143" i="13"/>
  <c r="I143" i="13" s="1"/>
  <c r="P166" i="13"/>
  <c r="P192" i="13"/>
  <c r="X117" i="13"/>
  <c r="H168" i="13"/>
  <c r="I168" i="13" s="1"/>
  <c r="P168" i="13"/>
  <c r="P178" i="13"/>
  <c r="N198" i="13"/>
  <c r="O198" i="13" s="1"/>
  <c r="P198" i="13"/>
  <c r="H155" i="13"/>
  <c r="I155" i="13" s="1"/>
  <c r="P155" i="13"/>
  <c r="P154" i="13"/>
  <c r="N144" i="13"/>
  <c r="O144" i="13" s="1"/>
  <c r="P191" i="13"/>
  <c r="N180" i="13"/>
  <c r="O180" i="13" s="1"/>
  <c r="P180" i="13"/>
  <c r="N167" i="13"/>
  <c r="O167" i="13" s="1"/>
  <c r="P167" i="13"/>
  <c r="P156" i="13"/>
  <c r="P20" i="13"/>
  <c r="Q20" i="13" s="1"/>
  <c r="U19" i="13"/>
  <c r="R19" i="13"/>
  <c r="S19" i="13" s="1"/>
  <c r="E20" i="13"/>
  <c r="F20" i="13" s="1"/>
  <c r="J19" i="13"/>
  <c r="G19" i="13"/>
  <c r="H19" i="13" s="1"/>
  <c r="J20" i="10"/>
  <c r="K20" i="10" s="1"/>
  <c r="L20" i="10" s="1"/>
  <c r="M20" i="10" s="1"/>
  <c r="E21" i="10"/>
  <c r="F20" i="10"/>
  <c r="G20" i="10" s="1"/>
  <c r="H20" i="10" s="1"/>
  <c r="Q20" i="10"/>
  <c r="R20" i="10" s="1"/>
  <c r="S20" i="10" s="1"/>
  <c r="U20" i="10"/>
  <c r="V20" i="10" s="1"/>
  <c r="W20" i="10" s="1"/>
  <c r="X20" i="10" s="1"/>
  <c r="P21" i="10"/>
  <c r="W118" i="10"/>
  <c r="P160" i="10"/>
  <c r="H160" i="10"/>
  <c r="I160" i="10" s="1"/>
  <c r="P133" i="10"/>
  <c r="H133" i="10"/>
  <c r="I133" i="10" s="1"/>
  <c r="P120" i="10"/>
  <c r="H120" i="10"/>
  <c r="I120" i="10" s="1"/>
  <c r="P149" i="10"/>
  <c r="H149" i="10"/>
  <c r="I149" i="10" s="1"/>
  <c r="H171" i="10"/>
  <c r="I171" i="10" s="1"/>
  <c r="P171" i="10"/>
  <c r="P134" i="10"/>
  <c r="H134" i="10"/>
  <c r="I134" i="10" s="1"/>
  <c r="P121" i="10"/>
  <c r="H121" i="10"/>
  <c r="I121" i="10" s="1"/>
  <c r="P168" i="10"/>
  <c r="H168" i="10"/>
  <c r="I168" i="10" s="1"/>
  <c r="H165" i="10"/>
  <c r="I165" i="10" s="1"/>
  <c r="P165" i="10"/>
  <c r="H153" i="10"/>
  <c r="I153" i="10" s="1"/>
  <c r="P153" i="10"/>
  <c r="H163" i="10"/>
  <c r="I163" i="10" s="1"/>
  <c r="P163" i="10"/>
  <c r="P148" i="10"/>
  <c r="H148" i="10"/>
  <c r="I148" i="10" s="1"/>
  <c r="P159" i="10"/>
  <c r="H159" i="10"/>
  <c r="I159" i="10" s="1"/>
  <c r="H139" i="10"/>
  <c r="I139" i="10" s="1"/>
  <c r="P139" i="10"/>
  <c r="P147" i="10"/>
  <c r="H147" i="10"/>
  <c r="I147" i="10" s="1"/>
  <c r="P156" i="10"/>
  <c r="H156" i="10"/>
  <c r="I156" i="10" s="1"/>
  <c r="H167" i="10"/>
  <c r="I167" i="10" s="1"/>
  <c r="P167" i="10"/>
  <c r="H176" i="10"/>
  <c r="I176" i="10" s="1"/>
  <c r="P176" i="10"/>
  <c r="H151" i="10"/>
  <c r="I151" i="10" s="1"/>
  <c r="P151" i="10"/>
  <c r="H137" i="10"/>
  <c r="I137" i="10" s="1"/>
  <c r="P137" i="10"/>
  <c r="P135" i="10"/>
  <c r="H135" i="10"/>
  <c r="I135" i="10" s="1"/>
  <c r="P122" i="10"/>
  <c r="H122" i="10"/>
  <c r="I122" i="10" s="1"/>
  <c r="H141" i="10"/>
  <c r="I141" i="10" s="1"/>
  <c r="P141" i="10"/>
  <c r="H164" i="10"/>
  <c r="I164" i="10" s="1"/>
  <c r="P164" i="10"/>
  <c r="H174" i="10"/>
  <c r="I174" i="10" s="1"/>
  <c r="P174" i="10"/>
  <c r="P136" i="10"/>
  <c r="H136" i="10"/>
  <c r="I136" i="10" s="1"/>
  <c r="P123" i="10"/>
  <c r="H123" i="10"/>
  <c r="I123" i="10" s="1"/>
  <c r="P170" i="10"/>
  <c r="H170" i="10"/>
  <c r="I170" i="10" s="1"/>
  <c r="H152" i="10"/>
  <c r="I152" i="10" s="1"/>
  <c r="P152" i="10"/>
  <c r="H127" i="10"/>
  <c r="I127" i="10" s="1"/>
  <c r="P127" i="10"/>
  <c r="H162" i="10"/>
  <c r="I162" i="10" s="1"/>
  <c r="P162" i="10"/>
  <c r="P144" i="10"/>
  <c r="H144" i="10"/>
  <c r="I144" i="10" s="1"/>
  <c r="H155" i="10"/>
  <c r="I155" i="10" s="1"/>
  <c r="P155" i="10"/>
  <c r="P143" i="10"/>
  <c r="H143" i="10"/>
  <c r="I143" i="10" s="1"/>
  <c r="H140" i="10"/>
  <c r="I140" i="10" s="1"/>
  <c r="P140" i="10"/>
  <c r="H150" i="10"/>
  <c r="I150" i="10" s="1"/>
  <c r="P150" i="10"/>
  <c r="H125" i="10"/>
  <c r="I125" i="10" s="1"/>
  <c r="P125" i="10"/>
  <c r="P124" i="10"/>
  <c r="H124" i="10"/>
  <c r="I124" i="10" s="1"/>
  <c r="H166" i="10"/>
  <c r="I166" i="10" s="1"/>
  <c r="P166" i="10"/>
  <c r="H129" i="10"/>
  <c r="I129" i="10" s="1"/>
  <c r="P129" i="10"/>
  <c r="H128" i="10"/>
  <c r="I128" i="10" s="1"/>
  <c r="P128" i="10"/>
  <c r="P118" i="10"/>
  <c r="H118" i="10"/>
  <c r="I118" i="10" s="1"/>
  <c r="H138" i="10"/>
  <c r="I138" i="10" s="1"/>
  <c r="P138" i="10"/>
  <c r="P158" i="10"/>
  <c r="H158" i="10"/>
  <c r="I158" i="10" s="1"/>
  <c r="P178" i="10"/>
  <c r="H178" i="10"/>
  <c r="I178" i="10" s="1"/>
  <c r="H154" i="10"/>
  <c r="I154" i="10" s="1"/>
  <c r="P154" i="10"/>
  <c r="H126" i="10"/>
  <c r="I126" i="10" s="1"/>
  <c r="P126" i="10"/>
  <c r="P169" i="10"/>
  <c r="H169" i="10"/>
  <c r="I169" i="10" s="1"/>
  <c r="P132" i="10"/>
  <c r="H132" i="10"/>
  <c r="I132" i="10" s="1"/>
  <c r="H142" i="10"/>
  <c r="I142" i="10" s="1"/>
  <c r="P142" i="10"/>
  <c r="H173" i="10"/>
  <c r="I173" i="10" s="1"/>
  <c r="P173" i="10"/>
  <c r="H175" i="10"/>
  <c r="I175" i="10" s="1"/>
  <c r="P175" i="10"/>
  <c r="P117" i="10"/>
  <c r="H117" i="10"/>
  <c r="I117" i="10" s="1"/>
  <c r="P172" i="10"/>
  <c r="H172" i="10"/>
  <c r="I172" i="10" s="1"/>
  <c r="P146" i="10"/>
  <c r="H146" i="10"/>
  <c r="I146" i="10" s="1"/>
  <c r="P157" i="10"/>
  <c r="H157" i="10"/>
  <c r="I157" i="10" s="1"/>
  <c r="P131" i="10"/>
  <c r="H131" i="10"/>
  <c r="I131" i="10" s="1"/>
  <c r="H130" i="10"/>
  <c r="I130" i="10" s="1"/>
  <c r="P130" i="10"/>
  <c r="H177" i="10"/>
  <c r="I177" i="10" s="1"/>
  <c r="P177" i="10"/>
  <c r="P161" i="10"/>
  <c r="H161" i="10"/>
  <c r="I161" i="10" s="1"/>
  <c r="P145" i="10"/>
  <c r="H145" i="10"/>
  <c r="I145" i="10" s="1"/>
  <c r="P119" i="10"/>
  <c r="H119" i="10"/>
  <c r="I119" i="10" s="1"/>
  <c r="L20" i="2"/>
  <c r="O31" i="2"/>
  <c r="P31" i="2"/>
  <c r="Q31" i="2"/>
  <c r="R31" i="2"/>
  <c r="S31" i="2"/>
  <c r="T31" i="2"/>
  <c r="U31" i="2"/>
  <c r="V31" i="2"/>
  <c r="W31" i="2"/>
  <c r="X31" i="2"/>
  <c r="Y31" i="2"/>
  <c r="Z31" i="2"/>
  <c r="G27" i="2"/>
  <c r="H27" i="2"/>
  <c r="I27" i="2"/>
  <c r="J27" i="2"/>
  <c r="K27" i="2"/>
  <c r="L27" i="2"/>
  <c r="M27" i="2"/>
  <c r="G28" i="2"/>
  <c r="H28" i="2"/>
  <c r="I28" i="2"/>
  <c r="J28" i="2"/>
  <c r="K28" i="2"/>
  <c r="L28" i="2"/>
  <c r="M28" i="2"/>
  <c r="G29" i="2"/>
  <c r="H29" i="2"/>
  <c r="I29" i="2"/>
  <c r="J29" i="2"/>
  <c r="K29" i="2"/>
  <c r="L29" i="2"/>
  <c r="M29" i="2"/>
  <c r="G30" i="2"/>
  <c r="H30" i="2"/>
  <c r="I30" i="2"/>
  <c r="J30" i="2"/>
  <c r="K30" i="2"/>
  <c r="L30" i="2"/>
  <c r="M30" i="2"/>
  <c r="G31" i="2"/>
  <c r="H31" i="2"/>
  <c r="I31" i="2"/>
  <c r="J31" i="2"/>
  <c r="K31" i="2"/>
  <c r="L31" i="2"/>
  <c r="M31" i="2"/>
  <c r="E29" i="2"/>
  <c r="E30" i="2"/>
  <c r="E31" i="2"/>
  <c r="D30" i="2"/>
  <c r="D31" i="2"/>
  <c r="B31" i="2"/>
  <c r="F31" i="2"/>
  <c r="C31" i="2"/>
  <c r="Q117" i="13" l="1"/>
  <c r="Q118" i="13"/>
  <c r="Q130" i="13"/>
  <c r="Q142" i="13"/>
  <c r="Q154" i="13"/>
  <c r="Q166" i="13"/>
  <c r="Q178" i="13"/>
  <c r="Q190" i="13"/>
  <c r="Q167" i="13"/>
  <c r="Q215" i="13"/>
  <c r="Q120" i="13"/>
  <c r="Q132" i="13"/>
  <c r="Q144" i="13"/>
  <c r="Q156" i="13"/>
  <c r="Q168" i="13"/>
  <c r="Q180" i="13"/>
  <c r="Q192" i="13"/>
  <c r="Q204" i="13"/>
  <c r="Q216" i="13"/>
  <c r="Q147" i="13"/>
  <c r="Q183" i="13"/>
  <c r="Q148" i="13"/>
  <c r="Q172" i="13"/>
  <c r="Q196" i="13"/>
  <c r="Q214" i="13"/>
  <c r="Q191" i="13"/>
  <c r="Q121" i="13"/>
  <c r="Q133" i="13"/>
  <c r="Q145" i="13"/>
  <c r="Q157" i="13"/>
  <c r="Q169" i="13"/>
  <c r="Q181" i="13"/>
  <c r="Q193" i="13"/>
  <c r="Q205" i="13"/>
  <c r="Q217" i="13"/>
  <c r="Q135" i="13"/>
  <c r="Q159" i="13"/>
  <c r="Q171" i="13"/>
  <c r="Q195" i="13"/>
  <c r="Q136" i="13"/>
  <c r="Q184" i="13"/>
  <c r="Q208" i="13"/>
  <c r="Q131" i="13"/>
  <c r="Q122" i="13"/>
  <c r="Q134" i="13"/>
  <c r="Q146" i="13"/>
  <c r="Q158" i="13"/>
  <c r="Q170" i="13"/>
  <c r="Q182" i="13"/>
  <c r="Q194" i="13"/>
  <c r="Q206" i="13"/>
  <c r="Q123" i="13"/>
  <c r="Q207" i="13"/>
  <c r="Q160" i="13"/>
  <c r="Q202" i="13"/>
  <c r="Q179" i="13"/>
  <c r="Q124" i="13"/>
  <c r="Q155" i="13"/>
  <c r="Q125" i="13"/>
  <c r="Q137" i="13"/>
  <c r="Q149" i="13"/>
  <c r="Q161" i="13"/>
  <c r="Q173" i="13"/>
  <c r="Q185" i="13"/>
  <c r="Q197" i="13"/>
  <c r="Q209" i="13"/>
  <c r="Q139" i="13"/>
  <c r="Q151" i="13"/>
  <c r="Q175" i="13"/>
  <c r="Q199" i="13"/>
  <c r="Q140" i="13"/>
  <c r="Q152" i="13"/>
  <c r="Q176" i="13"/>
  <c r="Q200" i="13"/>
  <c r="Q141" i="13"/>
  <c r="Q153" i="13"/>
  <c r="Q177" i="13"/>
  <c r="Q201" i="13"/>
  <c r="Q119" i="13"/>
  <c r="Q126" i="13"/>
  <c r="Q138" i="13"/>
  <c r="Q150" i="13"/>
  <c r="Q162" i="13"/>
  <c r="Q174" i="13"/>
  <c r="Q186" i="13"/>
  <c r="Q198" i="13"/>
  <c r="Q210" i="13"/>
  <c r="Q127" i="13"/>
  <c r="Q163" i="13"/>
  <c r="Q187" i="13"/>
  <c r="Q211" i="13"/>
  <c r="Q128" i="13"/>
  <c r="Q164" i="13"/>
  <c r="Q188" i="13"/>
  <c r="Q212" i="13"/>
  <c r="Q129" i="13"/>
  <c r="Q165" i="13"/>
  <c r="Q189" i="13"/>
  <c r="Q213" i="13"/>
  <c r="Q143" i="13"/>
  <c r="Q203" i="13"/>
  <c r="K19" i="13"/>
  <c r="L19" i="13" s="1"/>
  <c r="M19" i="13" s="1"/>
  <c r="V19" i="13"/>
  <c r="W19" i="13" s="1"/>
  <c r="X19" i="13" s="1"/>
  <c r="AA31" i="2"/>
  <c r="L8" i="13"/>
  <c r="M7" i="13"/>
  <c r="L7" i="13"/>
  <c r="M8" i="13"/>
  <c r="L7" i="10"/>
  <c r="M8" i="10"/>
  <c r="M7" i="10"/>
  <c r="L8" i="10"/>
  <c r="D4" i="22" s="1"/>
  <c r="G20" i="13"/>
  <c r="H20" i="13" s="1"/>
  <c r="E21" i="13"/>
  <c r="F21" i="13" s="1"/>
  <c r="J20" i="13"/>
  <c r="P21" i="13"/>
  <c r="Q21" i="13" s="1"/>
  <c r="U20" i="13"/>
  <c r="R20" i="13"/>
  <c r="S20" i="13" s="1"/>
  <c r="U21" i="10"/>
  <c r="V21" i="10" s="1"/>
  <c r="W21" i="10" s="1"/>
  <c r="X21" i="10" s="1"/>
  <c r="P22" i="10"/>
  <c r="Q21" i="10"/>
  <c r="R21" i="10" s="1"/>
  <c r="S21" i="10" s="1"/>
  <c r="F21" i="10"/>
  <c r="G21" i="10" s="1"/>
  <c r="H21" i="10" s="1"/>
  <c r="J21" i="10"/>
  <c r="K21" i="10" s="1"/>
  <c r="L21" i="10" s="1"/>
  <c r="M21" i="10" s="1"/>
  <c r="E22" i="10"/>
  <c r="Q119" i="10"/>
  <c r="Q122" i="10"/>
  <c r="Q125" i="10"/>
  <c r="Q128" i="10"/>
  <c r="Q131" i="10"/>
  <c r="Q134" i="10"/>
  <c r="Q137" i="10"/>
  <c r="Q140" i="10"/>
  <c r="Q143" i="10"/>
  <c r="Q146" i="10"/>
  <c r="Q149" i="10"/>
  <c r="Q152" i="10"/>
  <c r="Q155" i="10"/>
  <c r="Q158" i="10"/>
  <c r="Q161" i="10"/>
  <c r="Q164" i="10"/>
  <c r="Q167" i="10"/>
  <c r="Q170" i="10"/>
  <c r="Q173" i="10"/>
  <c r="Q176" i="10"/>
  <c r="Q117" i="10"/>
  <c r="Q120" i="10"/>
  <c r="Q123" i="10"/>
  <c r="Q126" i="10"/>
  <c r="Q129" i="10"/>
  <c r="Q132" i="10"/>
  <c r="Q135" i="10"/>
  <c r="Q138" i="10"/>
  <c r="Q141" i="10"/>
  <c r="Q144" i="10"/>
  <c r="Q147" i="10"/>
  <c r="Q150" i="10"/>
  <c r="Q153" i="10"/>
  <c r="Q156" i="10"/>
  <c r="Q159" i="10"/>
  <c r="Q162" i="10"/>
  <c r="Q165" i="10"/>
  <c r="Q168" i="10"/>
  <c r="Q171" i="10"/>
  <c r="Q174" i="10"/>
  <c r="Q118" i="10"/>
  <c r="Q121" i="10"/>
  <c r="Q124" i="10"/>
  <c r="Q127" i="10"/>
  <c r="Q130" i="10"/>
  <c r="Q133" i="10"/>
  <c r="Q136" i="10"/>
  <c r="Q139" i="10"/>
  <c r="Q142" i="10"/>
  <c r="Q145" i="10"/>
  <c r="Q148" i="10"/>
  <c r="Q151" i="10"/>
  <c r="Q154" i="10"/>
  <c r="Q157" i="10"/>
  <c r="Q160" i="10"/>
  <c r="Q163" i="10"/>
  <c r="Q166" i="10"/>
  <c r="Q169" i="10"/>
  <c r="Q172" i="10"/>
  <c r="Q175" i="10"/>
  <c r="Q177" i="10"/>
  <c r="Q178" i="10"/>
  <c r="K36" i="2" l="1"/>
  <c r="AD31" i="2"/>
  <c r="P36" i="2"/>
  <c r="I36" i="2"/>
  <c r="A20" i="2"/>
  <c r="J36" i="2"/>
  <c r="L36" i="2"/>
  <c r="D3" i="22"/>
  <c r="C71" i="22" s="1"/>
  <c r="D71" i="22" s="1"/>
  <c r="V20" i="13"/>
  <c r="W20" i="13" s="1"/>
  <c r="X20" i="13" s="1"/>
  <c r="K20" i="13"/>
  <c r="L20" i="13" s="1"/>
  <c r="M20" i="13" s="1"/>
  <c r="R21" i="13"/>
  <c r="S21" i="13" s="1"/>
  <c r="P22" i="13"/>
  <c r="Q22" i="13" s="1"/>
  <c r="U21" i="13"/>
  <c r="E22" i="13"/>
  <c r="F22" i="13" s="1"/>
  <c r="J21" i="13"/>
  <c r="G21" i="13"/>
  <c r="H21" i="13" s="1"/>
  <c r="Q22" i="10"/>
  <c r="R22" i="10" s="1"/>
  <c r="S22" i="10" s="1"/>
  <c r="U22" i="10"/>
  <c r="V22" i="10" s="1"/>
  <c r="W22" i="10" s="1"/>
  <c r="X22" i="10" s="1"/>
  <c r="P23" i="10"/>
  <c r="F22" i="10"/>
  <c r="G22" i="10" s="1"/>
  <c r="H22" i="10" s="1"/>
  <c r="J22" i="10"/>
  <c r="K22" i="10" s="1"/>
  <c r="L22" i="10" s="1"/>
  <c r="M22" i="10" s="1"/>
  <c r="E23" i="10"/>
  <c r="W81" i="2"/>
  <c r="W83" i="2"/>
  <c r="W84" i="2"/>
  <c r="W85" i="2"/>
  <c r="W86" i="2"/>
  <c r="M20" i="2"/>
  <c r="A32" i="2"/>
  <c r="A6" i="2"/>
  <c r="B7" i="2"/>
  <c r="C7" i="2"/>
  <c r="D7" i="2"/>
  <c r="E7" i="2"/>
  <c r="F7" i="2"/>
  <c r="G7" i="2"/>
  <c r="H7" i="2"/>
  <c r="I7" i="2"/>
  <c r="J7" i="2"/>
  <c r="K7" i="2"/>
  <c r="L7" i="2"/>
  <c r="M7" i="2"/>
  <c r="O7" i="2"/>
  <c r="P7" i="2"/>
  <c r="Q7" i="2"/>
  <c r="R7" i="2"/>
  <c r="S7" i="2"/>
  <c r="T7" i="2"/>
  <c r="U7" i="2"/>
  <c r="V7" i="2"/>
  <c r="W7" i="2"/>
  <c r="X7" i="2"/>
  <c r="Y7" i="2"/>
  <c r="B8" i="2"/>
  <c r="C8" i="2"/>
  <c r="D8" i="2"/>
  <c r="E8" i="2"/>
  <c r="F8" i="2"/>
  <c r="G8" i="2"/>
  <c r="H8" i="2"/>
  <c r="I8" i="2"/>
  <c r="J8" i="2"/>
  <c r="K8" i="2"/>
  <c r="L8" i="2"/>
  <c r="M8" i="2"/>
  <c r="O8" i="2"/>
  <c r="P8" i="2"/>
  <c r="Q8" i="2"/>
  <c r="R8" i="2"/>
  <c r="S8" i="2"/>
  <c r="T8" i="2"/>
  <c r="U8" i="2"/>
  <c r="V8" i="2"/>
  <c r="W8" i="2"/>
  <c r="X8" i="2"/>
  <c r="Y8" i="2"/>
  <c r="Z8" i="2"/>
  <c r="B9" i="2"/>
  <c r="C9" i="2"/>
  <c r="D9" i="2"/>
  <c r="E9" i="2"/>
  <c r="F9" i="2"/>
  <c r="G9" i="2"/>
  <c r="H9" i="2"/>
  <c r="I9" i="2"/>
  <c r="J9" i="2"/>
  <c r="K9" i="2"/>
  <c r="L9" i="2"/>
  <c r="M9" i="2"/>
  <c r="O9" i="2"/>
  <c r="P9" i="2"/>
  <c r="Q9" i="2"/>
  <c r="R9" i="2"/>
  <c r="S9" i="2"/>
  <c r="T9" i="2"/>
  <c r="U9" i="2"/>
  <c r="V9" i="2"/>
  <c r="W9" i="2"/>
  <c r="X9" i="2"/>
  <c r="Y9" i="2"/>
  <c r="Z9" i="2"/>
  <c r="B10" i="2"/>
  <c r="C10" i="2"/>
  <c r="D10" i="2"/>
  <c r="E10" i="2"/>
  <c r="F10" i="2"/>
  <c r="G10" i="2"/>
  <c r="H10" i="2"/>
  <c r="I10" i="2"/>
  <c r="J10" i="2"/>
  <c r="K10" i="2"/>
  <c r="L10" i="2"/>
  <c r="M10" i="2"/>
  <c r="O10" i="2"/>
  <c r="P10" i="2"/>
  <c r="Q10" i="2"/>
  <c r="R10" i="2"/>
  <c r="S10" i="2"/>
  <c r="T10" i="2"/>
  <c r="U10" i="2"/>
  <c r="V10" i="2"/>
  <c r="W10" i="2"/>
  <c r="X10" i="2"/>
  <c r="Y10" i="2"/>
  <c r="Z10" i="2"/>
  <c r="B11" i="2"/>
  <c r="C11" i="2"/>
  <c r="D11" i="2"/>
  <c r="E11" i="2"/>
  <c r="F11" i="2"/>
  <c r="G11" i="2"/>
  <c r="H11" i="2"/>
  <c r="I11" i="2"/>
  <c r="J11" i="2"/>
  <c r="K11" i="2"/>
  <c r="L11" i="2"/>
  <c r="M11" i="2"/>
  <c r="O11" i="2"/>
  <c r="P11" i="2"/>
  <c r="Q11" i="2"/>
  <c r="R11" i="2"/>
  <c r="S11" i="2"/>
  <c r="T11" i="2"/>
  <c r="V11" i="2"/>
  <c r="X11" i="2"/>
  <c r="Y11" i="2"/>
  <c r="Z11" i="2"/>
  <c r="B12" i="2"/>
  <c r="C12" i="2"/>
  <c r="D12" i="2"/>
  <c r="E12" i="2"/>
  <c r="F12" i="2"/>
  <c r="G12" i="2"/>
  <c r="H12" i="2"/>
  <c r="I12" i="2"/>
  <c r="J12" i="2"/>
  <c r="K12" i="2"/>
  <c r="L12" i="2"/>
  <c r="M12" i="2"/>
  <c r="O12" i="2"/>
  <c r="P12" i="2"/>
  <c r="Q12" i="2"/>
  <c r="R12" i="2"/>
  <c r="S12" i="2"/>
  <c r="T12" i="2"/>
  <c r="U12" i="2"/>
  <c r="V12" i="2"/>
  <c r="W12" i="2"/>
  <c r="X12" i="2"/>
  <c r="Y12" i="2"/>
  <c r="Z12" i="2"/>
  <c r="B13" i="2"/>
  <c r="C13" i="2"/>
  <c r="D13" i="2"/>
  <c r="E13" i="2"/>
  <c r="F13" i="2"/>
  <c r="G13" i="2"/>
  <c r="H13" i="2"/>
  <c r="I13" i="2"/>
  <c r="J13" i="2"/>
  <c r="K13" i="2"/>
  <c r="L13" i="2"/>
  <c r="M13" i="2"/>
  <c r="O13" i="2"/>
  <c r="P13" i="2"/>
  <c r="Q13" i="2"/>
  <c r="R13" i="2"/>
  <c r="S13" i="2"/>
  <c r="T13" i="2"/>
  <c r="U13" i="2"/>
  <c r="V13" i="2"/>
  <c r="W13" i="2"/>
  <c r="X13" i="2"/>
  <c r="Y13" i="2"/>
  <c r="Z13" i="2"/>
  <c r="B14" i="2"/>
  <c r="C14" i="2"/>
  <c r="D14" i="2"/>
  <c r="E14" i="2"/>
  <c r="F14" i="2"/>
  <c r="G14" i="2"/>
  <c r="H14" i="2"/>
  <c r="I14" i="2"/>
  <c r="J14" i="2"/>
  <c r="K14" i="2"/>
  <c r="L14" i="2"/>
  <c r="M14" i="2"/>
  <c r="O14" i="2"/>
  <c r="P14" i="2"/>
  <c r="Q14" i="2"/>
  <c r="R14" i="2"/>
  <c r="S14" i="2"/>
  <c r="T14" i="2"/>
  <c r="U14" i="2"/>
  <c r="V14" i="2"/>
  <c r="W14" i="2"/>
  <c r="X14" i="2"/>
  <c r="Y14" i="2"/>
  <c r="Z14" i="2"/>
  <c r="B15" i="2"/>
  <c r="C15" i="2"/>
  <c r="D15" i="2"/>
  <c r="E15" i="2"/>
  <c r="F15" i="2"/>
  <c r="G15" i="2"/>
  <c r="H15" i="2"/>
  <c r="I15" i="2"/>
  <c r="J15" i="2"/>
  <c r="K15" i="2"/>
  <c r="L15" i="2"/>
  <c r="M15" i="2"/>
  <c r="O15" i="2"/>
  <c r="P15" i="2"/>
  <c r="Q15" i="2"/>
  <c r="R15" i="2"/>
  <c r="S15" i="2"/>
  <c r="T15" i="2"/>
  <c r="U15" i="2"/>
  <c r="V15" i="2"/>
  <c r="W15" i="2"/>
  <c r="X15" i="2"/>
  <c r="Z15" i="2"/>
  <c r="B16" i="2"/>
  <c r="C16" i="2"/>
  <c r="D16" i="2"/>
  <c r="E16" i="2"/>
  <c r="F16" i="2"/>
  <c r="G16" i="2"/>
  <c r="H16" i="2"/>
  <c r="I16" i="2"/>
  <c r="J16" i="2"/>
  <c r="K16" i="2"/>
  <c r="L16" i="2"/>
  <c r="M16" i="2"/>
  <c r="O16" i="2"/>
  <c r="P16" i="2"/>
  <c r="Q16" i="2"/>
  <c r="R16" i="2"/>
  <c r="S16" i="2"/>
  <c r="T16" i="2"/>
  <c r="U16" i="2"/>
  <c r="V16" i="2"/>
  <c r="W16" i="2"/>
  <c r="X16" i="2"/>
  <c r="Y16" i="2"/>
  <c r="Z16" i="2"/>
  <c r="B17" i="2"/>
  <c r="C17" i="2"/>
  <c r="D17" i="2"/>
  <c r="E17" i="2"/>
  <c r="F17" i="2"/>
  <c r="G17" i="2"/>
  <c r="H17" i="2"/>
  <c r="I17" i="2"/>
  <c r="J17" i="2"/>
  <c r="K17" i="2"/>
  <c r="L17" i="2"/>
  <c r="M17" i="2"/>
  <c r="O17" i="2"/>
  <c r="P17" i="2"/>
  <c r="Q17" i="2"/>
  <c r="R17" i="2"/>
  <c r="S17" i="2"/>
  <c r="T17" i="2"/>
  <c r="U17" i="2"/>
  <c r="V17" i="2"/>
  <c r="W17" i="2"/>
  <c r="X17" i="2"/>
  <c r="Y17" i="2"/>
  <c r="Z17" i="2"/>
  <c r="B18" i="2"/>
  <c r="C18" i="2"/>
  <c r="D18" i="2"/>
  <c r="E18" i="2"/>
  <c r="F18" i="2"/>
  <c r="G18" i="2"/>
  <c r="H18" i="2"/>
  <c r="I18" i="2"/>
  <c r="J18" i="2"/>
  <c r="K18" i="2"/>
  <c r="L18" i="2"/>
  <c r="M18" i="2"/>
  <c r="O18" i="2"/>
  <c r="P18" i="2"/>
  <c r="Q18" i="2"/>
  <c r="R18" i="2"/>
  <c r="S18" i="2"/>
  <c r="T18" i="2"/>
  <c r="U18" i="2"/>
  <c r="V18" i="2"/>
  <c r="W18" i="2"/>
  <c r="X18" i="2"/>
  <c r="Y18" i="2"/>
  <c r="Z18" i="2"/>
  <c r="B19" i="2"/>
  <c r="C19" i="2"/>
  <c r="D19" i="2"/>
  <c r="E19" i="2"/>
  <c r="F19" i="2"/>
  <c r="G19" i="2"/>
  <c r="H19" i="2"/>
  <c r="I19" i="2"/>
  <c r="J19" i="2"/>
  <c r="K19" i="2"/>
  <c r="L19" i="2"/>
  <c r="M19" i="2"/>
  <c r="O19" i="2"/>
  <c r="P19" i="2"/>
  <c r="Q19" i="2"/>
  <c r="R19" i="2"/>
  <c r="S19" i="2"/>
  <c r="T19" i="2"/>
  <c r="U19" i="2"/>
  <c r="V19" i="2"/>
  <c r="W19" i="2"/>
  <c r="X19" i="2"/>
  <c r="Y19" i="2"/>
  <c r="Z19" i="2"/>
  <c r="B20" i="2"/>
  <c r="C20" i="2"/>
  <c r="D20" i="2"/>
  <c r="E20" i="2"/>
  <c r="F20" i="2"/>
  <c r="G20" i="2"/>
  <c r="H20" i="2"/>
  <c r="I20" i="2"/>
  <c r="J20" i="2"/>
  <c r="K20" i="2"/>
  <c r="O20" i="2"/>
  <c r="P20" i="2"/>
  <c r="Q20" i="2"/>
  <c r="R20" i="2"/>
  <c r="S20" i="2"/>
  <c r="T20" i="2"/>
  <c r="U20" i="2"/>
  <c r="V20" i="2"/>
  <c r="W20" i="2"/>
  <c r="X20" i="2"/>
  <c r="Y20" i="2"/>
  <c r="Z20" i="2"/>
  <c r="B21" i="2"/>
  <c r="C21" i="2"/>
  <c r="D21" i="2"/>
  <c r="E21" i="2"/>
  <c r="F21" i="2"/>
  <c r="G21" i="2"/>
  <c r="H21" i="2"/>
  <c r="I21" i="2"/>
  <c r="J21" i="2"/>
  <c r="K21" i="2"/>
  <c r="L21" i="2"/>
  <c r="O21" i="2"/>
  <c r="P21" i="2"/>
  <c r="Q21" i="2"/>
  <c r="R21" i="2"/>
  <c r="S21" i="2"/>
  <c r="T21" i="2"/>
  <c r="U21" i="2"/>
  <c r="V21" i="2"/>
  <c r="W21" i="2"/>
  <c r="X21" i="2"/>
  <c r="Y21" i="2"/>
  <c r="Z21" i="2"/>
  <c r="B22" i="2"/>
  <c r="C22" i="2"/>
  <c r="D22" i="2"/>
  <c r="E22" i="2"/>
  <c r="F22" i="2"/>
  <c r="G22" i="2"/>
  <c r="H22" i="2"/>
  <c r="I22" i="2"/>
  <c r="J22" i="2"/>
  <c r="K22" i="2"/>
  <c r="L22" i="2"/>
  <c r="O22" i="2"/>
  <c r="P22" i="2"/>
  <c r="Q22" i="2"/>
  <c r="R22" i="2"/>
  <c r="S22" i="2"/>
  <c r="T22" i="2"/>
  <c r="V22" i="2"/>
  <c r="W22" i="2"/>
  <c r="X22" i="2"/>
  <c r="Y22" i="2"/>
  <c r="Z22" i="2"/>
  <c r="B23" i="2"/>
  <c r="C23" i="2"/>
  <c r="D23" i="2"/>
  <c r="E23" i="2"/>
  <c r="F23" i="2"/>
  <c r="G23" i="2"/>
  <c r="H23" i="2"/>
  <c r="I23" i="2"/>
  <c r="J23" i="2"/>
  <c r="K23" i="2"/>
  <c r="L23" i="2"/>
  <c r="O23" i="2"/>
  <c r="P23" i="2"/>
  <c r="Q23" i="2"/>
  <c r="R23" i="2"/>
  <c r="S23" i="2"/>
  <c r="T23" i="2"/>
  <c r="U23" i="2"/>
  <c r="V23" i="2"/>
  <c r="W23" i="2"/>
  <c r="X23" i="2"/>
  <c r="Y23" i="2"/>
  <c r="Z23" i="2"/>
  <c r="B24" i="2"/>
  <c r="C24" i="2"/>
  <c r="D24" i="2"/>
  <c r="E24" i="2"/>
  <c r="F24" i="2"/>
  <c r="G24" i="2"/>
  <c r="H24" i="2"/>
  <c r="I24" i="2"/>
  <c r="J24" i="2"/>
  <c r="K24" i="2"/>
  <c r="L24" i="2"/>
  <c r="O24" i="2"/>
  <c r="P24" i="2"/>
  <c r="Q24" i="2"/>
  <c r="R24" i="2"/>
  <c r="S24" i="2"/>
  <c r="T24" i="2"/>
  <c r="U24" i="2"/>
  <c r="V24" i="2"/>
  <c r="W24" i="2"/>
  <c r="X24" i="2"/>
  <c r="Y24" i="2"/>
  <c r="Z24" i="2"/>
  <c r="B25" i="2"/>
  <c r="C25" i="2"/>
  <c r="D25" i="2"/>
  <c r="E25" i="2"/>
  <c r="F25" i="2"/>
  <c r="G25" i="2"/>
  <c r="H25" i="2"/>
  <c r="I25" i="2"/>
  <c r="J25" i="2"/>
  <c r="K25" i="2"/>
  <c r="L25" i="2"/>
  <c r="O25" i="2"/>
  <c r="P25" i="2"/>
  <c r="Q25" i="2"/>
  <c r="R25" i="2"/>
  <c r="S25" i="2"/>
  <c r="T25" i="2"/>
  <c r="U25" i="2"/>
  <c r="V25" i="2"/>
  <c r="W25" i="2"/>
  <c r="X25" i="2"/>
  <c r="Y25" i="2"/>
  <c r="Z25" i="2"/>
  <c r="B26" i="2"/>
  <c r="C26" i="2"/>
  <c r="D26" i="2"/>
  <c r="E26" i="2"/>
  <c r="F26" i="2"/>
  <c r="G26" i="2"/>
  <c r="H26" i="2"/>
  <c r="I26" i="2"/>
  <c r="J26" i="2"/>
  <c r="K26" i="2"/>
  <c r="L26" i="2"/>
  <c r="O26" i="2"/>
  <c r="P26" i="2"/>
  <c r="Q26" i="2"/>
  <c r="R26" i="2"/>
  <c r="S26" i="2"/>
  <c r="U26" i="2"/>
  <c r="V26" i="2"/>
  <c r="W26" i="2"/>
  <c r="X26" i="2"/>
  <c r="Y26" i="2"/>
  <c r="Z26" i="2"/>
  <c r="C27" i="2"/>
  <c r="D27" i="2"/>
  <c r="E27" i="2"/>
  <c r="F27" i="2"/>
  <c r="O27" i="2"/>
  <c r="P27" i="2"/>
  <c r="Q27" i="2"/>
  <c r="R27" i="2"/>
  <c r="S27" i="2"/>
  <c r="T27" i="2"/>
  <c r="U27" i="2"/>
  <c r="V27" i="2"/>
  <c r="W27" i="2"/>
  <c r="X27" i="2"/>
  <c r="Y27" i="2"/>
  <c r="Z27" i="2"/>
  <c r="C28" i="2"/>
  <c r="D28" i="2"/>
  <c r="E28" i="2"/>
  <c r="F28" i="2"/>
  <c r="O28" i="2"/>
  <c r="P28" i="2"/>
  <c r="Q28" i="2"/>
  <c r="R28" i="2"/>
  <c r="S28" i="2"/>
  <c r="T28" i="2"/>
  <c r="U28" i="2"/>
  <c r="V28" i="2"/>
  <c r="W28" i="2"/>
  <c r="X28" i="2"/>
  <c r="Y28" i="2"/>
  <c r="Z28" i="2"/>
  <c r="C29" i="2"/>
  <c r="D29" i="2"/>
  <c r="F29" i="2"/>
  <c r="O29" i="2"/>
  <c r="P29" i="2"/>
  <c r="Q29" i="2"/>
  <c r="R29" i="2"/>
  <c r="S29" i="2"/>
  <c r="T29" i="2"/>
  <c r="U29" i="2"/>
  <c r="V29" i="2"/>
  <c r="W29" i="2"/>
  <c r="X29" i="2"/>
  <c r="Y29" i="2"/>
  <c r="Z29" i="2"/>
  <c r="B30" i="2"/>
  <c r="C30" i="2"/>
  <c r="F30" i="2"/>
  <c r="O30" i="2"/>
  <c r="P30" i="2"/>
  <c r="Q30" i="2"/>
  <c r="R30" i="2"/>
  <c r="S30" i="2"/>
  <c r="T30" i="2"/>
  <c r="U30" i="2"/>
  <c r="V30" i="2"/>
  <c r="W30" i="2"/>
  <c r="X30" i="2"/>
  <c r="Y30" i="2"/>
  <c r="Z30" i="2"/>
  <c r="C84" i="22" l="1"/>
  <c r="D84" i="22" s="1"/>
  <c r="C72" i="22"/>
  <c r="D72" i="22" s="1"/>
  <c r="C79" i="22"/>
  <c r="D79" i="22" s="1"/>
  <c r="C64" i="22"/>
  <c r="D64" i="22" s="1"/>
  <c r="C70" i="22"/>
  <c r="D70" i="22" s="1"/>
  <c r="C53" i="22"/>
  <c r="D53" i="22" s="1"/>
  <c r="C61" i="22"/>
  <c r="D61" i="22" s="1"/>
  <c r="C49" i="22"/>
  <c r="D49" i="22" s="1"/>
  <c r="C82" i="22"/>
  <c r="D82" i="22" s="1"/>
  <c r="C59" i="22"/>
  <c r="D59" i="22" s="1"/>
  <c r="C57" i="22"/>
  <c r="D57" i="22" s="1"/>
  <c r="C47" i="22"/>
  <c r="D47" i="22" s="1"/>
  <c r="C69" i="22"/>
  <c r="D69" i="22" s="1"/>
  <c r="C46" i="22"/>
  <c r="D46" i="22" s="1"/>
  <c r="C81" i="22"/>
  <c r="D81" i="22" s="1"/>
  <c r="C45" i="22"/>
  <c r="D45" i="22" s="1"/>
  <c r="C55" i="22"/>
  <c r="D55" i="22" s="1"/>
  <c r="C77" i="22"/>
  <c r="D77" i="22" s="1"/>
  <c r="C68" i="22"/>
  <c r="D68" i="22" s="1"/>
  <c r="C48" i="22"/>
  <c r="D48" i="22" s="1"/>
  <c r="C56" i="22"/>
  <c r="D56" i="22" s="1"/>
  <c r="C66" i="22"/>
  <c r="D66" i="22" s="1"/>
  <c r="C54" i="22"/>
  <c r="D54" i="22" s="1"/>
  <c r="C51" i="22"/>
  <c r="D51" i="22" s="1"/>
  <c r="C50" i="22"/>
  <c r="D50" i="22" s="1"/>
  <c r="C60" i="22"/>
  <c r="D60" i="22" s="1"/>
  <c r="C76" i="22"/>
  <c r="D76" i="22" s="1"/>
  <c r="C75" i="22"/>
  <c r="D75" i="22" s="1"/>
  <c r="C67" i="22"/>
  <c r="D67" i="22" s="1"/>
  <c r="C52" i="22"/>
  <c r="D52" i="22" s="1"/>
  <c r="C73" i="22"/>
  <c r="D73" i="22" s="1"/>
  <c r="C80" i="22"/>
  <c r="D80" i="22" s="1"/>
  <c r="C63" i="22"/>
  <c r="D63" i="22" s="1"/>
  <c r="C65" i="22"/>
  <c r="D65" i="22" s="1"/>
  <c r="C74" i="22"/>
  <c r="D74" i="22" s="1"/>
  <c r="C58" i="22"/>
  <c r="D58" i="22" s="1"/>
  <c r="C83" i="22"/>
  <c r="D83" i="22" s="1"/>
  <c r="C62" i="22"/>
  <c r="D62" i="22" s="1"/>
  <c r="C78" i="22"/>
  <c r="D78" i="22" s="1"/>
  <c r="I81" i="22"/>
  <c r="J81" i="22" s="1"/>
  <c r="I68" i="22"/>
  <c r="J68" i="22" s="1"/>
  <c r="I71" i="22"/>
  <c r="J71" i="22" s="1"/>
  <c r="I84" i="22"/>
  <c r="J84" i="22" s="1"/>
  <c r="I46" i="22"/>
  <c r="J46" i="22" s="1"/>
  <c r="K21" i="13"/>
  <c r="L21" i="13" s="1"/>
  <c r="M21" i="13" s="1"/>
  <c r="V21" i="13"/>
  <c r="W21" i="13" s="1"/>
  <c r="X21" i="13" s="1"/>
  <c r="AA27" i="2"/>
  <c r="AD27" i="2" s="1"/>
  <c r="AA20" i="2"/>
  <c r="AD20" i="2" s="1"/>
  <c r="AA30" i="2"/>
  <c r="AA29" i="2"/>
  <c r="AD29" i="2" s="1"/>
  <c r="AA28" i="2"/>
  <c r="AD28" i="2" s="1"/>
  <c r="AA17" i="2"/>
  <c r="AD17" i="2" s="1"/>
  <c r="AA16" i="2"/>
  <c r="AA19" i="2"/>
  <c r="AD19" i="2" s="1"/>
  <c r="AA18" i="2"/>
  <c r="AD18" i="2" s="1"/>
  <c r="AA15" i="2"/>
  <c r="AD15" i="2" s="1"/>
  <c r="AA14" i="2"/>
  <c r="AD14" i="2" s="1"/>
  <c r="AA13" i="2"/>
  <c r="AD13" i="2" s="1"/>
  <c r="AA12" i="2"/>
  <c r="AD12" i="2" s="1"/>
  <c r="AA7" i="2"/>
  <c r="AA11" i="2"/>
  <c r="AD11" i="2" s="1"/>
  <c r="AA10" i="2"/>
  <c r="AD10" i="2" s="1"/>
  <c r="AA9" i="2"/>
  <c r="AD9" i="2" s="1"/>
  <c r="AA8" i="2"/>
  <c r="AD8" i="2" s="1"/>
  <c r="E23" i="13"/>
  <c r="F23" i="13" s="1"/>
  <c r="J22" i="13"/>
  <c r="G22" i="13"/>
  <c r="H22" i="13" s="1"/>
  <c r="P23" i="13"/>
  <c r="Q23" i="13" s="1"/>
  <c r="U22" i="13"/>
  <c r="R22" i="13"/>
  <c r="S22" i="13" s="1"/>
  <c r="J23" i="10"/>
  <c r="K23" i="10" s="1"/>
  <c r="L23" i="10" s="1"/>
  <c r="M23" i="10" s="1"/>
  <c r="E24" i="10"/>
  <c r="F23" i="10"/>
  <c r="G23" i="10" s="1"/>
  <c r="H23" i="10" s="1"/>
  <c r="Q23" i="10"/>
  <c r="R23" i="10" s="1"/>
  <c r="S23" i="10" s="1"/>
  <c r="U23" i="10"/>
  <c r="V23" i="10" s="1"/>
  <c r="W23" i="10" s="1"/>
  <c r="X23" i="10" s="1"/>
  <c r="P24" i="10"/>
  <c r="M25" i="2"/>
  <c r="AA25" i="2" s="1"/>
  <c r="AD25" i="2" s="1"/>
  <c r="M21" i="2"/>
  <c r="AA21" i="2" s="1"/>
  <c r="AD21" i="2" s="1"/>
  <c r="M26" i="2"/>
  <c r="AA26" i="2" s="1"/>
  <c r="M24" i="2"/>
  <c r="AA24" i="2" s="1"/>
  <c r="AD24" i="2" s="1"/>
  <c r="M22" i="2"/>
  <c r="AA22" i="2" s="1"/>
  <c r="AD22" i="2" s="1"/>
  <c r="M23" i="2"/>
  <c r="AA23" i="2" s="1"/>
  <c r="AD23" i="2" s="1"/>
  <c r="AD30" i="2" l="1"/>
  <c r="AD7" i="2"/>
  <c r="AD26" i="2"/>
  <c r="I49" i="22"/>
  <c r="J49" i="22" s="1"/>
  <c r="I80" i="22"/>
  <c r="J80" i="22" s="1"/>
  <c r="I45" i="22"/>
  <c r="J45" i="22" s="1"/>
  <c r="I60" i="22"/>
  <c r="J60" i="22" s="1"/>
  <c r="I79" i="22"/>
  <c r="J79" i="22" s="1"/>
  <c r="I77" i="22"/>
  <c r="J77" i="22" s="1"/>
  <c r="I78" i="22"/>
  <c r="J78" i="22" s="1"/>
  <c r="I52" i="22"/>
  <c r="J52" i="22" s="1"/>
  <c r="I62" i="22"/>
  <c r="J62" i="22" s="1"/>
  <c r="I72" i="22"/>
  <c r="J72" i="22" s="1"/>
  <c r="I70" i="22"/>
  <c r="J70" i="22" s="1"/>
  <c r="I61" i="22"/>
  <c r="J61" i="22" s="1"/>
  <c r="I73" i="22"/>
  <c r="J73" i="22" s="1"/>
  <c r="I48" i="22"/>
  <c r="J48" i="22" s="1"/>
  <c r="I75" i="22"/>
  <c r="J75" i="22" s="1"/>
  <c r="I53" i="22"/>
  <c r="J53" i="22" s="1"/>
  <c r="I64" i="22"/>
  <c r="J64" i="22" s="1"/>
  <c r="I59" i="22"/>
  <c r="J59" i="22" s="1"/>
  <c r="I66" i="22"/>
  <c r="J66" i="22" s="1"/>
  <c r="I55" i="22"/>
  <c r="J55" i="22" s="1"/>
  <c r="I67" i="22"/>
  <c r="J67" i="22" s="1"/>
  <c r="I57" i="22"/>
  <c r="J57" i="22" s="1"/>
  <c r="I63" i="22"/>
  <c r="J63" i="22" s="1"/>
  <c r="I82" i="22"/>
  <c r="J82" i="22" s="1"/>
  <c r="I56" i="22"/>
  <c r="J56" i="22" s="1"/>
  <c r="I47" i="22"/>
  <c r="J47" i="22" s="1"/>
  <c r="I58" i="22"/>
  <c r="J58" i="22" s="1"/>
  <c r="I51" i="22"/>
  <c r="J51" i="22" s="1"/>
  <c r="I83" i="22"/>
  <c r="J83" i="22" s="1"/>
  <c r="I69" i="22"/>
  <c r="J69" i="22" s="1"/>
  <c r="I50" i="22"/>
  <c r="J50" i="22" s="1"/>
  <c r="I65" i="22"/>
  <c r="J65" i="22" s="1"/>
  <c r="I54" i="22"/>
  <c r="J54" i="22" s="1"/>
  <c r="I76" i="22"/>
  <c r="J76" i="22" s="1"/>
  <c r="AD16" i="2"/>
  <c r="I74" i="22"/>
  <c r="J74" i="22" s="1"/>
  <c r="K68" i="22"/>
  <c r="K71" i="22"/>
  <c r="K81" i="22"/>
  <c r="K46" i="22"/>
  <c r="K84" i="22"/>
  <c r="K22" i="13"/>
  <c r="L22" i="13" s="1"/>
  <c r="M22" i="13" s="1"/>
  <c r="V22" i="13"/>
  <c r="W22" i="13" s="1"/>
  <c r="X22" i="13" s="1"/>
  <c r="P24" i="13"/>
  <c r="Q24" i="13" s="1"/>
  <c r="U23" i="13"/>
  <c r="R23" i="13"/>
  <c r="S23" i="13" s="1"/>
  <c r="G23" i="13"/>
  <c r="H23" i="13" s="1"/>
  <c r="E24" i="13"/>
  <c r="F24" i="13" s="1"/>
  <c r="J23" i="13"/>
  <c r="U24" i="10"/>
  <c r="V24" i="10" s="1"/>
  <c r="W24" i="10" s="1"/>
  <c r="X24" i="10" s="1"/>
  <c r="P25" i="10"/>
  <c r="Q24" i="10"/>
  <c r="R24" i="10" s="1"/>
  <c r="S24" i="10" s="1"/>
  <c r="F24" i="10"/>
  <c r="G24" i="10" s="1"/>
  <c r="H24" i="10" s="1"/>
  <c r="J24" i="10"/>
  <c r="K24" i="10" s="1"/>
  <c r="L24" i="10" s="1"/>
  <c r="M24" i="10" s="1"/>
  <c r="E25" i="10"/>
  <c r="K80" i="22" l="1"/>
  <c r="K49" i="22"/>
  <c r="K45" i="22"/>
  <c r="L45" i="22" s="1"/>
  <c r="K60" i="22"/>
  <c r="K79" i="22"/>
  <c r="K78" i="22"/>
  <c r="K77" i="22"/>
  <c r="K52" i="22"/>
  <c r="K62" i="22"/>
  <c r="K72" i="22"/>
  <c r="K61" i="22"/>
  <c r="K70" i="22"/>
  <c r="K48" i="22"/>
  <c r="K73" i="22"/>
  <c r="K53" i="22"/>
  <c r="K75" i="22"/>
  <c r="K64" i="22"/>
  <c r="K59" i="22"/>
  <c r="K66" i="22"/>
  <c r="K67" i="22"/>
  <c r="K55" i="22"/>
  <c r="K57" i="22"/>
  <c r="K82" i="22"/>
  <c r="K56" i="22"/>
  <c r="K63" i="22"/>
  <c r="K47" i="22"/>
  <c r="K58" i="22"/>
  <c r="K51" i="22"/>
  <c r="K50" i="22"/>
  <c r="K83" i="22"/>
  <c r="K69" i="22"/>
  <c r="K54" i="22"/>
  <c r="K76" i="22"/>
  <c r="K65" i="22"/>
  <c r="K74" i="22"/>
  <c r="V23" i="13"/>
  <c r="W23" i="13" s="1"/>
  <c r="X23" i="13" s="1"/>
  <c r="K23" i="13"/>
  <c r="L23" i="13" s="1"/>
  <c r="M23" i="13" s="1"/>
  <c r="E25" i="13"/>
  <c r="F25" i="13" s="1"/>
  <c r="J24" i="13"/>
  <c r="G24" i="13"/>
  <c r="H24" i="13" s="1"/>
  <c r="R24" i="13"/>
  <c r="S24" i="13" s="1"/>
  <c r="P25" i="13"/>
  <c r="Q25" i="13" s="1"/>
  <c r="U24" i="13"/>
  <c r="F25" i="10"/>
  <c r="G25" i="10" s="1"/>
  <c r="H25" i="10" s="1"/>
  <c r="J25" i="10"/>
  <c r="K25" i="10" s="1"/>
  <c r="L25" i="10" s="1"/>
  <c r="M25" i="10" s="1"/>
  <c r="E26" i="10"/>
  <c r="Q25" i="10"/>
  <c r="R25" i="10" s="1"/>
  <c r="S25" i="10" s="1"/>
  <c r="U25" i="10"/>
  <c r="V25" i="10" s="1"/>
  <c r="W25" i="10" s="1"/>
  <c r="X25" i="10" s="1"/>
  <c r="P26" i="10"/>
  <c r="L46" i="22" l="1"/>
  <c r="L47" i="22"/>
  <c r="M45" i="22"/>
  <c r="N45" i="22" s="1"/>
  <c r="P45" i="22" s="1"/>
  <c r="L49" i="22"/>
  <c r="L48" i="22"/>
  <c r="L53" i="22"/>
  <c r="L58" i="22"/>
  <c r="L52" i="22"/>
  <c r="L51" i="22"/>
  <c r="L64" i="22"/>
  <c r="L50" i="22"/>
  <c r="L61" i="22"/>
  <c r="L60" i="22"/>
  <c r="L66" i="22"/>
  <c r="L74" i="22"/>
  <c r="L54" i="22"/>
  <c r="L57" i="22"/>
  <c r="L71" i="22"/>
  <c r="L55" i="22"/>
  <c r="L59" i="22"/>
  <c r="L78" i="22"/>
  <c r="L63" i="22"/>
  <c r="L69" i="22"/>
  <c r="L62" i="22"/>
  <c r="L56" i="22"/>
  <c r="L65" i="22"/>
  <c r="L75" i="22"/>
  <c r="L73" i="22"/>
  <c r="L67" i="22"/>
  <c r="L68" i="22"/>
  <c r="L82" i="22"/>
  <c r="L72" i="22"/>
  <c r="L70" i="22"/>
  <c r="L83" i="22"/>
  <c r="L81" i="22"/>
  <c r="L84" i="22"/>
  <c r="L80" i="22"/>
  <c r="L77" i="22"/>
  <c r="L76" i="22"/>
  <c r="L79" i="22"/>
  <c r="V24" i="13"/>
  <c r="W24" i="13" s="1"/>
  <c r="X24" i="13" s="1"/>
  <c r="K24" i="13"/>
  <c r="L24" i="13" s="1"/>
  <c r="M24" i="13" s="1"/>
  <c r="P26" i="13"/>
  <c r="Q26" i="13" s="1"/>
  <c r="U25" i="13"/>
  <c r="R25" i="13"/>
  <c r="S25" i="13" s="1"/>
  <c r="E26" i="13"/>
  <c r="F26" i="13" s="1"/>
  <c r="J25" i="13"/>
  <c r="G25" i="13"/>
  <c r="H25" i="13" s="1"/>
  <c r="Q26" i="10"/>
  <c r="R26" i="10" s="1"/>
  <c r="S26" i="10" s="1"/>
  <c r="U26" i="10"/>
  <c r="V26" i="10" s="1"/>
  <c r="W26" i="10" s="1"/>
  <c r="X26" i="10" s="1"/>
  <c r="P27" i="10"/>
  <c r="J26" i="10"/>
  <c r="K26" i="10" s="1"/>
  <c r="L26" i="10" s="1"/>
  <c r="M26" i="10" s="1"/>
  <c r="E27" i="10"/>
  <c r="F26" i="10"/>
  <c r="G26" i="10" s="1"/>
  <c r="H26" i="10" s="1"/>
  <c r="O45" i="22" l="1"/>
  <c r="S45" i="22"/>
  <c r="R45" i="22" s="1"/>
  <c r="K25" i="13"/>
  <c r="L25" i="13" s="1"/>
  <c r="M25" i="13" s="1"/>
  <c r="V25" i="13"/>
  <c r="W25" i="13" s="1"/>
  <c r="X25" i="13" s="1"/>
  <c r="G26" i="13"/>
  <c r="H26" i="13" s="1"/>
  <c r="E27" i="13"/>
  <c r="F27" i="13" s="1"/>
  <c r="J26" i="13"/>
  <c r="P27" i="13"/>
  <c r="Q27" i="13" s="1"/>
  <c r="U26" i="13"/>
  <c r="R26" i="13"/>
  <c r="S26" i="13" s="1"/>
  <c r="F27" i="10"/>
  <c r="G27" i="10" s="1"/>
  <c r="H27" i="10" s="1"/>
  <c r="J27" i="10"/>
  <c r="K27" i="10" s="1"/>
  <c r="L27" i="10" s="1"/>
  <c r="M27" i="10" s="1"/>
  <c r="E28" i="10"/>
  <c r="U27" i="10"/>
  <c r="V27" i="10" s="1"/>
  <c r="W27" i="10" s="1"/>
  <c r="X27" i="10" s="1"/>
  <c r="P28" i="10"/>
  <c r="Q27" i="10"/>
  <c r="R27" i="10" s="1"/>
  <c r="S27" i="10" s="1"/>
  <c r="V26" i="13" l="1"/>
  <c r="W26" i="13" s="1"/>
  <c r="X26" i="13" s="1"/>
  <c r="K26" i="13"/>
  <c r="L26" i="13" s="1"/>
  <c r="M26" i="13" s="1"/>
  <c r="R27" i="13"/>
  <c r="S27" i="13" s="1"/>
  <c r="P28" i="13"/>
  <c r="Q28" i="13" s="1"/>
  <c r="U27" i="13"/>
  <c r="E28" i="13"/>
  <c r="F28" i="13" s="1"/>
  <c r="J27" i="13"/>
  <c r="G27" i="13"/>
  <c r="H27" i="13" s="1"/>
  <c r="Q28" i="10"/>
  <c r="R28" i="10" s="1"/>
  <c r="S28" i="10" s="1"/>
  <c r="U28" i="10"/>
  <c r="V28" i="10" s="1"/>
  <c r="W28" i="10" s="1"/>
  <c r="X28" i="10" s="1"/>
  <c r="P29" i="10"/>
  <c r="F28" i="10"/>
  <c r="G28" i="10" s="1"/>
  <c r="H28" i="10" s="1"/>
  <c r="J28" i="10"/>
  <c r="K28" i="10" s="1"/>
  <c r="L28" i="10" s="1"/>
  <c r="M28" i="10" s="1"/>
  <c r="E29" i="10"/>
  <c r="K27" i="13" l="1"/>
  <c r="L27" i="13" s="1"/>
  <c r="M27" i="13" s="1"/>
  <c r="V27" i="13"/>
  <c r="W27" i="13" s="1"/>
  <c r="X27" i="13" s="1"/>
  <c r="E29" i="13"/>
  <c r="F29" i="13" s="1"/>
  <c r="J28" i="13"/>
  <c r="G28" i="13"/>
  <c r="H28" i="13" s="1"/>
  <c r="P29" i="13"/>
  <c r="Q29" i="13" s="1"/>
  <c r="U28" i="13"/>
  <c r="R28" i="13"/>
  <c r="S28" i="13" s="1"/>
  <c r="J29" i="10"/>
  <c r="K29" i="10" s="1"/>
  <c r="L29" i="10" s="1"/>
  <c r="M29" i="10" s="1"/>
  <c r="E30" i="10"/>
  <c r="F29" i="10"/>
  <c r="G29" i="10" s="1"/>
  <c r="H29" i="10" s="1"/>
  <c r="Q29" i="10"/>
  <c r="R29" i="10" s="1"/>
  <c r="S29" i="10" s="1"/>
  <c r="U29" i="10"/>
  <c r="V29" i="10" s="1"/>
  <c r="W29" i="10" s="1"/>
  <c r="X29" i="10" s="1"/>
  <c r="P30" i="10"/>
  <c r="V28" i="13" l="1"/>
  <c r="W28" i="13" s="1"/>
  <c r="X28" i="13" s="1"/>
  <c r="K28" i="13"/>
  <c r="L28" i="13" s="1"/>
  <c r="M28" i="13" s="1"/>
  <c r="P30" i="13"/>
  <c r="Q30" i="13" s="1"/>
  <c r="U29" i="13"/>
  <c r="R29" i="13"/>
  <c r="S29" i="13" s="1"/>
  <c r="G29" i="13"/>
  <c r="H29" i="13" s="1"/>
  <c r="E30" i="13"/>
  <c r="F30" i="13" s="1"/>
  <c r="J29" i="13"/>
  <c r="U30" i="10"/>
  <c r="V30" i="10" s="1"/>
  <c r="W30" i="10" s="1"/>
  <c r="X30" i="10" s="1"/>
  <c r="P31" i="10"/>
  <c r="Q30" i="10"/>
  <c r="R30" i="10" s="1"/>
  <c r="S30" i="10" s="1"/>
  <c r="F30" i="10"/>
  <c r="G30" i="10" s="1"/>
  <c r="H30" i="10" s="1"/>
  <c r="J30" i="10"/>
  <c r="K30" i="10" s="1"/>
  <c r="L30" i="10" s="1"/>
  <c r="M30" i="10" s="1"/>
  <c r="E31" i="10"/>
  <c r="K29" i="13" l="1"/>
  <c r="L29" i="13" s="1"/>
  <c r="M29" i="13" s="1"/>
  <c r="V29" i="13"/>
  <c r="W29" i="13" s="1"/>
  <c r="X29" i="13" s="1"/>
  <c r="E31" i="13"/>
  <c r="F31" i="13" s="1"/>
  <c r="J30" i="13"/>
  <c r="G30" i="13"/>
  <c r="H30" i="13" s="1"/>
  <c r="R30" i="13"/>
  <c r="S30" i="13" s="1"/>
  <c r="P31" i="13"/>
  <c r="Q31" i="13" s="1"/>
  <c r="U30" i="13"/>
  <c r="F31" i="10"/>
  <c r="G31" i="10" s="1"/>
  <c r="H31" i="10" s="1"/>
  <c r="J31" i="10"/>
  <c r="K31" i="10" s="1"/>
  <c r="L31" i="10" s="1"/>
  <c r="M31" i="10" s="1"/>
  <c r="E32" i="10"/>
  <c r="Q31" i="10"/>
  <c r="R31" i="10" s="1"/>
  <c r="S31" i="10" s="1"/>
  <c r="U31" i="10"/>
  <c r="V31" i="10" s="1"/>
  <c r="W31" i="10" s="1"/>
  <c r="X31" i="10" s="1"/>
  <c r="P32" i="10"/>
  <c r="V30" i="13" l="1"/>
  <c r="W30" i="13" s="1"/>
  <c r="X30" i="13" s="1"/>
  <c r="K30" i="13"/>
  <c r="L30" i="13" s="1"/>
  <c r="M30" i="13" s="1"/>
  <c r="P32" i="13"/>
  <c r="Q32" i="13" s="1"/>
  <c r="U31" i="13"/>
  <c r="R31" i="13"/>
  <c r="S31" i="13" s="1"/>
  <c r="E32" i="13"/>
  <c r="F32" i="13" s="1"/>
  <c r="J31" i="13"/>
  <c r="G31" i="13"/>
  <c r="H31" i="13" s="1"/>
  <c r="Q32" i="10"/>
  <c r="R32" i="10" s="1"/>
  <c r="S32" i="10" s="1"/>
  <c r="U32" i="10"/>
  <c r="V32" i="10" s="1"/>
  <c r="W32" i="10" s="1"/>
  <c r="X32" i="10" s="1"/>
  <c r="P33" i="10"/>
  <c r="J32" i="10"/>
  <c r="K32" i="10" s="1"/>
  <c r="L32" i="10" s="1"/>
  <c r="M32" i="10" s="1"/>
  <c r="E33" i="10"/>
  <c r="F32" i="10"/>
  <c r="G32" i="10" s="1"/>
  <c r="H32" i="10" s="1"/>
  <c r="K31" i="13" l="1"/>
  <c r="L31" i="13" s="1"/>
  <c r="M31" i="13" s="1"/>
  <c r="V31" i="13"/>
  <c r="W31" i="13" s="1"/>
  <c r="X31" i="13" s="1"/>
  <c r="G32" i="13"/>
  <c r="H32" i="13" s="1"/>
  <c r="E33" i="13"/>
  <c r="F33" i="13" s="1"/>
  <c r="J32" i="13"/>
  <c r="P33" i="13"/>
  <c r="Q33" i="13" s="1"/>
  <c r="U32" i="13"/>
  <c r="R32" i="13"/>
  <c r="S32" i="13" s="1"/>
  <c r="F33" i="10"/>
  <c r="G33" i="10" s="1"/>
  <c r="H33" i="10" s="1"/>
  <c r="J33" i="10"/>
  <c r="K33" i="10" s="1"/>
  <c r="L33" i="10" s="1"/>
  <c r="M33" i="10" s="1"/>
  <c r="E34" i="10"/>
  <c r="U33" i="10"/>
  <c r="V33" i="10" s="1"/>
  <c r="W33" i="10" s="1"/>
  <c r="X33" i="10" s="1"/>
  <c r="P34" i="10"/>
  <c r="Q33" i="10"/>
  <c r="R33" i="10" s="1"/>
  <c r="S33" i="10" s="1"/>
  <c r="V32" i="13" l="1"/>
  <c r="W32" i="13" s="1"/>
  <c r="X32" i="13" s="1"/>
  <c r="K32" i="13"/>
  <c r="L32" i="13" s="1"/>
  <c r="M32" i="13" s="1"/>
  <c r="R33" i="13"/>
  <c r="S33" i="13" s="1"/>
  <c r="P34" i="13"/>
  <c r="Q34" i="13" s="1"/>
  <c r="U33" i="13"/>
  <c r="E34" i="13"/>
  <c r="F34" i="13" s="1"/>
  <c r="J33" i="13"/>
  <c r="G33" i="13"/>
  <c r="H33" i="13" s="1"/>
  <c r="Q34" i="10"/>
  <c r="R34" i="10" s="1"/>
  <c r="S34" i="10" s="1"/>
  <c r="U34" i="10"/>
  <c r="V34" i="10" s="1"/>
  <c r="W34" i="10" s="1"/>
  <c r="X34" i="10" s="1"/>
  <c r="P35" i="10"/>
  <c r="F34" i="10"/>
  <c r="G34" i="10" s="1"/>
  <c r="H34" i="10" s="1"/>
  <c r="J34" i="10"/>
  <c r="K34" i="10" s="1"/>
  <c r="L34" i="10" s="1"/>
  <c r="M34" i="10" s="1"/>
  <c r="E35" i="10"/>
  <c r="K33" i="13" l="1"/>
  <c r="L33" i="13" s="1"/>
  <c r="M33" i="13" s="1"/>
  <c r="V33" i="13"/>
  <c r="W33" i="13" s="1"/>
  <c r="X33" i="13" s="1"/>
  <c r="E35" i="13"/>
  <c r="F35" i="13" s="1"/>
  <c r="J34" i="13"/>
  <c r="G34" i="13"/>
  <c r="H34" i="13" s="1"/>
  <c r="P35" i="13"/>
  <c r="Q35" i="13" s="1"/>
  <c r="U34" i="13"/>
  <c r="R34" i="13"/>
  <c r="S34" i="13" s="1"/>
  <c r="J35" i="10"/>
  <c r="K35" i="10" s="1"/>
  <c r="L35" i="10" s="1"/>
  <c r="M35" i="10" s="1"/>
  <c r="E36" i="10"/>
  <c r="F35" i="10"/>
  <c r="G35" i="10" s="1"/>
  <c r="H35" i="10" s="1"/>
  <c r="Q35" i="10"/>
  <c r="R35" i="10" s="1"/>
  <c r="S35" i="10" s="1"/>
  <c r="U35" i="10"/>
  <c r="V35" i="10" s="1"/>
  <c r="W35" i="10" s="1"/>
  <c r="X35" i="10" s="1"/>
  <c r="P36" i="10"/>
  <c r="V34" i="13" l="1"/>
  <c r="W34" i="13" s="1"/>
  <c r="X34" i="13" s="1"/>
  <c r="K34" i="13"/>
  <c r="L34" i="13" s="1"/>
  <c r="M34" i="13" s="1"/>
  <c r="P36" i="13"/>
  <c r="Q36" i="13" s="1"/>
  <c r="U35" i="13"/>
  <c r="R35" i="13"/>
  <c r="S35" i="13" s="1"/>
  <c r="G35" i="13"/>
  <c r="H35" i="13" s="1"/>
  <c r="E36" i="13"/>
  <c r="F36" i="13" s="1"/>
  <c r="J35" i="13"/>
  <c r="U36" i="10"/>
  <c r="V36" i="10" s="1"/>
  <c r="W36" i="10" s="1"/>
  <c r="X36" i="10" s="1"/>
  <c r="P37" i="10"/>
  <c r="Q36" i="10"/>
  <c r="R36" i="10" s="1"/>
  <c r="S36" i="10" s="1"/>
  <c r="F36" i="10"/>
  <c r="G36" i="10" s="1"/>
  <c r="H36" i="10" s="1"/>
  <c r="J36" i="10"/>
  <c r="K36" i="10" s="1"/>
  <c r="L36" i="10" s="1"/>
  <c r="M36" i="10" s="1"/>
  <c r="E37" i="10"/>
  <c r="L13" i="10"/>
  <c r="M13" i="10" s="1"/>
  <c r="K35" i="13" l="1"/>
  <c r="L35" i="13" s="1"/>
  <c r="M35" i="13" s="1"/>
  <c r="V35" i="13"/>
  <c r="W35" i="13" s="1"/>
  <c r="X35" i="13" s="1"/>
  <c r="E37" i="13"/>
  <c r="F37" i="13" s="1"/>
  <c r="J36" i="13"/>
  <c r="G36" i="13"/>
  <c r="H36" i="13" s="1"/>
  <c r="R36" i="13"/>
  <c r="S36" i="13" s="1"/>
  <c r="P37" i="13"/>
  <c r="Q37" i="13" s="1"/>
  <c r="U36" i="13"/>
  <c r="F37" i="10"/>
  <c r="G37" i="10" s="1"/>
  <c r="H37" i="10" s="1"/>
  <c r="J37" i="10"/>
  <c r="K37" i="10" s="1"/>
  <c r="L37" i="10" s="1"/>
  <c r="M37" i="10" s="1"/>
  <c r="E38" i="10"/>
  <c r="Q37" i="10"/>
  <c r="R37" i="10" s="1"/>
  <c r="S37" i="10" s="1"/>
  <c r="U37" i="10"/>
  <c r="V37" i="10" s="1"/>
  <c r="W37" i="10" s="1"/>
  <c r="X37" i="10" s="1"/>
  <c r="P38" i="10"/>
  <c r="V36" i="13" l="1"/>
  <c r="W36" i="13" s="1"/>
  <c r="X36" i="13" s="1"/>
  <c r="K36" i="13"/>
  <c r="L36" i="13" s="1"/>
  <c r="M36" i="13" s="1"/>
  <c r="P38" i="13"/>
  <c r="Q38" i="13" s="1"/>
  <c r="U37" i="13"/>
  <c r="R37" i="13"/>
  <c r="S37" i="13" s="1"/>
  <c r="E38" i="13"/>
  <c r="F38" i="13" s="1"/>
  <c r="J37" i="13"/>
  <c r="G37" i="13"/>
  <c r="H37" i="13" s="1"/>
  <c r="Q38" i="10"/>
  <c r="R38" i="10" s="1"/>
  <c r="S38" i="10" s="1"/>
  <c r="U38" i="10"/>
  <c r="V38" i="10" s="1"/>
  <c r="W38" i="10" s="1"/>
  <c r="X38" i="10" s="1"/>
  <c r="P39" i="10"/>
  <c r="J38" i="10"/>
  <c r="K38" i="10" s="1"/>
  <c r="L38" i="10" s="1"/>
  <c r="M38" i="10" s="1"/>
  <c r="E39" i="10"/>
  <c r="F38" i="10"/>
  <c r="G38" i="10" s="1"/>
  <c r="H38" i="10" s="1"/>
  <c r="K37" i="13" l="1"/>
  <c r="L37" i="13" s="1"/>
  <c r="M37" i="13" s="1"/>
  <c r="V37" i="13"/>
  <c r="W37" i="13" s="1"/>
  <c r="X37" i="13" s="1"/>
  <c r="G38" i="13"/>
  <c r="H38" i="13" s="1"/>
  <c r="E39" i="13"/>
  <c r="F39" i="13" s="1"/>
  <c r="J38" i="13"/>
  <c r="P39" i="13"/>
  <c r="Q39" i="13" s="1"/>
  <c r="U38" i="13"/>
  <c r="R38" i="13"/>
  <c r="S38" i="13" s="1"/>
  <c r="F39" i="10"/>
  <c r="G39" i="10" s="1"/>
  <c r="H39" i="10" s="1"/>
  <c r="J39" i="10"/>
  <c r="K39" i="10" s="1"/>
  <c r="L39" i="10" s="1"/>
  <c r="M39" i="10" s="1"/>
  <c r="E40" i="10"/>
  <c r="U39" i="10"/>
  <c r="V39" i="10" s="1"/>
  <c r="W39" i="10" s="1"/>
  <c r="X39" i="10" s="1"/>
  <c r="P40" i="10"/>
  <c r="Q39" i="10"/>
  <c r="R39" i="10" s="1"/>
  <c r="S39" i="10" s="1"/>
  <c r="V38" i="13" l="1"/>
  <c r="W38" i="13" s="1"/>
  <c r="X38" i="13" s="1"/>
  <c r="K38" i="13"/>
  <c r="L38" i="13" s="1"/>
  <c r="M38" i="13" s="1"/>
  <c r="R39" i="13"/>
  <c r="S39" i="13" s="1"/>
  <c r="P40" i="13"/>
  <c r="Q40" i="13" s="1"/>
  <c r="U39" i="13"/>
  <c r="E40" i="13"/>
  <c r="F40" i="13" s="1"/>
  <c r="J39" i="13"/>
  <c r="G39" i="13"/>
  <c r="H39" i="13" s="1"/>
  <c r="Q40" i="10"/>
  <c r="R40" i="10" s="1"/>
  <c r="S40" i="10" s="1"/>
  <c r="U40" i="10"/>
  <c r="V40" i="10" s="1"/>
  <c r="W40" i="10" s="1"/>
  <c r="X40" i="10" s="1"/>
  <c r="P41" i="10"/>
  <c r="F40" i="10"/>
  <c r="G40" i="10" s="1"/>
  <c r="H40" i="10" s="1"/>
  <c r="J40" i="10"/>
  <c r="K40" i="10" s="1"/>
  <c r="L40" i="10" s="1"/>
  <c r="M40" i="10" s="1"/>
  <c r="E41" i="10"/>
  <c r="K39" i="13" l="1"/>
  <c r="L39" i="13" s="1"/>
  <c r="M39" i="13" s="1"/>
  <c r="V39" i="13"/>
  <c r="W39" i="13" s="1"/>
  <c r="X39" i="13" s="1"/>
  <c r="E41" i="13"/>
  <c r="F41" i="13" s="1"/>
  <c r="J40" i="13"/>
  <c r="G40" i="13"/>
  <c r="H40" i="13" s="1"/>
  <c r="P41" i="13"/>
  <c r="Q41" i="13" s="1"/>
  <c r="U40" i="13"/>
  <c r="R40" i="13"/>
  <c r="S40" i="13" s="1"/>
  <c r="J41" i="10"/>
  <c r="K41" i="10" s="1"/>
  <c r="L41" i="10" s="1"/>
  <c r="M41" i="10" s="1"/>
  <c r="E42" i="10"/>
  <c r="F41" i="10"/>
  <c r="G41" i="10" s="1"/>
  <c r="H41" i="10" s="1"/>
  <c r="Q41" i="10"/>
  <c r="R41" i="10" s="1"/>
  <c r="S41" i="10" s="1"/>
  <c r="U41" i="10"/>
  <c r="V41" i="10" s="1"/>
  <c r="W41" i="10" s="1"/>
  <c r="X41" i="10" s="1"/>
  <c r="P42" i="10"/>
  <c r="V40" i="13" l="1"/>
  <c r="W40" i="13" s="1"/>
  <c r="X40" i="13" s="1"/>
  <c r="K40" i="13"/>
  <c r="L40" i="13" s="1"/>
  <c r="M40" i="13" s="1"/>
  <c r="P42" i="13"/>
  <c r="Q42" i="13" s="1"/>
  <c r="U41" i="13"/>
  <c r="R41" i="13"/>
  <c r="S41" i="13" s="1"/>
  <c r="G41" i="13"/>
  <c r="H41" i="13" s="1"/>
  <c r="E42" i="13"/>
  <c r="F42" i="13" s="1"/>
  <c r="J41" i="13"/>
  <c r="U42" i="10"/>
  <c r="V42" i="10" s="1"/>
  <c r="W42" i="10" s="1"/>
  <c r="X42" i="10" s="1"/>
  <c r="P43" i="10"/>
  <c r="P44" i="10" s="1"/>
  <c r="Q42" i="10"/>
  <c r="R42" i="10" s="1"/>
  <c r="S42" i="10" s="1"/>
  <c r="F42" i="10"/>
  <c r="G42" i="10" s="1"/>
  <c r="H42" i="10" s="1"/>
  <c r="J42" i="10"/>
  <c r="K42" i="10" s="1"/>
  <c r="L42" i="10" s="1"/>
  <c r="M42" i="10" s="1"/>
  <c r="E43" i="10"/>
  <c r="E44" i="10" s="1"/>
  <c r="K41" i="13" l="1"/>
  <c r="L41" i="13" s="1"/>
  <c r="M41" i="13" s="1"/>
  <c r="V41" i="13"/>
  <c r="W41" i="13" s="1"/>
  <c r="X41" i="13" s="1"/>
  <c r="E43" i="13"/>
  <c r="F43" i="13" s="1"/>
  <c r="J42" i="13"/>
  <c r="G42" i="13"/>
  <c r="H42" i="13" s="1"/>
  <c r="R42" i="13"/>
  <c r="S42" i="13" s="1"/>
  <c r="P43" i="13"/>
  <c r="Q43" i="13" s="1"/>
  <c r="U42" i="13"/>
  <c r="J44" i="10"/>
  <c r="K44" i="10" s="1"/>
  <c r="L44" i="10" s="1"/>
  <c r="M44" i="10" s="1"/>
  <c r="F44" i="10"/>
  <c r="G44" i="10" s="1"/>
  <c r="H44" i="10" s="1"/>
  <c r="E45" i="10"/>
  <c r="Q44" i="10"/>
  <c r="R44" i="10" s="1"/>
  <c r="S44" i="10" s="1"/>
  <c r="U44" i="10"/>
  <c r="V44" i="10" s="1"/>
  <c r="W44" i="10" s="1"/>
  <c r="X44" i="10" s="1"/>
  <c r="P45" i="10"/>
  <c r="F43" i="10"/>
  <c r="G43" i="10" s="1"/>
  <c r="H43" i="10" s="1"/>
  <c r="J43" i="10"/>
  <c r="K43" i="10" s="1"/>
  <c r="L43" i="10" s="1"/>
  <c r="M43" i="10" s="1"/>
  <c r="Q43" i="10"/>
  <c r="R43" i="10" s="1"/>
  <c r="S43" i="10" s="1"/>
  <c r="U43" i="10"/>
  <c r="V43" i="10" s="1"/>
  <c r="W43" i="10" s="1"/>
  <c r="X43" i="10" s="1"/>
  <c r="V42" i="13" l="1"/>
  <c r="W42" i="13" s="1"/>
  <c r="X42" i="13" s="1"/>
  <c r="K42" i="13"/>
  <c r="L42" i="13" s="1"/>
  <c r="M42" i="13" s="1"/>
  <c r="P44" i="13"/>
  <c r="Q44" i="13" s="1"/>
  <c r="U43" i="13"/>
  <c r="R43" i="13"/>
  <c r="S43" i="13" s="1"/>
  <c r="E44" i="13"/>
  <c r="F44" i="13" s="1"/>
  <c r="J43" i="13"/>
  <c r="G43" i="13"/>
  <c r="H43" i="13" s="1"/>
  <c r="U45" i="10"/>
  <c r="V45" i="10" s="1"/>
  <c r="W45" i="10" s="1"/>
  <c r="X45" i="10" s="1"/>
  <c r="Q45" i="10"/>
  <c r="R45" i="10" s="1"/>
  <c r="S45" i="10" s="1"/>
  <c r="P46" i="10"/>
  <c r="F45" i="10"/>
  <c r="G45" i="10" s="1"/>
  <c r="H45" i="10" s="1"/>
  <c r="J45" i="10"/>
  <c r="K45" i="10" s="1"/>
  <c r="L45" i="10" s="1"/>
  <c r="M45" i="10" s="1"/>
  <c r="E46" i="10"/>
  <c r="K43" i="13" l="1"/>
  <c r="L43" i="13" s="1"/>
  <c r="M43" i="13" s="1"/>
  <c r="V43" i="13"/>
  <c r="W43" i="13" s="1"/>
  <c r="X43" i="13" s="1"/>
  <c r="G44" i="13"/>
  <c r="H44" i="13" s="1"/>
  <c r="E45" i="13"/>
  <c r="F45" i="13" s="1"/>
  <c r="J44" i="13"/>
  <c r="P45" i="13"/>
  <c r="Q45" i="13" s="1"/>
  <c r="U44" i="13"/>
  <c r="R44" i="13"/>
  <c r="S44" i="13" s="1"/>
  <c r="J46" i="10"/>
  <c r="K46" i="10" s="1"/>
  <c r="L46" i="10" s="1"/>
  <c r="M46" i="10" s="1"/>
  <c r="E47" i="10"/>
  <c r="F46" i="10"/>
  <c r="G46" i="10" s="1"/>
  <c r="H46" i="10" s="1"/>
  <c r="Q46" i="10"/>
  <c r="R46" i="10" s="1"/>
  <c r="S46" i="10" s="1"/>
  <c r="U46" i="10"/>
  <c r="V46" i="10" s="1"/>
  <c r="W46" i="10" s="1"/>
  <c r="X46" i="10" s="1"/>
  <c r="P47" i="10"/>
  <c r="V44" i="13" l="1"/>
  <c r="W44" i="13" s="1"/>
  <c r="X44" i="13" s="1"/>
  <c r="K44" i="13"/>
  <c r="L44" i="13" s="1"/>
  <c r="M44" i="13" s="1"/>
  <c r="R45" i="13"/>
  <c r="S45" i="13" s="1"/>
  <c r="P46" i="13"/>
  <c r="Q46" i="13" s="1"/>
  <c r="U45" i="13"/>
  <c r="E46" i="13"/>
  <c r="F46" i="13" s="1"/>
  <c r="J45" i="13"/>
  <c r="G45" i="13"/>
  <c r="H45" i="13" s="1"/>
  <c r="U47" i="10"/>
  <c r="V47" i="10" s="1"/>
  <c r="W47" i="10" s="1"/>
  <c r="X47" i="10" s="1"/>
  <c r="P48" i="10"/>
  <c r="Q47" i="10"/>
  <c r="R47" i="10" s="1"/>
  <c r="S47" i="10" s="1"/>
  <c r="F47" i="10"/>
  <c r="G47" i="10" s="1"/>
  <c r="H47" i="10" s="1"/>
  <c r="J47" i="10"/>
  <c r="K47" i="10" s="1"/>
  <c r="L47" i="10" s="1"/>
  <c r="M47" i="10" s="1"/>
  <c r="E48" i="10"/>
  <c r="K45" i="13" l="1"/>
  <c r="L45" i="13" s="1"/>
  <c r="M45" i="13" s="1"/>
  <c r="V45" i="13"/>
  <c r="W45" i="13" s="1"/>
  <c r="X45" i="13" s="1"/>
  <c r="E47" i="13"/>
  <c r="F47" i="13" s="1"/>
  <c r="J46" i="13"/>
  <c r="G46" i="13"/>
  <c r="H46" i="13" s="1"/>
  <c r="P47" i="13"/>
  <c r="Q47" i="13" s="1"/>
  <c r="U46" i="13"/>
  <c r="R46" i="13"/>
  <c r="S46" i="13" s="1"/>
  <c r="F48" i="10"/>
  <c r="G48" i="10" s="1"/>
  <c r="H48" i="10" s="1"/>
  <c r="J48" i="10"/>
  <c r="K48" i="10" s="1"/>
  <c r="L48" i="10" s="1"/>
  <c r="M48" i="10" s="1"/>
  <c r="E49" i="10"/>
  <c r="Q48" i="10"/>
  <c r="R48" i="10" s="1"/>
  <c r="S48" i="10" s="1"/>
  <c r="U48" i="10"/>
  <c r="V48" i="10" s="1"/>
  <c r="W48" i="10" s="1"/>
  <c r="X48" i="10" s="1"/>
  <c r="P49" i="10"/>
  <c r="V46" i="13" l="1"/>
  <c r="W46" i="13" s="1"/>
  <c r="X46" i="13" s="1"/>
  <c r="K46" i="13"/>
  <c r="L46" i="13" s="1"/>
  <c r="M46" i="13" s="1"/>
  <c r="P48" i="13"/>
  <c r="Q48" i="13" s="1"/>
  <c r="U47" i="13"/>
  <c r="R47" i="13"/>
  <c r="S47" i="13" s="1"/>
  <c r="G47" i="13"/>
  <c r="H47" i="13" s="1"/>
  <c r="E48" i="13"/>
  <c r="F48" i="13" s="1"/>
  <c r="J47" i="13"/>
  <c r="Q49" i="10"/>
  <c r="R49" i="10" s="1"/>
  <c r="S49" i="10" s="1"/>
  <c r="U49" i="10"/>
  <c r="V49" i="10" s="1"/>
  <c r="W49" i="10" s="1"/>
  <c r="X49" i="10" s="1"/>
  <c r="P50" i="10"/>
  <c r="J49" i="10"/>
  <c r="K49" i="10" s="1"/>
  <c r="L49" i="10" s="1"/>
  <c r="M49" i="10" s="1"/>
  <c r="E50" i="10"/>
  <c r="F49" i="10"/>
  <c r="G49" i="10" s="1"/>
  <c r="H49" i="10" s="1"/>
  <c r="K47" i="13" l="1"/>
  <c r="L47" i="13" s="1"/>
  <c r="M47" i="13" s="1"/>
  <c r="V47" i="13"/>
  <c r="W47" i="13" s="1"/>
  <c r="X47" i="13" s="1"/>
  <c r="E49" i="13"/>
  <c r="F49" i="13" s="1"/>
  <c r="J48" i="13"/>
  <c r="G48" i="13"/>
  <c r="H48" i="13" s="1"/>
  <c r="R48" i="13"/>
  <c r="S48" i="13" s="1"/>
  <c r="P49" i="13"/>
  <c r="Q49" i="13" s="1"/>
  <c r="U48" i="13"/>
  <c r="F50" i="10"/>
  <c r="G50" i="10" s="1"/>
  <c r="H50" i="10" s="1"/>
  <c r="J50" i="10"/>
  <c r="K50" i="10" s="1"/>
  <c r="L50" i="10" s="1"/>
  <c r="M50" i="10" s="1"/>
  <c r="E51" i="10"/>
  <c r="U50" i="10"/>
  <c r="V50" i="10" s="1"/>
  <c r="W50" i="10" s="1"/>
  <c r="X50" i="10" s="1"/>
  <c r="P51" i="10"/>
  <c r="Q50" i="10"/>
  <c r="R50" i="10" s="1"/>
  <c r="S50" i="10" s="1"/>
  <c r="V48" i="13" l="1"/>
  <c r="W48" i="13" s="1"/>
  <c r="X48" i="13" s="1"/>
  <c r="K48" i="13"/>
  <c r="L48" i="13" s="1"/>
  <c r="M48" i="13" s="1"/>
  <c r="P50" i="13"/>
  <c r="Q50" i="13" s="1"/>
  <c r="U49" i="13"/>
  <c r="R49" i="13"/>
  <c r="S49" i="13" s="1"/>
  <c r="E50" i="13"/>
  <c r="F50" i="13" s="1"/>
  <c r="J49" i="13"/>
  <c r="G49" i="13"/>
  <c r="H49" i="13" s="1"/>
  <c r="Q51" i="10"/>
  <c r="R51" i="10" s="1"/>
  <c r="S51" i="10" s="1"/>
  <c r="U51" i="10"/>
  <c r="V51" i="10" s="1"/>
  <c r="W51" i="10" s="1"/>
  <c r="X51" i="10" s="1"/>
  <c r="P52" i="10"/>
  <c r="F51" i="10"/>
  <c r="G51" i="10" s="1"/>
  <c r="H51" i="10" s="1"/>
  <c r="J51" i="10"/>
  <c r="K51" i="10" s="1"/>
  <c r="L51" i="10" s="1"/>
  <c r="M51" i="10" s="1"/>
  <c r="E52" i="10"/>
  <c r="K49" i="13" l="1"/>
  <c r="L49" i="13" s="1"/>
  <c r="M49" i="13" s="1"/>
  <c r="V49" i="13"/>
  <c r="W49" i="13" s="1"/>
  <c r="X49" i="13" s="1"/>
  <c r="G50" i="13"/>
  <c r="H50" i="13" s="1"/>
  <c r="E51" i="13"/>
  <c r="F51" i="13" s="1"/>
  <c r="J50" i="13"/>
  <c r="P51" i="13"/>
  <c r="Q51" i="13" s="1"/>
  <c r="U50" i="13"/>
  <c r="R50" i="13"/>
  <c r="S50" i="13" s="1"/>
  <c r="J52" i="10"/>
  <c r="K52" i="10" s="1"/>
  <c r="L52" i="10" s="1"/>
  <c r="M52" i="10" s="1"/>
  <c r="E53" i="10"/>
  <c r="F52" i="10"/>
  <c r="G52" i="10" s="1"/>
  <c r="H52" i="10" s="1"/>
  <c r="Q52" i="10"/>
  <c r="R52" i="10" s="1"/>
  <c r="S52" i="10" s="1"/>
  <c r="U52" i="10"/>
  <c r="V52" i="10" s="1"/>
  <c r="W52" i="10" s="1"/>
  <c r="X52" i="10" s="1"/>
  <c r="P53" i="10"/>
  <c r="V50" i="13" l="1"/>
  <c r="W50" i="13" s="1"/>
  <c r="X50" i="13" s="1"/>
  <c r="K50" i="13"/>
  <c r="L50" i="13" s="1"/>
  <c r="M50" i="13" s="1"/>
  <c r="R51" i="13"/>
  <c r="S51" i="13" s="1"/>
  <c r="P52" i="13"/>
  <c r="Q52" i="13" s="1"/>
  <c r="U51" i="13"/>
  <c r="E52" i="13"/>
  <c r="F52" i="13" s="1"/>
  <c r="J51" i="13"/>
  <c r="G51" i="13"/>
  <c r="H51" i="13" s="1"/>
  <c r="U53" i="10"/>
  <c r="V53" i="10" s="1"/>
  <c r="W53" i="10" s="1"/>
  <c r="X53" i="10" s="1"/>
  <c r="P54" i="10"/>
  <c r="Q53" i="10"/>
  <c r="R53" i="10" s="1"/>
  <c r="S53" i="10" s="1"/>
  <c r="J53" i="10"/>
  <c r="K53" i="10" s="1"/>
  <c r="L53" i="10" s="1"/>
  <c r="M53" i="10" s="1"/>
  <c r="F53" i="10"/>
  <c r="G53" i="10" s="1"/>
  <c r="H53" i="10" s="1"/>
  <c r="E54" i="10"/>
  <c r="K51" i="13" l="1"/>
  <c r="L51" i="13" s="1"/>
  <c r="M51" i="13" s="1"/>
  <c r="V51" i="13"/>
  <c r="W51" i="13" s="1"/>
  <c r="X51" i="13" s="1"/>
  <c r="E53" i="13"/>
  <c r="F53" i="13" s="1"/>
  <c r="J52" i="13"/>
  <c r="G52" i="13"/>
  <c r="H52" i="13" s="1"/>
  <c r="P53" i="13"/>
  <c r="Q53" i="13" s="1"/>
  <c r="U52" i="13"/>
  <c r="R52" i="13"/>
  <c r="S52" i="13" s="1"/>
  <c r="F54" i="10"/>
  <c r="G54" i="10" s="1"/>
  <c r="H54" i="10" s="1"/>
  <c r="J54" i="10"/>
  <c r="K54" i="10" s="1"/>
  <c r="L54" i="10" s="1"/>
  <c r="M54" i="10" s="1"/>
  <c r="E55" i="10"/>
  <c r="Q54" i="10"/>
  <c r="R54" i="10" s="1"/>
  <c r="S54" i="10" s="1"/>
  <c r="U54" i="10"/>
  <c r="V54" i="10" s="1"/>
  <c r="W54" i="10" s="1"/>
  <c r="X54" i="10" s="1"/>
  <c r="P55" i="10"/>
  <c r="V52" i="13" l="1"/>
  <c r="W52" i="13" s="1"/>
  <c r="X52" i="13" s="1"/>
  <c r="K52" i="13"/>
  <c r="L52" i="13" s="1"/>
  <c r="M52" i="13" s="1"/>
  <c r="P54" i="13"/>
  <c r="Q54" i="13" s="1"/>
  <c r="U53" i="13"/>
  <c r="R53" i="13"/>
  <c r="S53" i="13" s="1"/>
  <c r="G53" i="13"/>
  <c r="H53" i="13" s="1"/>
  <c r="E54" i="13"/>
  <c r="F54" i="13" s="1"/>
  <c r="J53" i="13"/>
  <c r="Q55" i="10"/>
  <c r="R55" i="10" s="1"/>
  <c r="S55" i="10" s="1"/>
  <c r="U55" i="10"/>
  <c r="V55" i="10" s="1"/>
  <c r="W55" i="10" s="1"/>
  <c r="X55" i="10" s="1"/>
  <c r="P56" i="10"/>
  <c r="J55" i="10"/>
  <c r="K55" i="10" s="1"/>
  <c r="L55" i="10" s="1"/>
  <c r="M55" i="10" s="1"/>
  <c r="E56" i="10"/>
  <c r="F55" i="10"/>
  <c r="G55" i="10" s="1"/>
  <c r="H55" i="10" s="1"/>
  <c r="K53" i="13" l="1"/>
  <c r="L53" i="13" s="1"/>
  <c r="M53" i="13" s="1"/>
  <c r="V53" i="13"/>
  <c r="W53" i="13" s="1"/>
  <c r="X53" i="13" s="1"/>
  <c r="E55" i="13"/>
  <c r="F55" i="13" s="1"/>
  <c r="J54" i="13"/>
  <c r="G54" i="13"/>
  <c r="H54" i="13" s="1"/>
  <c r="R54" i="13"/>
  <c r="S54" i="13" s="1"/>
  <c r="P55" i="13"/>
  <c r="Q55" i="13" s="1"/>
  <c r="U54" i="13"/>
  <c r="F56" i="10"/>
  <c r="G56" i="10" s="1"/>
  <c r="H56" i="10" s="1"/>
  <c r="J56" i="10"/>
  <c r="K56" i="10" s="1"/>
  <c r="L56" i="10" s="1"/>
  <c r="M56" i="10" s="1"/>
  <c r="E57" i="10"/>
  <c r="U56" i="10"/>
  <c r="V56" i="10" s="1"/>
  <c r="W56" i="10" s="1"/>
  <c r="X56" i="10" s="1"/>
  <c r="P57" i="10"/>
  <c r="Q56" i="10"/>
  <c r="R56" i="10" s="1"/>
  <c r="S56" i="10" s="1"/>
  <c r="V54" i="13" l="1"/>
  <c r="W54" i="13" s="1"/>
  <c r="X54" i="13" s="1"/>
  <c r="K54" i="13"/>
  <c r="L54" i="13" s="1"/>
  <c r="M54" i="13" s="1"/>
  <c r="P56" i="13"/>
  <c r="Q56" i="13" s="1"/>
  <c r="U55" i="13"/>
  <c r="R55" i="13"/>
  <c r="S55" i="13" s="1"/>
  <c r="E56" i="13"/>
  <c r="F56" i="13" s="1"/>
  <c r="J55" i="13"/>
  <c r="G55" i="13"/>
  <c r="H55" i="13" s="1"/>
  <c r="Q57" i="10"/>
  <c r="R57" i="10" s="1"/>
  <c r="S57" i="10" s="1"/>
  <c r="U57" i="10"/>
  <c r="V57" i="10" s="1"/>
  <c r="W57" i="10" s="1"/>
  <c r="X57" i="10" s="1"/>
  <c r="P58" i="10"/>
  <c r="F57" i="10"/>
  <c r="G57" i="10" s="1"/>
  <c r="H57" i="10" s="1"/>
  <c r="J57" i="10"/>
  <c r="K57" i="10" s="1"/>
  <c r="L57" i="10" s="1"/>
  <c r="M57" i="10" s="1"/>
  <c r="E58" i="10"/>
  <c r="K55" i="13" l="1"/>
  <c r="L55" i="13" s="1"/>
  <c r="M55" i="13" s="1"/>
  <c r="V55" i="13"/>
  <c r="W55" i="13" s="1"/>
  <c r="X55" i="13" s="1"/>
  <c r="G56" i="13"/>
  <c r="H56" i="13" s="1"/>
  <c r="E57" i="13"/>
  <c r="F57" i="13" s="1"/>
  <c r="J56" i="13"/>
  <c r="P57" i="13"/>
  <c r="Q57" i="13" s="1"/>
  <c r="U56" i="13"/>
  <c r="R56" i="13"/>
  <c r="S56" i="13" s="1"/>
  <c r="E59" i="10"/>
  <c r="J58" i="10"/>
  <c r="K58" i="10" s="1"/>
  <c r="L58" i="10" s="1"/>
  <c r="M58" i="10" s="1"/>
  <c r="F58" i="10"/>
  <c r="G58" i="10" s="1"/>
  <c r="H58" i="10" s="1"/>
  <c r="Q58" i="10"/>
  <c r="R58" i="10" s="1"/>
  <c r="S58" i="10" s="1"/>
  <c r="U58" i="10"/>
  <c r="V58" i="10" s="1"/>
  <c r="W58" i="10" s="1"/>
  <c r="X58" i="10" s="1"/>
  <c r="P59" i="10"/>
  <c r="V56" i="13" l="1"/>
  <c r="W56" i="13" s="1"/>
  <c r="X56" i="13" s="1"/>
  <c r="K56" i="13"/>
  <c r="L56" i="13" s="1"/>
  <c r="M56" i="13" s="1"/>
  <c r="R57" i="13"/>
  <c r="S57" i="13" s="1"/>
  <c r="P58" i="13"/>
  <c r="Q58" i="13" s="1"/>
  <c r="U57" i="13"/>
  <c r="E58" i="13"/>
  <c r="F58" i="13" s="1"/>
  <c r="J57" i="13"/>
  <c r="G57" i="13"/>
  <c r="H57" i="13" s="1"/>
  <c r="U59" i="10"/>
  <c r="V59" i="10" s="1"/>
  <c r="W59" i="10" s="1"/>
  <c r="X59" i="10" s="1"/>
  <c r="P60" i="10"/>
  <c r="Q59" i="10"/>
  <c r="R59" i="10" s="1"/>
  <c r="S59" i="10" s="1"/>
  <c r="F59" i="10"/>
  <c r="G59" i="10" s="1"/>
  <c r="H59" i="10" s="1"/>
  <c r="J59" i="10"/>
  <c r="K59" i="10" s="1"/>
  <c r="L59" i="10" s="1"/>
  <c r="M59" i="10" s="1"/>
  <c r="E60" i="10"/>
  <c r="K57" i="13" l="1"/>
  <c r="L57" i="13" s="1"/>
  <c r="M57" i="13" s="1"/>
  <c r="V57" i="13"/>
  <c r="W57" i="13" s="1"/>
  <c r="X57" i="13" s="1"/>
  <c r="E59" i="13"/>
  <c r="F59" i="13" s="1"/>
  <c r="J58" i="13"/>
  <c r="G58" i="13"/>
  <c r="H58" i="13" s="1"/>
  <c r="P59" i="13"/>
  <c r="Q59" i="13" s="1"/>
  <c r="U58" i="13"/>
  <c r="R58" i="13"/>
  <c r="S58" i="13" s="1"/>
  <c r="F60" i="10"/>
  <c r="G60" i="10" s="1"/>
  <c r="H60" i="10" s="1"/>
  <c r="J60" i="10"/>
  <c r="K60" i="10" s="1"/>
  <c r="L60" i="10" s="1"/>
  <c r="M60" i="10" s="1"/>
  <c r="E61" i="10"/>
  <c r="Q60" i="10"/>
  <c r="R60" i="10" s="1"/>
  <c r="S60" i="10" s="1"/>
  <c r="U60" i="10"/>
  <c r="V60" i="10" s="1"/>
  <c r="W60" i="10" s="1"/>
  <c r="X60" i="10" s="1"/>
  <c r="P61" i="10"/>
  <c r="V58" i="13" l="1"/>
  <c r="W58" i="13" s="1"/>
  <c r="X58" i="13" s="1"/>
  <c r="K58" i="13"/>
  <c r="L58" i="13" s="1"/>
  <c r="M58" i="13" s="1"/>
  <c r="P60" i="13"/>
  <c r="Q60" i="13" s="1"/>
  <c r="U59" i="13"/>
  <c r="R59" i="13"/>
  <c r="S59" i="13" s="1"/>
  <c r="G59" i="13"/>
  <c r="H59" i="13" s="1"/>
  <c r="E60" i="13"/>
  <c r="F60" i="13" s="1"/>
  <c r="J59" i="13"/>
  <c r="Q61" i="10"/>
  <c r="R61" i="10" s="1"/>
  <c r="S61" i="10" s="1"/>
  <c r="U61" i="10"/>
  <c r="V61" i="10" s="1"/>
  <c r="W61" i="10" s="1"/>
  <c r="X61" i="10" s="1"/>
  <c r="P62" i="10"/>
  <c r="E62" i="10"/>
  <c r="J61" i="10"/>
  <c r="K61" i="10" s="1"/>
  <c r="L61" i="10" s="1"/>
  <c r="M61" i="10" s="1"/>
  <c r="F61" i="10"/>
  <c r="G61" i="10" s="1"/>
  <c r="H61" i="10" s="1"/>
  <c r="K59" i="13" l="1"/>
  <c r="L59" i="13" s="1"/>
  <c r="M59" i="13" s="1"/>
  <c r="V59" i="13"/>
  <c r="W59" i="13" s="1"/>
  <c r="X59" i="13" s="1"/>
  <c r="E61" i="13"/>
  <c r="F61" i="13" s="1"/>
  <c r="J60" i="13"/>
  <c r="G60" i="13"/>
  <c r="H60" i="13" s="1"/>
  <c r="R60" i="13"/>
  <c r="S60" i="13" s="1"/>
  <c r="P61" i="13"/>
  <c r="Q61" i="13" s="1"/>
  <c r="U60" i="13"/>
  <c r="F62" i="10"/>
  <c r="G62" i="10" s="1"/>
  <c r="H62" i="10" s="1"/>
  <c r="J62" i="10"/>
  <c r="K62" i="10" s="1"/>
  <c r="L62" i="10" s="1"/>
  <c r="M62" i="10" s="1"/>
  <c r="E63" i="10"/>
  <c r="U62" i="10"/>
  <c r="V62" i="10" s="1"/>
  <c r="W62" i="10" s="1"/>
  <c r="X62" i="10" s="1"/>
  <c r="P63" i="10"/>
  <c r="Q62" i="10"/>
  <c r="R62" i="10" s="1"/>
  <c r="S62" i="10" s="1"/>
  <c r="V60" i="13" l="1"/>
  <c r="W60" i="13" s="1"/>
  <c r="X60" i="13" s="1"/>
  <c r="K60" i="13"/>
  <c r="L60" i="13" s="1"/>
  <c r="M60" i="13" s="1"/>
  <c r="P62" i="13"/>
  <c r="Q62" i="13" s="1"/>
  <c r="U61" i="13"/>
  <c r="R61" i="13"/>
  <c r="S61" i="13" s="1"/>
  <c r="E62" i="13"/>
  <c r="F62" i="13" s="1"/>
  <c r="J61" i="13"/>
  <c r="G61" i="13"/>
  <c r="H61" i="13" s="1"/>
  <c r="Q63" i="10"/>
  <c r="R63" i="10" s="1"/>
  <c r="S63" i="10" s="1"/>
  <c r="U63" i="10"/>
  <c r="V63" i="10" s="1"/>
  <c r="W63" i="10" s="1"/>
  <c r="X63" i="10" s="1"/>
  <c r="P64" i="10"/>
  <c r="F63" i="10"/>
  <c r="G63" i="10" s="1"/>
  <c r="H63" i="10" s="1"/>
  <c r="J63" i="10"/>
  <c r="K63" i="10" s="1"/>
  <c r="L63" i="10" s="1"/>
  <c r="M63" i="10" s="1"/>
  <c r="E64" i="10"/>
  <c r="K61" i="13" l="1"/>
  <c r="L61" i="13" s="1"/>
  <c r="M61" i="13" s="1"/>
  <c r="V61" i="13"/>
  <c r="W61" i="13" s="1"/>
  <c r="X61" i="13" s="1"/>
  <c r="G62" i="13"/>
  <c r="H62" i="13" s="1"/>
  <c r="E63" i="13"/>
  <c r="F63" i="13" s="1"/>
  <c r="J62" i="13"/>
  <c r="P63" i="13"/>
  <c r="Q63" i="13" s="1"/>
  <c r="U62" i="13"/>
  <c r="R62" i="13"/>
  <c r="S62" i="13" s="1"/>
  <c r="E65" i="10"/>
  <c r="J64" i="10"/>
  <c r="K64" i="10" s="1"/>
  <c r="L64" i="10" s="1"/>
  <c r="M64" i="10" s="1"/>
  <c r="F64" i="10"/>
  <c r="G64" i="10" s="1"/>
  <c r="H64" i="10" s="1"/>
  <c r="Q64" i="10"/>
  <c r="R64" i="10" s="1"/>
  <c r="S64" i="10" s="1"/>
  <c r="U64" i="10"/>
  <c r="V64" i="10" s="1"/>
  <c r="W64" i="10" s="1"/>
  <c r="X64" i="10" s="1"/>
  <c r="P65" i="10"/>
  <c r="V62" i="13" l="1"/>
  <c r="W62" i="13" s="1"/>
  <c r="X62" i="13" s="1"/>
  <c r="K62" i="13"/>
  <c r="L62" i="13" s="1"/>
  <c r="M62" i="13" s="1"/>
  <c r="R63" i="13"/>
  <c r="S63" i="13" s="1"/>
  <c r="P64" i="13"/>
  <c r="Q64" i="13" s="1"/>
  <c r="U63" i="13"/>
  <c r="E64" i="13"/>
  <c r="F64" i="13" s="1"/>
  <c r="J63" i="13"/>
  <c r="G63" i="13"/>
  <c r="H63" i="13" s="1"/>
  <c r="U65" i="10"/>
  <c r="V65" i="10" s="1"/>
  <c r="W65" i="10" s="1"/>
  <c r="X65" i="10" s="1"/>
  <c r="P66" i="10"/>
  <c r="Q65" i="10"/>
  <c r="R65" i="10" s="1"/>
  <c r="S65" i="10" s="1"/>
  <c r="F65" i="10"/>
  <c r="G65" i="10" s="1"/>
  <c r="H65" i="10" s="1"/>
  <c r="J65" i="10"/>
  <c r="K65" i="10" s="1"/>
  <c r="L65" i="10" s="1"/>
  <c r="M65" i="10" s="1"/>
  <c r="E66" i="10"/>
  <c r="K63" i="13" l="1"/>
  <c r="L63" i="13" s="1"/>
  <c r="M63" i="13" s="1"/>
  <c r="V63" i="13"/>
  <c r="W63" i="13" s="1"/>
  <c r="X63" i="13" s="1"/>
  <c r="E65" i="13"/>
  <c r="F65" i="13" s="1"/>
  <c r="J64" i="13"/>
  <c r="G64" i="13"/>
  <c r="H64" i="13" s="1"/>
  <c r="P65" i="13"/>
  <c r="Q65" i="13" s="1"/>
  <c r="U64" i="13"/>
  <c r="R64" i="13"/>
  <c r="S64" i="13" s="1"/>
  <c r="F66" i="10"/>
  <c r="G66" i="10" s="1"/>
  <c r="H66" i="10" s="1"/>
  <c r="J66" i="10"/>
  <c r="K66" i="10" s="1"/>
  <c r="L66" i="10" s="1"/>
  <c r="M66" i="10" s="1"/>
  <c r="E67" i="10"/>
  <c r="Q66" i="10"/>
  <c r="R66" i="10" s="1"/>
  <c r="S66" i="10" s="1"/>
  <c r="U66" i="10"/>
  <c r="V66" i="10" s="1"/>
  <c r="W66" i="10" s="1"/>
  <c r="X66" i="10" s="1"/>
  <c r="P67" i="10"/>
  <c r="V64" i="13" l="1"/>
  <c r="W64" i="13" s="1"/>
  <c r="X64" i="13" s="1"/>
  <c r="K64" i="13"/>
  <c r="L64" i="13" s="1"/>
  <c r="M64" i="13" s="1"/>
  <c r="P66" i="13"/>
  <c r="Q66" i="13" s="1"/>
  <c r="U65" i="13"/>
  <c r="R65" i="13"/>
  <c r="S65" i="13" s="1"/>
  <c r="G65" i="13"/>
  <c r="H65" i="13" s="1"/>
  <c r="E66" i="13"/>
  <c r="F66" i="13" s="1"/>
  <c r="J65" i="13"/>
  <c r="Q67" i="10"/>
  <c r="R67" i="10" s="1"/>
  <c r="S67" i="10" s="1"/>
  <c r="U67" i="10"/>
  <c r="V67" i="10" s="1"/>
  <c r="W67" i="10" s="1"/>
  <c r="X67" i="10" s="1"/>
  <c r="P68" i="10"/>
  <c r="J67" i="10"/>
  <c r="K67" i="10" s="1"/>
  <c r="L67" i="10" s="1"/>
  <c r="M67" i="10" s="1"/>
  <c r="E68" i="10"/>
  <c r="F67" i="10"/>
  <c r="G67" i="10" s="1"/>
  <c r="H67" i="10" s="1"/>
  <c r="K65" i="13" l="1"/>
  <c r="L65" i="13" s="1"/>
  <c r="M65" i="13" s="1"/>
  <c r="V65" i="13"/>
  <c r="W65" i="13" s="1"/>
  <c r="X65" i="13" s="1"/>
  <c r="E67" i="13"/>
  <c r="F67" i="13" s="1"/>
  <c r="J66" i="13"/>
  <c r="G66" i="13"/>
  <c r="H66" i="13" s="1"/>
  <c r="R66" i="13"/>
  <c r="S66" i="13" s="1"/>
  <c r="P67" i="13"/>
  <c r="Q67" i="13" s="1"/>
  <c r="U66" i="13"/>
  <c r="F68" i="10"/>
  <c r="G68" i="10" s="1"/>
  <c r="H68" i="10" s="1"/>
  <c r="J68" i="10"/>
  <c r="K68" i="10" s="1"/>
  <c r="L68" i="10" s="1"/>
  <c r="M68" i="10" s="1"/>
  <c r="E69" i="10"/>
  <c r="U68" i="10"/>
  <c r="V68" i="10" s="1"/>
  <c r="W68" i="10" s="1"/>
  <c r="X68" i="10" s="1"/>
  <c r="P69" i="10"/>
  <c r="Q68" i="10"/>
  <c r="R68" i="10" s="1"/>
  <c r="S68" i="10" s="1"/>
  <c r="V66" i="13" l="1"/>
  <c r="W66" i="13" s="1"/>
  <c r="X66" i="13" s="1"/>
  <c r="K66" i="13"/>
  <c r="L66" i="13" s="1"/>
  <c r="M66" i="13" s="1"/>
  <c r="P68" i="13"/>
  <c r="Q68" i="13" s="1"/>
  <c r="U67" i="13"/>
  <c r="R67" i="13"/>
  <c r="S67" i="13" s="1"/>
  <c r="E68" i="13"/>
  <c r="F68" i="13" s="1"/>
  <c r="J67" i="13"/>
  <c r="G67" i="13"/>
  <c r="H67" i="13" s="1"/>
  <c r="Q69" i="10"/>
  <c r="R69" i="10" s="1"/>
  <c r="S69" i="10" s="1"/>
  <c r="U69" i="10"/>
  <c r="V69" i="10" s="1"/>
  <c r="W69" i="10" s="1"/>
  <c r="X69" i="10" s="1"/>
  <c r="P70" i="10"/>
  <c r="F69" i="10"/>
  <c r="G69" i="10" s="1"/>
  <c r="H69" i="10" s="1"/>
  <c r="E70" i="10"/>
  <c r="J69" i="10"/>
  <c r="K69" i="10" s="1"/>
  <c r="L69" i="10" s="1"/>
  <c r="M69" i="10" s="1"/>
  <c r="K67" i="13" l="1"/>
  <c r="L67" i="13" s="1"/>
  <c r="M67" i="13" s="1"/>
  <c r="V67" i="13"/>
  <c r="W67" i="13" s="1"/>
  <c r="X67" i="13" s="1"/>
  <c r="G68" i="13"/>
  <c r="H68" i="13" s="1"/>
  <c r="E69" i="13"/>
  <c r="F69" i="13" s="1"/>
  <c r="J68" i="13"/>
  <c r="P69" i="13"/>
  <c r="Q69" i="13" s="1"/>
  <c r="U68" i="13"/>
  <c r="R68" i="13"/>
  <c r="S68" i="13" s="1"/>
  <c r="J70" i="10"/>
  <c r="K70" i="10" s="1"/>
  <c r="L70" i="10" s="1"/>
  <c r="M70" i="10" s="1"/>
  <c r="E71" i="10"/>
  <c r="F70" i="10"/>
  <c r="G70" i="10" s="1"/>
  <c r="H70" i="10" s="1"/>
  <c r="Q70" i="10"/>
  <c r="R70" i="10" s="1"/>
  <c r="S70" i="10" s="1"/>
  <c r="U70" i="10"/>
  <c r="V70" i="10" s="1"/>
  <c r="W70" i="10" s="1"/>
  <c r="X70" i="10" s="1"/>
  <c r="P71" i="10"/>
  <c r="V68" i="13" l="1"/>
  <c r="W68" i="13" s="1"/>
  <c r="X68" i="13" s="1"/>
  <c r="K68" i="13"/>
  <c r="L68" i="13" s="1"/>
  <c r="M68" i="13" s="1"/>
  <c r="R69" i="13"/>
  <c r="S69" i="13" s="1"/>
  <c r="P70" i="13"/>
  <c r="Q70" i="13" s="1"/>
  <c r="U69" i="13"/>
  <c r="E70" i="13"/>
  <c r="F70" i="13" s="1"/>
  <c r="J69" i="13"/>
  <c r="G69" i="13"/>
  <c r="H69" i="13" s="1"/>
  <c r="U71" i="10"/>
  <c r="V71" i="10" s="1"/>
  <c r="W71" i="10" s="1"/>
  <c r="X71" i="10" s="1"/>
  <c r="P72" i="10"/>
  <c r="Q71" i="10"/>
  <c r="R71" i="10" s="1"/>
  <c r="S71" i="10" s="1"/>
  <c r="F71" i="10"/>
  <c r="G71" i="10" s="1"/>
  <c r="H71" i="10" s="1"/>
  <c r="J71" i="10"/>
  <c r="K71" i="10" s="1"/>
  <c r="L71" i="10" s="1"/>
  <c r="M71" i="10" s="1"/>
  <c r="E72" i="10"/>
  <c r="K69" i="13" l="1"/>
  <c r="L69" i="13" s="1"/>
  <c r="M69" i="13" s="1"/>
  <c r="V69" i="13"/>
  <c r="W69" i="13" s="1"/>
  <c r="X69" i="13" s="1"/>
  <c r="E71" i="13"/>
  <c r="F71" i="13" s="1"/>
  <c r="J70" i="13"/>
  <c r="G70" i="13"/>
  <c r="H70" i="13" s="1"/>
  <c r="P71" i="13"/>
  <c r="Q71" i="13" s="1"/>
  <c r="U70" i="13"/>
  <c r="R70" i="13"/>
  <c r="S70" i="13" s="1"/>
  <c r="F72" i="10"/>
  <c r="G72" i="10" s="1"/>
  <c r="H72" i="10" s="1"/>
  <c r="E73" i="10"/>
  <c r="J72" i="10"/>
  <c r="K72" i="10" s="1"/>
  <c r="L72" i="10" s="1"/>
  <c r="M72" i="10" s="1"/>
  <c r="Q72" i="10"/>
  <c r="R72" i="10" s="1"/>
  <c r="S72" i="10" s="1"/>
  <c r="P73" i="10"/>
  <c r="U72" i="10"/>
  <c r="V72" i="10" s="1"/>
  <c r="W72" i="10" s="1"/>
  <c r="X72" i="10" s="1"/>
  <c r="V70" i="13" l="1"/>
  <c r="W70" i="13" s="1"/>
  <c r="X70" i="13" s="1"/>
  <c r="K70" i="13"/>
  <c r="L70" i="13" s="1"/>
  <c r="M70" i="13" s="1"/>
  <c r="P72" i="13"/>
  <c r="Q72" i="13" s="1"/>
  <c r="U71" i="13"/>
  <c r="R71" i="13"/>
  <c r="S71" i="13" s="1"/>
  <c r="G71" i="13"/>
  <c r="H71" i="13" s="1"/>
  <c r="E72" i="13"/>
  <c r="F72" i="13" s="1"/>
  <c r="J71" i="13"/>
  <c r="Q73" i="10"/>
  <c r="R73" i="10" s="1"/>
  <c r="S73" i="10" s="1"/>
  <c r="U73" i="10"/>
  <c r="V73" i="10" s="1"/>
  <c r="W73" i="10" s="1"/>
  <c r="X73" i="10" s="1"/>
  <c r="P74" i="10"/>
  <c r="J73" i="10"/>
  <c r="K73" i="10" s="1"/>
  <c r="L73" i="10" s="1"/>
  <c r="M73" i="10" s="1"/>
  <c r="E74" i="10"/>
  <c r="F73" i="10"/>
  <c r="G73" i="10" s="1"/>
  <c r="H73" i="10" s="1"/>
  <c r="K71" i="13" l="1"/>
  <c r="L71" i="13" s="1"/>
  <c r="M71" i="13" s="1"/>
  <c r="V71" i="13"/>
  <c r="W71" i="13" s="1"/>
  <c r="X71" i="13" s="1"/>
  <c r="E73" i="13"/>
  <c r="F73" i="13" s="1"/>
  <c r="J72" i="13"/>
  <c r="G72" i="13"/>
  <c r="H72" i="13" s="1"/>
  <c r="R72" i="13"/>
  <c r="S72" i="13" s="1"/>
  <c r="P73" i="13"/>
  <c r="Q73" i="13" s="1"/>
  <c r="U72" i="13"/>
  <c r="F74" i="10"/>
  <c r="G74" i="10" s="1"/>
  <c r="H74" i="10" s="1"/>
  <c r="J74" i="10"/>
  <c r="K74" i="10" s="1"/>
  <c r="L74" i="10" s="1"/>
  <c r="M74" i="10" s="1"/>
  <c r="E75" i="10"/>
  <c r="Q74" i="10"/>
  <c r="R74" i="10" s="1"/>
  <c r="S74" i="10" s="1"/>
  <c r="P75" i="10"/>
  <c r="U74" i="10"/>
  <c r="V74" i="10" s="1"/>
  <c r="W74" i="10" s="1"/>
  <c r="X74" i="10" s="1"/>
  <c r="V72" i="13" l="1"/>
  <c r="W72" i="13" s="1"/>
  <c r="X72" i="13" s="1"/>
  <c r="K72" i="13"/>
  <c r="L72" i="13" s="1"/>
  <c r="M72" i="13" s="1"/>
  <c r="P74" i="13"/>
  <c r="Q74" i="13" s="1"/>
  <c r="U73" i="13"/>
  <c r="R73" i="13"/>
  <c r="S73" i="13" s="1"/>
  <c r="E74" i="13"/>
  <c r="F74" i="13" s="1"/>
  <c r="J73" i="13"/>
  <c r="G73" i="13"/>
  <c r="H73" i="13" s="1"/>
  <c r="Q75" i="10"/>
  <c r="R75" i="10" s="1"/>
  <c r="S75" i="10" s="1"/>
  <c r="P76" i="10"/>
  <c r="U75" i="10"/>
  <c r="V75" i="10" s="1"/>
  <c r="W75" i="10" s="1"/>
  <c r="X75" i="10" s="1"/>
  <c r="F75" i="10"/>
  <c r="G75" i="10" s="1"/>
  <c r="H75" i="10" s="1"/>
  <c r="J75" i="10"/>
  <c r="K75" i="10" s="1"/>
  <c r="L75" i="10" s="1"/>
  <c r="M75" i="10" s="1"/>
  <c r="E76" i="10"/>
  <c r="K73" i="13" l="1"/>
  <c r="L73" i="13" s="1"/>
  <c r="M73" i="13" s="1"/>
  <c r="V73" i="13"/>
  <c r="W73" i="13" s="1"/>
  <c r="X73" i="13" s="1"/>
  <c r="G74" i="13"/>
  <c r="H74" i="13" s="1"/>
  <c r="E75" i="13"/>
  <c r="F75" i="13" s="1"/>
  <c r="J74" i="13"/>
  <c r="P75" i="13"/>
  <c r="Q75" i="13" s="1"/>
  <c r="U74" i="13"/>
  <c r="R74" i="13"/>
  <c r="S74" i="13" s="1"/>
  <c r="J76" i="10"/>
  <c r="K76" i="10" s="1"/>
  <c r="L76" i="10" s="1"/>
  <c r="M76" i="10" s="1"/>
  <c r="E77" i="10"/>
  <c r="F76" i="10"/>
  <c r="G76" i="10" s="1"/>
  <c r="H76" i="10" s="1"/>
  <c r="P77" i="10"/>
  <c r="U76" i="10"/>
  <c r="V76" i="10" s="1"/>
  <c r="W76" i="10" s="1"/>
  <c r="X76" i="10" s="1"/>
  <c r="Q76" i="10"/>
  <c r="R76" i="10" s="1"/>
  <c r="S76" i="10" s="1"/>
  <c r="V74" i="13" l="1"/>
  <c r="W74" i="13" s="1"/>
  <c r="X74" i="13" s="1"/>
  <c r="K74" i="13"/>
  <c r="L74" i="13" s="1"/>
  <c r="M74" i="13" s="1"/>
  <c r="R75" i="13"/>
  <c r="S75" i="13" s="1"/>
  <c r="P76" i="13"/>
  <c r="Q76" i="13" s="1"/>
  <c r="U75" i="13"/>
  <c r="E76" i="13"/>
  <c r="F76" i="13" s="1"/>
  <c r="J75" i="13"/>
  <c r="G75" i="13"/>
  <c r="H75" i="13" s="1"/>
  <c r="U77" i="10"/>
  <c r="V77" i="10" s="1"/>
  <c r="W77" i="10" s="1"/>
  <c r="X77" i="10" s="1"/>
  <c r="P78" i="10"/>
  <c r="Q77" i="10"/>
  <c r="R77" i="10" s="1"/>
  <c r="S77" i="10" s="1"/>
  <c r="F77" i="10"/>
  <c r="G77" i="10" s="1"/>
  <c r="H77" i="10" s="1"/>
  <c r="J77" i="10"/>
  <c r="K77" i="10" s="1"/>
  <c r="L77" i="10" s="1"/>
  <c r="M77" i="10" s="1"/>
  <c r="E78" i="10"/>
  <c r="K75" i="13" l="1"/>
  <c r="L75" i="13" s="1"/>
  <c r="M75" i="13" s="1"/>
  <c r="V75" i="13"/>
  <c r="W75" i="13" s="1"/>
  <c r="X75" i="13" s="1"/>
  <c r="E77" i="13"/>
  <c r="F77" i="13" s="1"/>
  <c r="J76" i="13"/>
  <c r="G76" i="13"/>
  <c r="H76" i="13" s="1"/>
  <c r="P77" i="13"/>
  <c r="Q77" i="13" s="1"/>
  <c r="U76" i="13"/>
  <c r="R76" i="13"/>
  <c r="S76" i="13" s="1"/>
  <c r="F78" i="10"/>
  <c r="G78" i="10" s="1"/>
  <c r="H78" i="10" s="1"/>
  <c r="E79" i="10"/>
  <c r="J78" i="10"/>
  <c r="K78" i="10" s="1"/>
  <c r="L78" i="10" s="1"/>
  <c r="M78" i="10" s="1"/>
  <c r="Q78" i="10"/>
  <c r="R78" i="10" s="1"/>
  <c r="S78" i="10" s="1"/>
  <c r="U78" i="10"/>
  <c r="V78" i="10" s="1"/>
  <c r="W78" i="10" s="1"/>
  <c r="X78" i="10" s="1"/>
  <c r="P79" i="10"/>
  <c r="V76" i="13" l="1"/>
  <c r="W76" i="13" s="1"/>
  <c r="X76" i="13" s="1"/>
  <c r="K76" i="13"/>
  <c r="L76" i="13" s="1"/>
  <c r="M76" i="13" s="1"/>
  <c r="P78" i="13"/>
  <c r="Q78" i="13" s="1"/>
  <c r="U77" i="13"/>
  <c r="R77" i="13"/>
  <c r="S77" i="13" s="1"/>
  <c r="G77" i="13"/>
  <c r="H77" i="13" s="1"/>
  <c r="E78" i="13"/>
  <c r="F78" i="13" s="1"/>
  <c r="J77" i="13"/>
  <c r="Q79" i="10"/>
  <c r="R79" i="10" s="1"/>
  <c r="S79" i="10" s="1"/>
  <c r="U79" i="10"/>
  <c r="V79" i="10" s="1"/>
  <c r="W79" i="10" s="1"/>
  <c r="X79" i="10" s="1"/>
  <c r="P80" i="10"/>
  <c r="J79" i="10"/>
  <c r="K79" i="10" s="1"/>
  <c r="L79" i="10" s="1"/>
  <c r="M79" i="10" s="1"/>
  <c r="E80" i="10"/>
  <c r="F79" i="10"/>
  <c r="G79" i="10" s="1"/>
  <c r="H79" i="10" s="1"/>
  <c r="K77" i="13" l="1"/>
  <c r="L77" i="13" s="1"/>
  <c r="M77" i="13" s="1"/>
  <c r="V77" i="13"/>
  <c r="W77" i="13" s="1"/>
  <c r="X77" i="13" s="1"/>
  <c r="E79" i="13"/>
  <c r="F79" i="13" s="1"/>
  <c r="J78" i="13"/>
  <c r="G78" i="13"/>
  <c r="H78" i="13" s="1"/>
  <c r="R78" i="13"/>
  <c r="S78" i="13" s="1"/>
  <c r="P79" i="13"/>
  <c r="Q79" i="13" s="1"/>
  <c r="U78" i="13"/>
  <c r="F80" i="10"/>
  <c r="G80" i="10" s="1"/>
  <c r="H80" i="10" s="1"/>
  <c r="J80" i="10"/>
  <c r="K80" i="10" s="1"/>
  <c r="L80" i="10" s="1"/>
  <c r="M80" i="10" s="1"/>
  <c r="E81" i="10"/>
  <c r="U80" i="10"/>
  <c r="V80" i="10" s="1"/>
  <c r="W80" i="10" s="1"/>
  <c r="X80" i="10" s="1"/>
  <c r="Q80" i="10"/>
  <c r="R80" i="10" s="1"/>
  <c r="S80" i="10" s="1"/>
  <c r="P81" i="10"/>
  <c r="V78" i="13" l="1"/>
  <c r="W78" i="13" s="1"/>
  <c r="X78" i="13" s="1"/>
  <c r="K78" i="13"/>
  <c r="L78" i="13" s="1"/>
  <c r="M78" i="13" s="1"/>
  <c r="P80" i="13"/>
  <c r="Q80" i="13" s="1"/>
  <c r="U79" i="13"/>
  <c r="R79" i="13"/>
  <c r="S79" i="13" s="1"/>
  <c r="E80" i="13"/>
  <c r="F80" i="13" s="1"/>
  <c r="J79" i="13"/>
  <c r="G79" i="13"/>
  <c r="H79" i="13" s="1"/>
  <c r="Q81" i="10"/>
  <c r="R81" i="10" s="1"/>
  <c r="S81" i="10" s="1"/>
  <c r="P82" i="10"/>
  <c r="P83" i="10" s="1"/>
  <c r="U81" i="10"/>
  <c r="V81" i="10" s="1"/>
  <c r="W81" i="10" s="1"/>
  <c r="X81" i="10" s="1"/>
  <c r="J81" i="10"/>
  <c r="K81" i="10" s="1"/>
  <c r="L81" i="10" s="1"/>
  <c r="M81" i="10" s="1"/>
  <c r="E82" i="10"/>
  <c r="E83" i="10" s="1"/>
  <c r="F81" i="10"/>
  <c r="G81" i="10" s="1"/>
  <c r="H81" i="10" s="1"/>
  <c r="K79" i="13" l="1"/>
  <c r="L79" i="13" s="1"/>
  <c r="M79" i="13" s="1"/>
  <c r="V79" i="13"/>
  <c r="W79" i="13" s="1"/>
  <c r="X79" i="13" s="1"/>
  <c r="G80" i="13"/>
  <c r="H80" i="13" s="1"/>
  <c r="E81" i="13"/>
  <c r="F81" i="13" s="1"/>
  <c r="J80" i="13"/>
  <c r="P81" i="13"/>
  <c r="Q81" i="13" s="1"/>
  <c r="U80" i="13"/>
  <c r="R80" i="13"/>
  <c r="S80" i="13" s="1"/>
  <c r="F83" i="10"/>
  <c r="G83" i="10" s="1"/>
  <c r="H83" i="10" s="1"/>
  <c r="J83" i="10"/>
  <c r="K83" i="10" s="1"/>
  <c r="L83" i="10" s="1"/>
  <c r="M83" i="10" s="1"/>
  <c r="E84" i="10"/>
  <c r="Q83" i="10"/>
  <c r="R83" i="10" s="1"/>
  <c r="S83" i="10" s="1"/>
  <c r="U83" i="10"/>
  <c r="V83" i="10" s="1"/>
  <c r="W83" i="10" s="1"/>
  <c r="X83" i="10" s="1"/>
  <c r="P84" i="10"/>
  <c r="J82" i="10"/>
  <c r="K82" i="10" s="1"/>
  <c r="L82" i="10" s="1"/>
  <c r="M82" i="10" s="1"/>
  <c r="F82" i="10"/>
  <c r="G82" i="10" s="1"/>
  <c r="H82" i="10" s="1"/>
  <c r="Q82" i="10"/>
  <c r="R82" i="10" s="1"/>
  <c r="S82" i="10" s="1"/>
  <c r="U82" i="10"/>
  <c r="V82" i="10" s="1"/>
  <c r="W82" i="10" s="1"/>
  <c r="X82" i="10" s="1"/>
  <c r="V80" i="13" l="1"/>
  <c r="W80" i="13" s="1"/>
  <c r="X80" i="13" s="1"/>
  <c r="K80" i="13"/>
  <c r="L80" i="13" s="1"/>
  <c r="M80" i="13" s="1"/>
  <c r="R81" i="13"/>
  <c r="S81" i="13" s="1"/>
  <c r="P82" i="13"/>
  <c r="Q82" i="13" s="1"/>
  <c r="U81" i="13"/>
  <c r="E82" i="13"/>
  <c r="F82" i="13" s="1"/>
  <c r="J81" i="13"/>
  <c r="G81" i="13"/>
  <c r="H81" i="13" s="1"/>
  <c r="Q84" i="10"/>
  <c r="R84" i="10" s="1"/>
  <c r="S84" i="10" s="1"/>
  <c r="U84" i="10"/>
  <c r="V84" i="10" s="1"/>
  <c r="W84" i="10" s="1"/>
  <c r="X84" i="10" s="1"/>
  <c r="P85" i="10"/>
  <c r="F84" i="10"/>
  <c r="G84" i="10" s="1"/>
  <c r="H84" i="10" s="1"/>
  <c r="J84" i="10"/>
  <c r="K84" i="10" s="1"/>
  <c r="L84" i="10" s="1"/>
  <c r="M84" i="10" s="1"/>
  <c r="E85" i="10"/>
  <c r="K81" i="13" l="1"/>
  <c r="L81" i="13" s="1"/>
  <c r="M81" i="13" s="1"/>
  <c r="V81" i="13"/>
  <c r="W81" i="13" s="1"/>
  <c r="X81" i="13" s="1"/>
  <c r="E83" i="13"/>
  <c r="F83" i="13" s="1"/>
  <c r="J82" i="13"/>
  <c r="G82" i="13"/>
  <c r="H82" i="13" s="1"/>
  <c r="P83" i="13"/>
  <c r="Q83" i="13" s="1"/>
  <c r="U82" i="13"/>
  <c r="R82" i="13"/>
  <c r="S82" i="13" s="1"/>
  <c r="J85" i="10"/>
  <c r="K85" i="10" s="1"/>
  <c r="L85" i="10" s="1"/>
  <c r="M85" i="10" s="1"/>
  <c r="E86" i="10"/>
  <c r="F85" i="10"/>
  <c r="G85" i="10" s="1"/>
  <c r="H85" i="10" s="1"/>
  <c r="Q85" i="10"/>
  <c r="R85" i="10" s="1"/>
  <c r="S85" i="10" s="1"/>
  <c r="P86" i="10"/>
  <c r="U85" i="10"/>
  <c r="V85" i="10" s="1"/>
  <c r="W85" i="10" s="1"/>
  <c r="X85" i="10" s="1"/>
  <c r="V82" i="13" l="1"/>
  <c r="W82" i="13" s="1"/>
  <c r="X82" i="13" s="1"/>
  <c r="K82" i="13"/>
  <c r="L82" i="13" s="1"/>
  <c r="M82" i="13" s="1"/>
  <c r="P84" i="13"/>
  <c r="Q84" i="13" s="1"/>
  <c r="U83" i="13"/>
  <c r="R83" i="13"/>
  <c r="S83" i="13" s="1"/>
  <c r="G83" i="13"/>
  <c r="H83" i="13" s="1"/>
  <c r="E84" i="13"/>
  <c r="F84" i="13" s="1"/>
  <c r="J83" i="13"/>
  <c r="P87" i="10"/>
  <c r="Q86" i="10"/>
  <c r="R86" i="10" s="1"/>
  <c r="S86" i="10" s="1"/>
  <c r="U86" i="10"/>
  <c r="V86" i="10" s="1"/>
  <c r="W86" i="10" s="1"/>
  <c r="X86" i="10" s="1"/>
  <c r="E87" i="10"/>
  <c r="J86" i="10"/>
  <c r="K86" i="10" s="1"/>
  <c r="L86" i="10" s="1"/>
  <c r="M86" i="10" s="1"/>
  <c r="F86" i="10"/>
  <c r="G86" i="10" s="1"/>
  <c r="H86" i="10" s="1"/>
  <c r="K83" i="13" l="1"/>
  <c r="L83" i="13" s="1"/>
  <c r="M83" i="13" s="1"/>
  <c r="V83" i="13"/>
  <c r="W83" i="13" s="1"/>
  <c r="X83" i="13" s="1"/>
  <c r="E85" i="13"/>
  <c r="F85" i="13" s="1"/>
  <c r="J84" i="13"/>
  <c r="G84" i="13"/>
  <c r="H84" i="13" s="1"/>
  <c r="R84" i="13"/>
  <c r="S84" i="13" s="1"/>
  <c r="P85" i="13"/>
  <c r="Q85" i="13" s="1"/>
  <c r="U84" i="13"/>
  <c r="F87" i="10"/>
  <c r="G87" i="10" s="1"/>
  <c r="H87" i="10" s="1"/>
  <c r="J87" i="10"/>
  <c r="K87" i="10" s="1"/>
  <c r="L87" i="10" s="1"/>
  <c r="M87" i="10" s="1"/>
  <c r="E88" i="10"/>
  <c r="Q87" i="10"/>
  <c r="R87" i="10" s="1"/>
  <c r="S87" i="10" s="1"/>
  <c r="U87" i="10"/>
  <c r="V87" i="10" s="1"/>
  <c r="W87" i="10" s="1"/>
  <c r="X87" i="10" s="1"/>
  <c r="P88" i="10"/>
  <c r="V84" i="13" l="1"/>
  <c r="W84" i="13" s="1"/>
  <c r="X84" i="13" s="1"/>
  <c r="K84" i="13"/>
  <c r="L84" i="13" s="1"/>
  <c r="M84" i="13" s="1"/>
  <c r="P86" i="13"/>
  <c r="Q86" i="13" s="1"/>
  <c r="U85" i="13"/>
  <c r="R85" i="13"/>
  <c r="S85" i="13" s="1"/>
  <c r="E86" i="13"/>
  <c r="F86" i="13" s="1"/>
  <c r="J85" i="13"/>
  <c r="G85" i="13"/>
  <c r="H85" i="13" s="1"/>
  <c r="Q88" i="10"/>
  <c r="R88" i="10" s="1"/>
  <c r="S88" i="10" s="1"/>
  <c r="U88" i="10"/>
  <c r="V88" i="10" s="1"/>
  <c r="W88" i="10" s="1"/>
  <c r="X88" i="10" s="1"/>
  <c r="P89" i="10"/>
  <c r="J88" i="10"/>
  <c r="K88" i="10" s="1"/>
  <c r="L88" i="10" s="1"/>
  <c r="M88" i="10" s="1"/>
  <c r="E89" i="10"/>
  <c r="F88" i="10"/>
  <c r="G88" i="10" s="1"/>
  <c r="H88" i="10" s="1"/>
  <c r="K85" i="13" l="1"/>
  <c r="L85" i="13" s="1"/>
  <c r="M85" i="13" s="1"/>
  <c r="V85" i="13"/>
  <c r="W85" i="13" s="1"/>
  <c r="X85" i="13" s="1"/>
  <c r="G86" i="13"/>
  <c r="H86" i="13" s="1"/>
  <c r="E87" i="13"/>
  <c r="F87" i="13" s="1"/>
  <c r="J86" i="13"/>
  <c r="P87" i="13"/>
  <c r="Q87" i="13" s="1"/>
  <c r="U86" i="13"/>
  <c r="R86" i="13"/>
  <c r="S86" i="13" s="1"/>
  <c r="F89" i="10"/>
  <c r="G89" i="10" s="1"/>
  <c r="H89" i="10" s="1"/>
  <c r="J89" i="10"/>
  <c r="K89" i="10" s="1"/>
  <c r="L89" i="10" s="1"/>
  <c r="M89" i="10" s="1"/>
  <c r="E90" i="10"/>
  <c r="U89" i="10"/>
  <c r="V89" i="10" s="1"/>
  <c r="W89" i="10" s="1"/>
  <c r="X89" i="10" s="1"/>
  <c r="P90" i="10"/>
  <c r="Q89" i="10"/>
  <c r="R89" i="10" s="1"/>
  <c r="S89" i="10" s="1"/>
  <c r="V86" i="13" l="1"/>
  <c r="W86" i="13" s="1"/>
  <c r="X86" i="13" s="1"/>
  <c r="K86" i="13"/>
  <c r="L86" i="13" s="1"/>
  <c r="M86" i="13" s="1"/>
  <c r="R87" i="13"/>
  <c r="S87" i="13" s="1"/>
  <c r="P88" i="13"/>
  <c r="Q88" i="13" s="1"/>
  <c r="U87" i="13"/>
  <c r="E88" i="13"/>
  <c r="F88" i="13" s="1"/>
  <c r="J87" i="13"/>
  <c r="G87" i="13"/>
  <c r="H87" i="13" s="1"/>
  <c r="Q90" i="10"/>
  <c r="R90" i="10" s="1"/>
  <c r="S90" i="10" s="1"/>
  <c r="U90" i="10"/>
  <c r="V90" i="10" s="1"/>
  <c r="W90" i="10" s="1"/>
  <c r="X90" i="10" s="1"/>
  <c r="P91" i="10"/>
  <c r="F90" i="10"/>
  <c r="G90" i="10" s="1"/>
  <c r="H90" i="10" s="1"/>
  <c r="J90" i="10"/>
  <c r="K90" i="10" s="1"/>
  <c r="L90" i="10" s="1"/>
  <c r="M90" i="10" s="1"/>
  <c r="E91" i="10"/>
  <c r="K87" i="13" l="1"/>
  <c r="L87" i="13" s="1"/>
  <c r="M87" i="13" s="1"/>
  <c r="V87" i="13"/>
  <c r="W87" i="13" s="1"/>
  <c r="X87" i="13" s="1"/>
  <c r="E89" i="13"/>
  <c r="F89" i="13" s="1"/>
  <c r="J88" i="13"/>
  <c r="G88" i="13"/>
  <c r="H88" i="13" s="1"/>
  <c r="P89" i="13"/>
  <c r="Q89" i="13" s="1"/>
  <c r="U88" i="13"/>
  <c r="R88" i="13"/>
  <c r="S88" i="13" s="1"/>
  <c r="J91" i="10"/>
  <c r="K91" i="10" s="1"/>
  <c r="L91" i="10" s="1"/>
  <c r="M91" i="10" s="1"/>
  <c r="E92" i="10"/>
  <c r="F91" i="10"/>
  <c r="G91" i="10" s="1"/>
  <c r="H91" i="10" s="1"/>
  <c r="Q91" i="10"/>
  <c r="R91" i="10" s="1"/>
  <c r="S91" i="10" s="1"/>
  <c r="U91" i="10"/>
  <c r="V91" i="10" s="1"/>
  <c r="W91" i="10" s="1"/>
  <c r="X91" i="10" s="1"/>
  <c r="P92" i="10"/>
  <c r="V88" i="13" l="1"/>
  <c r="W88" i="13" s="1"/>
  <c r="X88" i="13" s="1"/>
  <c r="K88" i="13"/>
  <c r="L88" i="13" s="1"/>
  <c r="M88" i="13" s="1"/>
  <c r="P90" i="13"/>
  <c r="Q90" i="13" s="1"/>
  <c r="U89" i="13"/>
  <c r="R89" i="13"/>
  <c r="S89" i="13" s="1"/>
  <c r="G89" i="13"/>
  <c r="H89" i="13" s="1"/>
  <c r="E90" i="13"/>
  <c r="F90" i="13" s="1"/>
  <c r="J89" i="13"/>
  <c r="U92" i="10"/>
  <c r="V92" i="10" s="1"/>
  <c r="W92" i="10" s="1"/>
  <c r="X92" i="10" s="1"/>
  <c r="P93" i="10"/>
  <c r="Q92" i="10"/>
  <c r="R92" i="10" s="1"/>
  <c r="S92" i="10" s="1"/>
  <c r="F92" i="10"/>
  <c r="G92" i="10" s="1"/>
  <c r="H92" i="10" s="1"/>
  <c r="J92" i="10"/>
  <c r="K92" i="10" s="1"/>
  <c r="L92" i="10" s="1"/>
  <c r="M92" i="10" s="1"/>
  <c r="E93" i="10"/>
  <c r="K89" i="13" l="1"/>
  <c r="L89" i="13" s="1"/>
  <c r="M89" i="13" s="1"/>
  <c r="V89" i="13"/>
  <c r="W89" i="13" s="1"/>
  <c r="X89" i="13" s="1"/>
  <c r="E91" i="13"/>
  <c r="F91" i="13" s="1"/>
  <c r="J90" i="13"/>
  <c r="G90" i="13"/>
  <c r="H90" i="13" s="1"/>
  <c r="R90" i="13"/>
  <c r="S90" i="13" s="1"/>
  <c r="P91" i="13"/>
  <c r="Q91" i="13" s="1"/>
  <c r="U90" i="13"/>
  <c r="F93" i="10"/>
  <c r="G93" i="10" s="1"/>
  <c r="H93" i="10" s="1"/>
  <c r="J93" i="10"/>
  <c r="K93" i="10" s="1"/>
  <c r="L93" i="10" s="1"/>
  <c r="M93" i="10" s="1"/>
  <c r="E94" i="10"/>
  <c r="Q93" i="10"/>
  <c r="R93" i="10" s="1"/>
  <c r="S93" i="10" s="1"/>
  <c r="U93" i="10"/>
  <c r="V93" i="10" s="1"/>
  <c r="W93" i="10" s="1"/>
  <c r="X93" i="10" s="1"/>
  <c r="P94" i="10"/>
  <c r="V90" i="13" l="1"/>
  <c r="W90" i="13" s="1"/>
  <c r="X90" i="13" s="1"/>
  <c r="K90" i="13"/>
  <c r="L90" i="13" s="1"/>
  <c r="M90" i="13" s="1"/>
  <c r="P92" i="13"/>
  <c r="Q92" i="13" s="1"/>
  <c r="U91" i="13"/>
  <c r="R91" i="13"/>
  <c r="S91" i="13" s="1"/>
  <c r="E92" i="13"/>
  <c r="F92" i="13" s="1"/>
  <c r="J91" i="13"/>
  <c r="G91" i="13"/>
  <c r="H91" i="13" s="1"/>
  <c r="Q94" i="10"/>
  <c r="R94" i="10" s="1"/>
  <c r="S94" i="10" s="1"/>
  <c r="U94" i="10"/>
  <c r="V94" i="10" s="1"/>
  <c r="W94" i="10" s="1"/>
  <c r="X94" i="10" s="1"/>
  <c r="P95" i="10"/>
  <c r="J94" i="10"/>
  <c r="K94" i="10" s="1"/>
  <c r="L94" i="10" s="1"/>
  <c r="M94" i="10" s="1"/>
  <c r="E95" i="10"/>
  <c r="F94" i="10"/>
  <c r="G94" i="10" s="1"/>
  <c r="H94" i="10" s="1"/>
  <c r="K91" i="13" l="1"/>
  <c r="L91" i="13" s="1"/>
  <c r="M91" i="13" s="1"/>
  <c r="V91" i="13"/>
  <c r="W91" i="13" s="1"/>
  <c r="X91" i="13" s="1"/>
  <c r="G92" i="13"/>
  <c r="H92" i="13" s="1"/>
  <c r="E93" i="13"/>
  <c r="F93" i="13" s="1"/>
  <c r="J92" i="13"/>
  <c r="P93" i="13"/>
  <c r="Q93" i="13" s="1"/>
  <c r="U92" i="13"/>
  <c r="R92" i="13"/>
  <c r="S92" i="13" s="1"/>
  <c r="F95" i="10"/>
  <c r="G95" i="10" s="1"/>
  <c r="H95" i="10" s="1"/>
  <c r="J95" i="10"/>
  <c r="K95" i="10" s="1"/>
  <c r="L95" i="10" s="1"/>
  <c r="M95" i="10" s="1"/>
  <c r="E96" i="10"/>
  <c r="P96" i="10"/>
  <c r="Q95" i="10"/>
  <c r="R95" i="10" s="1"/>
  <c r="S95" i="10" s="1"/>
  <c r="U95" i="10"/>
  <c r="V95" i="10" s="1"/>
  <c r="W95" i="10" s="1"/>
  <c r="X95" i="10" s="1"/>
  <c r="V92" i="13" l="1"/>
  <c r="W92" i="13" s="1"/>
  <c r="X92" i="13" s="1"/>
  <c r="K92" i="13"/>
  <c r="L92" i="13" s="1"/>
  <c r="M92" i="13" s="1"/>
  <c r="R93" i="13"/>
  <c r="S93" i="13" s="1"/>
  <c r="P94" i="13"/>
  <c r="Q94" i="13" s="1"/>
  <c r="U93" i="13"/>
  <c r="E94" i="13"/>
  <c r="F94" i="13" s="1"/>
  <c r="J93" i="13"/>
  <c r="G93" i="13"/>
  <c r="H93" i="13" s="1"/>
  <c r="Q96" i="10"/>
  <c r="R96" i="10" s="1"/>
  <c r="S96" i="10" s="1"/>
  <c r="U96" i="10"/>
  <c r="V96" i="10" s="1"/>
  <c r="W96" i="10" s="1"/>
  <c r="X96" i="10" s="1"/>
  <c r="P97" i="10"/>
  <c r="F96" i="10"/>
  <c r="G96" i="10" s="1"/>
  <c r="H96" i="10" s="1"/>
  <c r="J96" i="10"/>
  <c r="K96" i="10" s="1"/>
  <c r="L96" i="10" s="1"/>
  <c r="M96" i="10" s="1"/>
  <c r="E97" i="10"/>
  <c r="K93" i="13" l="1"/>
  <c r="L93" i="13" s="1"/>
  <c r="M93" i="13" s="1"/>
  <c r="V93" i="13"/>
  <c r="W93" i="13" s="1"/>
  <c r="X93" i="13" s="1"/>
  <c r="E95" i="13"/>
  <c r="F95" i="13" s="1"/>
  <c r="J94" i="13"/>
  <c r="G94" i="13"/>
  <c r="H94" i="13" s="1"/>
  <c r="P95" i="13"/>
  <c r="Q95" i="13" s="1"/>
  <c r="U94" i="13"/>
  <c r="R94" i="13"/>
  <c r="S94" i="13" s="1"/>
  <c r="J97" i="10"/>
  <c r="K97" i="10" s="1"/>
  <c r="L97" i="10" s="1"/>
  <c r="M97" i="10" s="1"/>
  <c r="E98" i="10"/>
  <c r="F97" i="10"/>
  <c r="G97" i="10" s="1"/>
  <c r="H97" i="10" s="1"/>
  <c r="Q97" i="10"/>
  <c r="R97" i="10" s="1"/>
  <c r="S97" i="10" s="1"/>
  <c r="U97" i="10"/>
  <c r="V97" i="10" s="1"/>
  <c r="W97" i="10" s="1"/>
  <c r="X97" i="10" s="1"/>
  <c r="P98" i="10"/>
  <c r="V94" i="13" l="1"/>
  <c r="W94" i="13" s="1"/>
  <c r="X94" i="13" s="1"/>
  <c r="K94" i="13"/>
  <c r="L94" i="13" s="1"/>
  <c r="M94" i="13" s="1"/>
  <c r="P96" i="13"/>
  <c r="Q96" i="13" s="1"/>
  <c r="U95" i="13"/>
  <c r="R95" i="13"/>
  <c r="S95" i="13" s="1"/>
  <c r="G95" i="13"/>
  <c r="H95" i="13" s="1"/>
  <c r="E96" i="13"/>
  <c r="F96" i="13" s="1"/>
  <c r="J95" i="13"/>
  <c r="U98" i="10"/>
  <c r="V98" i="10" s="1"/>
  <c r="W98" i="10" s="1"/>
  <c r="X98" i="10" s="1"/>
  <c r="P99" i="10"/>
  <c r="Q98" i="10"/>
  <c r="R98" i="10" s="1"/>
  <c r="S98" i="10" s="1"/>
  <c r="J98" i="10"/>
  <c r="K98" i="10" s="1"/>
  <c r="L98" i="10" s="1"/>
  <c r="M98" i="10" s="1"/>
  <c r="E99" i="10"/>
  <c r="F98" i="10"/>
  <c r="G98" i="10" s="1"/>
  <c r="H98" i="10" s="1"/>
  <c r="K95" i="13" l="1"/>
  <c r="L95" i="13" s="1"/>
  <c r="M95" i="13" s="1"/>
  <c r="V95" i="13"/>
  <c r="W95" i="13" s="1"/>
  <c r="X95" i="13" s="1"/>
  <c r="E97" i="13"/>
  <c r="F97" i="13" s="1"/>
  <c r="J96" i="13"/>
  <c r="G96" i="13"/>
  <c r="H96" i="13" s="1"/>
  <c r="R96" i="13"/>
  <c r="S96" i="13" s="1"/>
  <c r="P97" i="13"/>
  <c r="Q97" i="13" s="1"/>
  <c r="U96" i="13"/>
  <c r="F99" i="10"/>
  <c r="G99" i="10" s="1"/>
  <c r="H99" i="10" s="1"/>
  <c r="J99" i="10"/>
  <c r="K99" i="10" s="1"/>
  <c r="L99" i="10" s="1"/>
  <c r="M99" i="10" s="1"/>
  <c r="E100" i="10"/>
  <c r="Q99" i="10"/>
  <c r="R99" i="10" s="1"/>
  <c r="S99" i="10" s="1"/>
  <c r="U99" i="10"/>
  <c r="V99" i="10" s="1"/>
  <c r="W99" i="10" s="1"/>
  <c r="X99" i="10" s="1"/>
  <c r="P100" i="10"/>
  <c r="V96" i="13" l="1"/>
  <c r="W96" i="13" s="1"/>
  <c r="X96" i="13" s="1"/>
  <c r="K96" i="13"/>
  <c r="L96" i="13" s="1"/>
  <c r="M96" i="13" s="1"/>
  <c r="P98" i="13"/>
  <c r="Q98" i="13" s="1"/>
  <c r="U97" i="13"/>
  <c r="R97" i="13"/>
  <c r="S97" i="13" s="1"/>
  <c r="E98" i="13"/>
  <c r="F98" i="13" s="1"/>
  <c r="J97" i="13"/>
  <c r="G97" i="13"/>
  <c r="H97" i="13" s="1"/>
  <c r="Q100" i="10"/>
  <c r="R100" i="10" s="1"/>
  <c r="S100" i="10" s="1"/>
  <c r="U100" i="10"/>
  <c r="V100" i="10" s="1"/>
  <c r="W100" i="10" s="1"/>
  <c r="X100" i="10" s="1"/>
  <c r="P101" i="10"/>
  <c r="J100" i="10"/>
  <c r="K100" i="10" s="1"/>
  <c r="L100" i="10" s="1"/>
  <c r="M100" i="10" s="1"/>
  <c r="E101" i="10"/>
  <c r="F100" i="10"/>
  <c r="G100" i="10" s="1"/>
  <c r="H100" i="10" s="1"/>
  <c r="K97" i="13" l="1"/>
  <c r="L97" i="13" s="1"/>
  <c r="M97" i="13" s="1"/>
  <c r="V97" i="13"/>
  <c r="W97" i="13" s="1"/>
  <c r="X97" i="13" s="1"/>
  <c r="G98" i="13"/>
  <c r="H98" i="13" s="1"/>
  <c r="E99" i="13"/>
  <c r="F99" i="13" s="1"/>
  <c r="J98" i="13"/>
  <c r="P99" i="13"/>
  <c r="Q99" i="13" s="1"/>
  <c r="U98" i="13"/>
  <c r="R98" i="13"/>
  <c r="S98" i="13" s="1"/>
  <c r="F101" i="10"/>
  <c r="G101" i="10" s="1"/>
  <c r="H101" i="10" s="1"/>
  <c r="J101" i="10"/>
  <c r="K101" i="10" s="1"/>
  <c r="L101" i="10" s="1"/>
  <c r="M101" i="10" s="1"/>
  <c r="E102" i="10"/>
  <c r="U101" i="10"/>
  <c r="V101" i="10" s="1"/>
  <c r="W101" i="10" s="1"/>
  <c r="X101" i="10" s="1"/>
  <c r="P102" i="10"/>
  <c r="Q101" i="10"/>
  <c r="R101" i="10" s="1"/>
  <c r="S101" i="10" s="1"/>
  <c r="V98" i="13" l="1"/>
  <c r="W98" i="13" s="1"/>
  <c r="X98" i="13" s="1"/>
  <c r="K98" i="13"/>
  <c r="L98" i="13" s="1"/>
  <c r="M98" i="13" s="1"/>
  <c r="R99" i="13"/>
  <c r="S99" i="13" s="1"/>
  <c r="P100" i="13"/>
  <c r="Q100" i="13" s="1"/>
  <c r="U99" i="13"/>
  <c r="E100" i="13"/>
  <c r="F100" i="13" s="1"/>
  <c r="J99" i="13"/>
  <c r="G99" i="13"/>
  <c r="H99" i="13" s="1"/>
  <c r="Q102" i="10"/>
  <c r="R102" i="10" s="1"/>
  <c r="S102" i="10" s="1"/>
  <c r="U102" i="10"/>
  <c r="V102" i="10" s="1"/>
  <c r="W102" i="10" s="1"/>
  <c r="X102" i="10" s="1"/>
  <c r="P103" i="10"/>
  <c r="F102" i="10"/>
  <c r="G102" i="10" s="1"/>
  <c r="H102" i="10" s="1"/>
  <c r="J102" i="10"/>
  <c r="K102" i="10" s="1"/>
  <c r="L102" i="10" s="1"/>
  <c r="M102" i="10" s="1"/>
  <c r="E103" i="10"/>
  <c r="K99" i="13" l="1"/>
  <c r="L99" i="13" s="1"/>
  <c r="M99" i="13" s="1"/>
  <c r="V99" i="13"/>
  <c r="W99" i="13" s="1"/>
  <c r="X99" i="13" s="1"/>
  <c r="E101" i="13"/>
  <c r="F101" i="13" s="1"/>
  <c r="J100" i="13"/>
  <c r="G100" i="13"/>
  <c r="H100" i="13" s="1"/>
  <c r="P101" i="13"/>
  <c r="Q101" i="13" s="1"/>
  <c r="U100" i="13"/>
  <c r="R100" i="13"/>
  <c r="S100" i="13" s="1"/>
  <c r="J103" i="10"/>
  <c r="K103" i="10" s="1"/>
  <c r="L103" i="10" s="1"/>
  <c r="M103" i="10" s="1"/>
  <c r="E104" i="10"/>
  <c r="F103" i="10"/>
  <c r="G103" i="10" s="1"/>
  <c r="H103" i="10" s="1"/>
  <c r="Q103" i="10"/>
  <c r="R103" i="10" s="1"/>
  <c r="S103" i="10" s="1"/>
  <c r="U103" i="10"/>
  <c r="V103" i="10" s="1"/>
  <c r="W103" i="10" s="1"/>
  <c r="X103" i="10" s="1"/>
  <c r="P104" i="10"/>
  <c r="V100" i="13" l="1"/>
  <c r="W100" i="13" s="1"/>
  <c r="X100" i="13" s="1"/>
  <c r="K100" i="13"/>
  <c r="L100" i="13" s="1"/>
  <c r="M100" i="13" s="1"/>
  <c r="P102" i="13"/>
  <c r="Q102" i="13" s="1"/>
  <c r="U101" i="13"/>
  <c r="R101" i="13"/>
  <c r="S101" i="13" s="1"/>
  <c r="G101" i="13"/>
  <c r="H101" i="13" s="1"/>
  <c r="E102" i="13"/>
  <c r="F102" i="13" s="1"/>
  <c r="J101" i="13"/>
  <c r="P105" i="10"/>
  <c r="Q104" i="10"/>
  <c r="R104" i="10" s="1"/>
  <c r="S104" i="10" s="1"/>
  <c r="U104" i="10"/>
  <c r="V104" i="10" s="1"/>
  <c r="W104" i="10" s="1"/>
  <c r="X104" i="10" s="1"/>
  <c r="F104" i="10"/>
  <c r="G104" i="10" s="1"/>
  <c r="H104" i="10" s="1"/>
  <c r="J104" i="10"/>
  <c r="K104" i="10" s="1"/>
  <c r="L104" i="10" s="1"/>
  <c r="M104" i="10" s="1"/>
  <c r="E105" i="10"/>
  <c r="K101" i="13" l="1"/>
  <c r="L101" i="13" s="1"/>
  <c r="M101" i="13" s="1"/>
  <c r="V101" i="13"/>
  <c r="W101" i="13" s="1"/>
  <c r="X101" i="13" s="1"/>
  <c r="E103" i="13"/>
  <c r="F103" i="13" s="1"/>
  <c r="J102" i="13"/>
  <c r="G102" i="13"/>
  <c r="H102" i="13" s="1"/>
  <c r="R102" i="13"/>
  <c r="S102" i="13" s="1"/>
  <c r="P103" i="13"/>
  <c r="Q103" i="13" s="1"/>
  <c r="U102" i="13"/>
  <c r="F105" i="10"/>
  <c r="G105" i="10" s="1"/>
  <c r="H105" i="10" s="1"/>
  <c r="J105" i="10"/>
  <c r="K105" i="10" s="1"/>
  <c r="L105" i="10" s="1"/>
  <c r="M105" i="10" s="1"/>
  <c r="E106" i="10"/>
  <c r="U105" i="10"/>
  <c r="V105" i="10" s="1"/>
  <c r="W105" i="10" s="1"/>
  <c r="X105" i="10" s="1"/>
  <c r="Q105" i="10"/>
  <c r="R105" i="10" s="1"/>
  <c r="S105" i="10" s="1"/>
  <c r="P106" i="10"/>
  <c r="V102" i="13" l="1"/>
  <c r="W102" i="13" s="1"/>
  <c r="X102" i="13" s="1"/>
  <c r="K102" i="13"/>
  <c r="L102" i="13" s="1"/>
  <c r="M102" i="13" s="1"/>
  <c r="P104" i="13"/>
  <c r="Q104" i="13" s="1"/>
  <c r="U103" i="13"/>
  <c r="R103" i="13"/>
  <c r="S103" i="13" s="1"/>
  <c r="E104" i="13"/>
  <c r="F104" i="13" s="1"/>
  <c r="J103" i="13"/>
  <c r="G103" i="13"/>
  <c r="H103" i="13" s="1"/>
  <c r="Q106" i="10"/>
  <c r="R106" i="10" s="1"/>
  <c r="S106" i="10" s="1"/>
  <c r="U106" i="10"/>
  <c r="V106" i="10" s="1"/>
  <c r="W106" i="10" s="1"/>
  <c r="X106" i="10" s="1"/>
  <c r="P107" i="10"/>
  <c r="J106" i="10"/>
  <c r="K106" i="10" s="1"/>
  <c r="L106" i="10" s="1"/>
  <c r="M106" i="10" s="1"/>
  <c r="E107" i="10"/>
  <c r="F106" i="10"/>
  <c r="G106" i="10" s="1"/>
  <c r="H106" i="10" s="1"/>
  <c r="K103" i="13" l="1"/>
  <c r="L103" i="13" s="1"/>
  <c r="M103" i="13" s="1"/>
  <c r="V103" i="13"/>
  <c r="W103" i="13" s="1"/>
  <c r="X103" i="13" s="1"/>
  <c r="G104" i="13"/>
  <c r="H104" i="13" s="1"/>
  <c r="E105" i="13"/>
  <c r="F105" i="13" s="1"/>
  <c r="J104" i="13"/>
  <c r="P105" i="13"/>
  <c r="Q105" i="13" s="1"/>
  <c r="U104" i="13"/>
  <c r="R104" i="13"/>
  <c r="S104" i="13" s="1"/>
  <c r="F107" i="10"/>
  <c r="G107" i="10" s="1"/>
  <c r="H107" i="10" s="1"/>
  <c r="E108" i="10"/>
  <c r="J107" i="10"/>
  <c r="K107" i="10" s="1"/>
  <c r="L107" i="10" s="1"/>
  <c r="M107" i="10" s="1"/>
  <c r="U107" i="10"/>
  <c r="V107" i="10" s="1"/>
  <c r="W107" i="10" s="1"/>
  <c r="X107" i="10" s="1"/>
  <c r="P108" i="10"/>
  <c r="Q107" i="10"/>
  <c r="R107" i="10" s="1"/>
  <c r="S107" i="10" s="1"/>
  <c r="V104" i="13" l="1"/>
  <c r="W104" i="13" s="1"/>
  <c r="X104" i="13" s="1"/>
  <c r="K104" i="13"/>
  <c r="L104" i="13" s="1"/>
  <c r="M104" i="13" s="1"/>
  <c r="R105" i="13"/>
  <c r="S105" i="13" s="1"/>
  <c r="P106" i="13"/>
  <c r="Q106" i="13" s="1"/>
  <c r="U105" i="13"/>
  <c r="E106" i="13"/>
  <c r="F106" i="13" s="1"/>
  <c r="J105" i="13"/>
  <c r="G105" i="13"/>
  <c r="H105" i="13" s="1"/>
  <c r="Q108" i="10"/>
  <c r="R108" i="10" s="1"/>
  <c r="S108" i="10" s="1"/>
  <c r="U108" i="10"/>
  <c r="V108" i="10" s="1"/>
  <c r="W108" i="10" s="1"/>
  <c r="X108" i="10" s="1"/>
  <c r="P109" i="10"/>
  <c r="F108" i="10"/>
  <c r="G108" i="10" s="1"/>
  <c r="H108" i="10" s="1"/>
  <c r="J108" i="10"/>
  <c r="K108" i="10" s="1"/>
  <c r="L108" i="10" s="1"/>
  <c r="M108" i="10" s="1"/>
  <c r="E109" i="10"/>
  <c r="K105" i="13" l="1"/>
  <c r="L105" i="13" s="1"/>
  <c r="M105" i="13" s="1"/>
  <c r="V105" i="13"/>
  <c r="W105" i="13" s="1"/>
  <c r="X105" i="13" s="1"/>
  <c r="E107" i="13"/>
  <c r="F107" i="13" s="1"/>
  <c r="J106" i="13"/>
  <c r="G106" i="13"/>
  <c r="H106" i="13" s="1"/>
  <c r="P107" i="13"/>
  <c r="Q107" i="13" s="1"/>
  <c r="U106" i="13"/>
  <c r="R106" i="13"/>
  <c r="S106" i="13" s="1"/>
  <c r="J109" i="10"/>
  <c r="K109" i="10" s="1"/>
  <c r="L109" i="10" s="1"/>
  <c r="M109" i="10" s="1"/>
  <c r="F109" i="10"/>
  <c r="G109" i="10" s="1"/>
  <c r="H109" i="10" s="1"/>
  <c r="E110" i="10"/>
  <c r="Q109" i="10"/>
  <c r="R109" i="10" s="1"/>
  <c r="S109" i="10" s="1"/>
  <c r="U109" i="10"/>
  <c r="V109" i="10" s="1"/>
  <c r="W109" i="10" s="1"/>
  <c r="X109" i="10" s="1"/>
  <c r="P110" i="10"/>
  <c r="V106" i="13" l="1"/>
  <c r="W106" i="13" s="1"/>
  <c r="X106" i="13" s="1"/>
  <c r="K106" i="13"/>
  <c r="L106" i="13" s="1"/>
  <c r="M106" i="13" s="1"/>
  <c r="P108" i="13"/>
  <c r="Q108" i="13" s="1"/>
  <c r="U107" i="13"/>
  <c r="R107" i="13"/>
  <c r="S107" i="13" s="1"/>
  <c r="G107" i="13"/>
  <c r="H107" i="13" s="1"/>
  <c r="E108" i="13"/>
  <c r="F108" i="13" s="1"/>
  <c r="J107" i="13"/>
  <c r="U110" i="10"/>
  <c r="V110" i="10" s="1"/>
  <c r="W110" i="10" s="1"/>
  <c r="X110" i="10" s="1"/>
  <c r="P111" i="10"/>
  <c r="Q110" i="10"/>
  <c r="R110" i="10" s="1"/>
  <c r="S110" i="10" s="1"/>
  <c r="F110" i="10"/>
  <c r="G110" i="10" s="1"/>
  <c r="H110" i="10" s="1"/>
  <c r="J110" i="10"/>
  <c r="K110" i="10" s="1"/>
  <c r="L110" i="10" s="1"/>
  <c r="M110" i="10" s="1"/>
  <c r="E111" i="10"/>
  <c r="K107" i="13" l="1"/>
  <c r="L107" i="13" s="1"/>
  <c r="M107" i="13" s="1"/>
  <c r="V107" i="13"/>
  <c r="W107" i="13" s="1"/>
  <c r="X107" i="13" s="1"/>
  <c r="E109" i="13"/>
  <c r="F109" i="13" s="1"/>
  <c r="J108" i="13"/>
  <c r="G108" i="13"/>
  <c r="H108" i="13" s="1"/>
  <c r="R108" i="13"/>
  <c r="S108" i="13" s="1"/>
  <c r="P109" i="13"/>
  <c r="Q109" i="13" s="1"/>
  <c r="U108" i="13"/>
  <c r="F111" i="10"/>
  <c r="G111" i="10" s="1"/>
  <c r="H111" i="10" s="1"/>
  <c r="J111" i="10"/>
  <c r="K111" i="10" s="1"/>
  <c r="L111" i="10" s="1"/>
  <c r="M111" i="10" s="1"/>
  <c r="E112" i="10"/>
  <c r="Q111" i="10"/>
  <c r="R111" i="10" s="1"/>
  <c r="S111" i="10" s="1"/>
  <c r="U111" i="10"/>
  <c r="V111" i="10" s="1"/>
  <c r="W111" i="10" s="1"/>
  <c r="X111" i="10" s="1"/>
  <c r="P112" i="10"/>
  <c r="V108" i="13" l="1"/>
  <c r="W108" i="13" s="1"/>
  <c r="X108" i="13" s="1"/>
  <c r="K108" i="13"/>
  <c r="L108" i="13" s="1"/>
  <c r="M108" i="13" s="1"/>
  <c r="P110" i="13"/>
  <c r="Q110" i="13" s="1"/>
  <c r="U109" i="13"/>
  <c r="R109" i="13"/>
  <c r="S109" i="13" s="1"/>
  <c r="E110" i="13"/>
  <c r="F110" i="13" s="1"/>
  <c r="J109" i="13"/>
  <c r="G109" i="13"/>
  <c r="H109" i="13" s="1"/>
  <c r="Q112" i="10"/>
  <c r="R112" i="10" s="1"/>
  <c r="S112" i="10" s="1"/>
  <c r="U112" i="10"/>
  <c r="V112" i="10" s="1"/>
  <c r="W112" i="10" s="1"/>
  <c r="X112" i="10" s="1"/>
  <c r="P113" i="10"/>
  <c r="J112" i="10"/>
  <c r="K112" i="10" s="1"/>
  <c r="L112" i="10" s="1"/>
  <c r="M112" i="10" s="1"/>
  <c r="E113" i="10"/>
  <c r="F112" i="10"/>
  <c r="G112" i="10" s="1"/>
  <c r="H112" i="10" s="1"/>
  <c r="K109" i="13" l="1"/>
  <c r="L109" i="13" s="1"/>
  <c r="M109" i="13" s="1"/>
  <c r="V109" i="13"/>
  <c r="W109" i="13" s="1"/>
  <c r="X109" i="13" s="1"/>
  <c r="G110" i="13"/>
  <c r="H110" i="13" s="1"/>
  <c r="E111" i="13"/>
  <c r="F111" i="13" s="1"/>
  <c r="J110" i="13"/>
  <c r="P111" i="13"/>
  <c r="Q111" i="13" s="1"/>
  <c r="U110" i="13"/>
  <c r="R110" i="13"/>
  <c r="S110" i="13" s="1"/>
  <c r="F113" i="10"/>
  <c r="G113" i="10" s="1"/>
  <c r="H113" i="10" s="1"/>
  <c r="J113" i="10"/>
  <c r="K113" i="10" s="1"/>
  <c r="L113" i="10" s="1"/>
  <c r="M113" i="10" s="1"/>
  <c r="U113" i="10"/>
  <c r="V113" i="10" s="1"/>
  <c r="W113" i="10" s="1"/>
  <c r="X113" i="10" s="1"/>
  <c r="Q113" i="10"/>
  <c r="R113" i="10" s="1"/>
  <c r="S113" i="10" s="1"/>
  <c r="V110" i="13" l="1"/>
  <c r="W110" i="13" s="1"/>
  <c r="X110" i="13" s="1"/>
  <c r="K110" i="13"/>
  <c r="L110" i="13" s="1"/>
  <c r="M110" i="13" s="1"/>
  <c r="R111" i="13"/>
  <c r="S111" i="13" s="1"/>
  <c r="P112" i="13"/>
  <c r="Q112" i="13" s="1"/>
  <c r="U111" i="13"/>
  <c r="E112" i="13"/>
  <c r="F112" i="13" s="1"/>
  <c r="J111" i="13"/>
  <c r="G111" i="13"/>
  <c r="H111" i="13" s="1"/>
  <c r="K111" i="13" l="1"/>
  <c r="L111" i="13" s="1"/>
  <c r="M111" i="13" s="1"/>
  <c r="V111" i="13"/>
  <c r="W111" i="13" s="1"/>
  <c r="X111" i="13" s="1"/>
  <c r="E113" i="13"/>
  <c r="F113" i="13" s="1"/>
  <c r="J112" i="13"/>
  <c r="G112" i="13"/>
  <c r="H112" i="13" s="1"/>
  <c r="P113" i="13"/>
  <c r="Q113" i="13" s="1"/>
  <c r="U112" i="13"/>
  <c r="R112" i="13"/>
  <c r="S112" i="13" s="1"/>
  <c r="V112" i="13" l="1"/>
  <c r="W112" i="13" s="1"/>
  <c r="X112" i="13" s="1"/>
  <c r="K112" i="13"/>
  <c r="L112" i="13" s="1"/>
  <c r="M112" i="13" s="1"/>
  <c r="U113" i="13"/>
  <c r="R113" i="13"/>
  <c r="S113" i="13" s="1"/>
  <c r="G113" i="13"/>
  <c r="H113" i="13" s="1"/>
  <c r="J113" i="13"/>
  <c r="AC18" i="2"/>
  <c r="AB18" i="2" l="1"/>
  <c r="AE18" i="2" s="1"/>
  <c r="N17" i="2"/>
  <c r="AC17" i="2" s="1"/>
  <c r="K113" i="13"/>
  <c r="L113" i="13" s="1"/>
  <c r="M113" i="13" s="1"/>
  <c r="V113" i="13"/>
  <c r="W113" i="13" s="1"/>
  <c r="X113" i="13" s="1"/>
  <c r="O1" i="2"/>
  <c r="N19" i="2"/>
  <c r="AC19" i="2" s="1"/>
  <c r="AB19" i="2" l="1"/>
  <c r="AE19" i="2" s="1"/>
  <c r="AB17" i="2"/>
  <c r="AE17" i="2" s="1"/>
  <c r="N16" i="2"/>
  <c r="AC16" i="2" s="1"/>
  <c r="N20" i="2"/>
  <c r="AC20" i="2" s="1"/>
  <c r="AB16" i="2" l="1"/>
  <c r="AE16" i="2" s="1"/>
  <c r="AB20" i="2"/>
  <c r="N15" i="2"/>
  <c r="AC15" i="2" s="1"/>
  <c r="N21" i="2"/>
  <c r="AC21" i="2" s="1"/>
  <c r="AB15" i="2" l="1"/>
  <c r="AE15" i="2" s="1"/>
  <c r="AB21" i="2"/>
  <c r="AE21" i="2" s="1"/>
  <c r="N14" i="2"/>
  <c r="AC14" i="2" s="1"/>
  <c r="AE20" i="2"/>
  <c r="N22" i="2"/>
  <c r="AC22" i="2" s="1"/>
  <c r="AB22" i="2" l="1"/>
  <c r="AE22" i="2" s="1"/>
  <c r="AB14" i="2"/>
  <c r="AE14" i="2" s="1"/>
  <c r="N13" i="2"/>
  <c r="AC13" i="2" s="1"/>
  <c r="N23" i="2"/>
  <c r="AC23" i="2" s="1"/>
  <c r="AB13" i="2" l="1"/>
  <c r="AE13" i="2" s="1"/>
  <c r="AB23" i="2"/>
  <c r="AE23" i="2" s="1"/>
  <c r="N12" i="2"/>
  <c r="AC12" i="2" s="1"/>
  <c r="N24" i="2"/>
  <c r="AC24" i="2" s="1"/>
  <c r="N11" i="2" l="1"/>
  <c r="AC11" i="2" s="1"/>
  <c r="AB12" i="2"/>
  <c r="AE12" i="2" s="1"/>
  <c r="AB24" i="2"/>
  <c r="AE24" i="2" s="1"/>
  <c r="N25" i="2"/>
  <c r="AC25" i="2" s="1"/>
  <c r="N10" i="2" l="1"/>
  <c r="AC10" i="2" s="1"/>
  <c r="AB11" i="2"/>
  <c r="AE11" i="2" s="1"/>
  <c r="AB25" i="2"/>
  <c r="AE25" i="2" s="1"/>
  <c r="N26" i="2"/>
  <c r="AC26" i="2" s="1"/>
  <c r="N9" i="2" l="1"/>
  <c r="AC9" i="2" s="1"/>
  <c r="AB10" i="2"/>
  <c r="AE10" i="2" s="1"/>
  <c r="AB26" i="2"/>
  <c r="AE26" i="2" s="1"/>
  <c r="N27" i="2"/>
  <c r="AC27" i="2" s="1"/>
  <c r="N8" i="2" l="1"/>
  <c r="AB9" i="2"/>
  <c r="AE9" i="2" s="1"/>
  <c r="AB27" i="2"/>
  <c r="AE27" i="2" s="1"/>
  <c r="N28" i="2"/>
  <c r="AC28" i="2" s="1"/>
  <c r="AB8" i="2" l="1"/>
  <c r="AE8" i="2" s="1"/>
  <c r="AB7" i="2"/>
  <c r="AE7" i="2" s="1"/>
  <c r="AC8" i="2"/>
  <c r="AC7" i="2"/>
  <c r="N7" i="2"/>
  <c r="AB28" i="2"/>
  <c r="AE28" i="2" s="1"/>
  <c r="N29" i="2"/>
  <c r="AC29" i="2" s="1"/>
  <c r="AB29" i="2" l="1"/>
  <c r="AE29" i="2" s="1"/>
  <c r="N30" i="2"/>
  <c r="Z1" i="2" a="1"/>
  <c r="Z1" i="2" l="1"/>
  <c r="AC31" i="2"/>
  <c r="AC30" i="2"/>
  <c r="AB31" i="2"/>
  <c r="AB30" i="2"/>
  <c r="AE30" i="2" s="1"/>
  <c r="N31" i="2"/>
  <c r="AC4" i="2" l="1"/>
  <c r="AE31" i="2"/>
  <c r="AC1" i="2" s="1"/>
  <c r="AA4" i="2"/>
  <c r="L21" i="22"/>
  <c r="M46" i="22" l="1"/>
  <c r="Q46" i="22" l="1"/>
  <c r="O46" i="22"/>
  <c r="S46" i="22"/>
  <c r="N46" i="22" s="1"/>
  <c r="P46" i="22" l="1"/>
  <c r="R46" i="22"/>
  <c r="M47" i="22" s="1"/>
  <c r="Q47" i="22" l="1"/>
  <c r="O47" i="22"/>
  <c r="S47" i="22"/>
  <c r="N47" i="22" s="1"/>
  <c r="R47" i="22" l="1"/>
  <c r="M48" i="22" s="1"/>
  <c r="P47" i="22"/>
  <c r="Q48" i="22" l="1"/>
  <c r="O48" i="22"/>
  <c r="S48" i="22"/>
  <c r="N48" i="22" s="1"/>
  <c r="P48" i="22" l="1"/>
  <c r="R48" i="22"/>
  <c r="M49" i="22" s="1"/>
  <c r="Q49" i="22" l="1"/>
  <c r="O49" i="22"/>
  <c r="S49" i="22"/>
  <c r="N49" i="22" s="1"/>
  <c r="P49" i="22" l="1"/>
  <c r="R49" i="22"/>
  <c r="M50" i="22" s="1"/>
  <c r="Q50" i="22" l="1"/>
  <c r="O50" i="22"/>
  <c r="S50" i="22"/>
  <c r="N50" i="22" s="1"/>
  <c r="P50" i="22" l="1"/>
  <c r="R50" i="22"/>
  <c r="M51" i="22" s="1"/>
  <c r="Q51" i="22" l="1"/>
  <c r="O51" i="22"/>
  <c r="S51" i="22"/>
  <c r="N51" i="22" s="1"/>
  <c r="P51" i="22" l="1"/>
  <c r="R51" i="22"/>
  <c r="M52" i="22" s="1"/>
  <c r="Q52" i="22" l="1"/>
  <c r="O52" i="22"/>
  <c r="S52" i="22"/>
  <c r="N52" i="22" s="1"/>
  <c r="P52" i="22" l="1"/>
  <c r="R52" i="22"/>
  <c r="M53" i="22" s="1"/>
  <c r="Q53" i="22" l="1"/>
  <c r="O53" i="22"/>
  <c r="S53" i="22"/>
  <c r="N53" i="22" s="1"/>
  <c r="P53" i="22" l="1"/>
  <c r="R53" i="22"/>
  <c r="M54" i="22" s="1"/>
  <c r="Q54" i="22" l="1"/>
  <c r="O54" i="22"/>
  <c r="S54" i="22"/>
  <c r="N54" i="22" l="1"/>
  <c r="P54" i="22" s="1"/>
  <c r="R54" i="22"/>
  <c r="M55" i="22" s="1"/>
  <c r="Q55" i="22" l="1"/>
  <c r="O55" i="22"/>
  <c r="S55" i="22"/>
  <c r="N55" i="22" s="1"/>
  <c r="P55" i="22" l="1"/>
  <c r="R55" i="22"/>
  <c r="M56" i="22" s="1"/>
  <c r="Q56" i="22" l="1"/>
  <c r="O56" i="22"/>
  <c r="S56" i="22"/>
  <c r="N56" i="22" s="1"/>
  <c r="P56" i="22" l="1"/>
  <c r="R56" i="22"/>
  <c r="M57" i="22" s="1"/>
  <c r="Q57" i="22" l="1"/>
  <c r="O57" i="22"/>
  <c r="S57" i="22"/>
  <c r="N57" i="22" s="1"/>
  <c r="P57" i="22" l="1"/>
  <c r="R57" i="22"/>
  <c r="M58" i="22" s="1"/>
  <c r="Q58" i="22" l="1"/>
  <c r="O58" i="22"/>
  <c r="S58" i="22"/>
  <c r="N58" i="22" s="1"/>
  <c r="P58" i="22" l="1"/>
  <c r="R58" i="22"/>
  <c r="M59" i="22" s="1"/>
  <c r="Q59" i="22" l="1"/>
  <c r="O59" i="22"/>
  <c r="S59" i="22"/>
  <c r="N59" i="22" s="1"/>
  <c r="R59" i="22" l="1"/>
  <c r="M60" i="22" s="1"/>
  <c r="P59" i="22"/>
  <c r="Q60" i="22" l="1"/>
  <c r="O60" i="22"/>
  <c r="S60" i="22"/>
  <c r="N60" i="22" s="1"/>
  <c r="P60" i="22" l="1"/>
  <c r="R60" i="22"/>
  <c r="M61" i="22" s="1"/>
  <c r="Q61" i="22" l="1"/>
  <c r="O61" i="22"/>
  <c r="S61" i="22"/>
  <c r="N61" i="22" s="1"/>
  <c r="R61" i="22" l="1"/>
  <c r="M62" i="22" s="1"/>
  <c r="P61" i="22"/>
  <c r="Q62" i="22" l="1"/>
  <c r="O62" i="22"/>
  <c r="S62" i="22"/>
  <c r="N62" i="22" s="1"/>
  <c r="P62" i="22" l="1"/>
  <c r="R62" i="22"/>
  <c r="M63" i="22" s="1"/>
  <c r="Q63" i="22" l="1"/>
  <c r="O63" i="22"/>
  <c r="S63" i="22"/>
  <c r="N63" i="22" s="1"/>
  <c r="P63" i="22" l="1"/>
  <c r="R63" i="22"/>
  <c r="M64" i="22" s="1"/>
  <c r="Q64" i="22" l="1"/>
  <c r="O64" i="22"/>
  <c r="S64" i="22"/>
  <c r="N64" i="22" s="1"/>
  <c r="P64" i="22" l="1"/>
  <c r="R64" i="22"/>
  <c r="M65" i="22" s="1"/>
  <c r="Q65" i="22" l="1"/>
  <c r="O65" i="22"/>
  <c r="S65" i="22"/>
  <c r="N65" i="22" s="1"/>
  <c r="P65" i="22" l="1"/>
  <c r="R65" i="22"/>
  <c r="M66" i="22" s="1"/>
  <c r="Q66" i="22" l="1"/>
  <c r="O66" i="22"/>
  <c r="S66" i="22"/>
  <c r="N66" i="22" s="1"/>
  <c r="R66" i="22" l="1"/>
  <c r="M67" i="22" s="1"/>
  <c r="P66" i="22"/>
  <c r="Q67" i="22" l="1"/>
  <c r="O67" i="22"/>
  <c r="S67" i="22"/>
  <c r="N67" i="22" l="1"/>
  <c r="P67" i="22" s="1"/>
  <c r="R67" i="22"/>
  <c r="M68" i="22" s="1"/>
  <c r="Q68" i="22" l="1"/>
  <c r="O68" i="22"/>
  <c r="S68" i="22"/>
  <c r="N68" i="22" s="1"/>
  <c r="P68" i="22" l="1"/>
  <c r="R68" i="22"/>
  <c r="M69" i="22" s="1"/>
  <c r="Q69" i="22" l="1"/>
  <c r="O69" i="22"/>
  <c r="S69" i="22"/>
  <c r="N69" i="22" l="1"/>
  <c r="P69" i="22" s="1"/>
  <c r="R69" i="22"/>
  <c r="M70" i="22" s="1"/>
  <c r="Q70" i="22" l="1"/>
  <c r="O70" i="22"/>
  <c r="S70" i="22"/>
  <c r="N70" i="22" s="1"/>
  <c r="P70" i="22" l="1"/>
  <c r="R70" i="22"/>
  <c r="M71" i="22" s="1"/>
  <c r="Q71" i="22" l="1"/>
  <c r="O71" i="22"/>
  <c r="S71" i="22"/>
  <c r="N71" i="22" s="1"/>
  <c r="P71" i="22" l="1"/>
  <c r="R71" i="22"/>
  <c r="M72" i="22" s="1"/>
  <c r="Q72" i="22" l="1"/>
  <c r="O72" i="22"/>
  <c r="S72" i="22"/>
  <c r="N72" i="22" s="1"/>
  <c r="P72" i="22" l="1"/>
  <c r="R72" i="22"/>
  <c r="M73" i="22" s="1"/>
  <c r="Q73" i="22" l="1"/>
  <c r="O73" i="22"/>
  <c r="S73" i="22"/>
  <c r="N73" i="22" s="1"/>
  <c r="P73" i="22" l="1"/>
  <c r="R73" i="22"/>
  <c r="M74" i="22" s="1"/>
  <c r="Q74" i="22" l="1"/>
  <c r="O74" i="22"/>
  <c r="S74" i="22"/>
  <c r="N74" i="22" l="1"/>
  <c r="P74" i="22" s="1"/>
  <c r="R74" i="22"/>
  <c r="M75" i="22" s="1"/>
  <c r="Q75" i="22" l="1"/>
  <c r="O75" i="22"/>
  <c r="S75" i="22"/>
  <c r="N75" i="22" s="1"/>
  <c r="R75" i="22" l="1"/>
  <c r="M76" i="22" s="1"/>
  <c r="P75" i="22"/>
  <c r="Q76" i="22" l="1"/>
  <c r="O76" i="22"/>
  <c r="S76" i="22"/>
  <c r="N76" i="22" l="1"/>
  <c r="P76" i="22" s="1"/>
  <c r="R76" i="22"/>
  <c r="M77" i="22" s="1"/>
  <c r="Q77" i="22" l="1"/>
  <c r="O77" i="22"/>
  <c r="S77" i="22"/>
  <c r="N77" i="22" s="1"/>
  <c r="P77" i="22" l="1"/>
  <c r="R77" i="22"/>
  <c r="M78" i="22" s="1"/>
  <c r="Q78" i="22" l="1"/>
  <c r="O78" i="22"/>
  <c r="S78" i="22"/>
  <c r="N78" i="22" l="1"/>
  <c r="P78" i="22" s="1"/>
  <c r="R78" i="22"/>
  <c r="M79" i="22" s="1"/>
  <c r="Q79" i="22" l="1"/>
  <c r="O79" i="22"/>
  <c r="S79" i="22"/>
  <c r="N79" i="22" s="1"/>
  <c r="P79" i="22" l="1"/>
  <c r="R79" i="22"/>
  <c r="M80" i="22" s="1"/>
  <c r="Q80" i="22" l="1"/>
  <c r="O80" i="22"/>
  <c r="S80" i="22"/>
  <c r="N80" i="22" l="1"/>
  <c r="P80" i="22" s="1"/>
  <c r="R80" i="22"/>
  <c r="M81" i="22" s="1"/>
  <c r="Q81" i="22" l="1"/>
  <c r="O81" i="22"/>
  <c r="S81" i="22"/>
  <c r="N81" i="22" s="1"/>
  <c r="P81" i="22" l="1"/>
  <c r="R81" i="22"/>
  <c r="M82" i="22" s="1"/>
  <c r="Q82" i="22" l="1"/>
  <c r="O82" i="22"/>
  <c r="S82" i="22"/>
  <c r="N82" i="22" s="1"/>
  <c r="P82" i="22" l="1"/>
  <c r="R82" i="22"/>
  <c r="M83" i="22" s="1"/>
  <c r="Q83" i="22" l="1"/>
  <c r="O83" i="22"/>
  <c r="S83" i="22"/>
  <c r="N83" i="22" s="1"/>
  <c r="P83" i="22" l="1"/>
  <c r="R83" i="22"/>
  <c r="M84" i="22" s="1"/>
  <c r="J4" i="22" l="1" a="1"/>
  <c r="J4" i="22" s="1"/>
  <c r="K4" i="22" a="1"/>
  <c r="K4" i="22" s="1"/>
  <c r="Q84" i="22"/>
  <c r="O84" i="22"/>
  <c r="N4" i="22" s="1" a="1"/>
  <c r="N4" i="22" s="1"/>
  <c r="S84" i="22"/>
  <c r="R84" i="22" s="1"/>
  <c r="N84" i="22" l="1"/>
  <c r="P84" i="22" s="1"/>
  <c r="M4" i="22" s="1" a="1"/>
  <c r="O20" i="22" s="1"/>
  <c r="L4" i="22" l="1" a="1"/>
  <c r="O18" i="22"/>
  <c r="O19" i="22"/>
  <c r="O17" i="22"/>
  <c r="O16" i="22"/>
  <c r="O15" i="22"/>
  <c r="O14" i="22"/>
  <c r="O12" i="22"/>
  <c r="O13" i="22"/>
  <c r="O10" i="22"/>
  <c r="O11" i="22"/>
  <c r="O9" i="22"/>
  <c r="O8" i="22"/>
  <c r="O7" i="22"/>
  <c r="M4" i="22"/>
  <c r="O6" i="22"/>
  <c r="O5" i="22"/>
  <c r="L4" i="22" l="1"/>
  <c r="I4" i="22" s="1"/>
  <c r="P20" i="22"/>
  <c r="Q20" i="22" s="1"/>
  <c r="R20" i="22" s="1"/>
  <c r="P19" i="22"/>
  <c r="Q19" i="22" s="1"/>
  <c r="R19" i="22" s="1"/>
  <c r="P18" i="22"/>
  <c r="Q18" i="22" s="1"/>
  <c r="R18" i="22" s="1"/>
  <c r="P17" i="22"/>
  <c r="Q17" i="22" s="1"/>
  <c r="R17" i="22" s="1"/>
  <c r="P16" i="22"/>
  <c r="Q16" i="22" s="1"/>
  <c r="R16" i="22" s="1"/>
  <c r="P15" i="22"/>
  <c r="Q15" i="22" s="1"/>
  <c r="R15" i="22" s="1"/>
  <c r="P14" i="22"/>
  <c r="Q14" i="22" s="1"/>
  <c r="R14" i="22" s="1"/>
  <c r="P12" i="22"/>
  <c r="Q12" i="22" s="1"/>
  <c r="R12" i="22" s="1"/>
  <c r="P9" i="22"/>
  <c r="Q9" i="22" s="1"/>
  <c r="R9" i="22" s="1"/>
  <c r="P8" i="22"/>
  <c r="Q8" i="22" s="1"/>
  <c r="R8" i="22" s="1"/>
  <c r="P6" i="22"/>
  <c r="Q6" i="22" s="1"/>
  <c r="R6" i="22" s="1"/>
  <c r="P7" i="22"/>
  <c r="Q7" i="22" s="1"/>
  <c r="R7" i="22" s="1"/>
  <c r="P5" i="22"/>
  <c r="Q5" i="22" s="1"/>
  <c r="R5" i="22" s="1"/>
  <c r="P10" i="22"/>
  <c r="Q10" i="22" s="1"/>
  <c r="R10" i="22" s="1"/>
  <c r="P11" i="22"/>
  <c r="Q11" i="22" s="1"/>
  <c r="R11" i="22" s="1"/>
  <c r="P13" i="22"/>
  <c r="Q13" i="22" s="1"/>
  <c r="R13" i="22" s="1"/>
  <c r="O4" i="22"/>
  <c r="P4" i="22" l="1"/>
  <c r="Q4" i="22" s="1"/>
  <c r="I5" i="22" s="1"/>
  <c r="R4" i="22" l="1"/>
  <c r="I6" i="22" s="1"/>
  <c r="I7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DAB36A1-72E4-4940-8B43-5FC8EB54676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5E24221D-FDB4-449D-9ACE-C15E51CC26B7}" name="WorksheetConnection_Spread.xlsm!Journal" type="102" refreshedVersion="8" minRefreshableVersion="5">
    <extLst>
      <ext xmlns:x15="http://schemas.microsoft.com/office/spreadsheetml/2010/11/main" uri="{DE250136-89BD-433C-8126-D09CA5730AF9}">
        <x15:connection id="Journal" autoDelete="1">
          <x15:rangePr sourceName="_xlcn.WorksheetConnection_Spread.xlsmJournal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Journal].[Hedge Bets].[All]}"/>
    <s v="{[Journal].[F/U].[All]}"/>
  </metadataStrings>
  <mdxMetadata count="2">
    <mdx n="0" f="s">
      <ms ns="1" c="0"/>
    </mdx>
    <mdx n="0" f="s">
      <ms ns="2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<sst xmlns="http://schemas.openxmlformats.org/spreadsheetml/2006/main" count="1615" uniqueCount="291">
  <si>
    <t>Spread</t>
  </si>
  <si>
    <t>Profit</t>
  </si>
  <si>
    <t>Tie</t>
  </si>
  <si>
    <t>Score</t>
  </si>
  <si>
    <t>IN-PLAY</t>
  </si>
  <si>
    <t>STAKE</t>
  </si>
  <si>
    <t>ODDS</t>
  </si>
  <si>
    <t>Over</t>
  </si>
  <si>
    <t>Under</t>
  </si>
  <si>
    <t>QUARTER RESULT 
MARKET</t>
  </si>
  <si>
    <t>Market Average Odds</t>
  </si>
  <si>
    <t>Market Prob Distribution</t>
  </si>
  <si>
    <t>Fair Odds</t>
  </si>
  <si>
    <t>Target Odds</t>
  </si>
  <si>
    <t>Target Stakes</t>
  </si>
  <si>
    <t>Odds Found</t>
  </si>
  <si>
    <t>System Stakes</t>
  </si>
  <si>
    <t>System Profit</t>
  </si>
  <si>
    <t>System ROI</t>
  </si>
  <si>
    <t>Full Time Result</t>
  </si>
  <si>
    <t>Spread table</t>
  </si>
  <si>
    <t>Spread Values</t>
  </si>
  <si>
    <t>Time</t>
  </si>
  <si>
    <t>Quarter</t>
  </si>
  <si>
    <t>Remaining minutes</t>
  </si>
  <si>
    <t>P</t>
  </si>
  <si>
    <t>A Odds</t>
  </si>
  <si>
    <t>F Odds</t>
  </si>
  <si>
    <t>Line</t>
  </si>
  <si>
    <t>HOME TEAM</t>
  </si>
  <si>
    <t>AWAY TEAM</t>
  </si>
  <si>
    <t>Goals</t>
  </si>
  <si>
    <t>Checksum</t>
  </si>
  <si>
    <t>Period Duration</t>
  </si>
  <si>
    <t>P%</t>
  </si>
  <si>
    <t>ROI%</t>
  </si>
  <si>
    <t>PROFIT</t>
  </si>
  <si>
    <t>LOOSE</t>
  </si>
  <si>
    <t>WIN</t>
  </si>
  <si>
    <t>Stakes</t>
  </si>
  <si>
    <t>Return</t>
  </si>
  <si>
    <t>ROI</t>
  </si>
  <si>
    <t>Game</t>
  </si>
  <si>
    <t>League</t>
  </si>
  <si>
    <t>Country</t>
  </si>
  <si>
    <t>Date</t>
  </si>
  <si>
    <t>South Korea</t>
  </si>
  <si>
    <t>KoGas vs LG Sakers</t>
  </si>
  <si>
    <t>Australia</t>
  </si>
  <si>
    <t>KBL</t>
  </si>
  <si>
    <t>NBL</t>
  </si>
  <si>
    <t>SE Melbourne vs New Zealand Breakers</t>
  </si>
  <si>
    <t>Home Team</t>
  </si>
  <si>
    <t>Away Team</t>
  </si>
  <si>
    <t>Cairns Taipans v Sydney</t>
  </si>
  <si>
    <t>Total</t>
  </si>
  <si>
    <t>stoiximan</t>
  </si>
  <si>
    <t>bet365</t>
  </si>
  <si>
    <t>bwin</t>
  </si>
  <si>
    <t>novibet</t>
  </si>
  <si>
    <t>Greece</t>
  </si>
  <si>
    <t>Basket League</t>
  </si>
  <si>
    <t>Peristeri v Promitheas</t>
  </si>
  <si>
    <t>Marousi v Karditsa</t>
  </si>
  <si>
    <t>Italy</t>
  </si>
  <si>
    <t>Lega A</t>
  </si>
  <si>
    <t>Sassari v Dertona</t>
  </si>
  <si>
    <t>#</t>
  </si>
  <si>
    <t>Brisbane Bullets v Tasmania JackJumpers</t>
  </si>
  <si>
    <t>Spain</t>
  </si>
  <si>
    <t>ACB</t>
  </si>
  <si>
    <t>Manresa v Granada</t>
  </si>
  <si>
    <t>Aris v AEK</t>
  </si>
  <si>
    <t>Valencia v Barcelona</t>
  </si>
  <si>
    <t>Suwon v Wonju</t>
  </si>
  <si>
    <t>Row Labels</t>
  </si>
  <si>
    <t>Grand Total</t>
  </si>
  <si>
    <t>Olympiakos v Panathinaikos</t>
  </si>
  <si>
    <t>Result</t>
  </si>
  <si>
    <t>Balance</t>
  </si>
  <si>
    <t>Bets</t>
  </si>
  <si>
    <t>Hedge Bets</t>
  </si>
  <si>
    <t>Closing</t>
  </si>
  <si>
    <t>HPRG</t>
  </si>
  <si>
    <t>APRG</t>
  </si>
  <si>
    <t>HADV</t>
  </si>
  <si>
    <t>RMINS</t>
  </si>
  <si>
    <t>HPFC</t>
  </si>
  <si>
    <t>APFC</t>
  </si>
  <si>
    <t>HPRE</t>
  </si>
  <si>
    <t>APRE</t>
  </si>
  <si>
    <t>SCORE</t>
  </si>
  <si>
    <t>TIME</t>
  </si>
  <si>
    <t>HMP</t>
  </si>
  <si>
    <t>AMP</t>
  </si>
  <si>
    <t>HSCORE</t>
  </si>
  <si>
    <t>ASCORE</t>
  </si>
  <si>
    <t>LINE DIFF</t>
  </si>
  <si>
    <t>BET</t>
  </si>
  <si>
    <t>ABS DIFF</t>
  </si>
  <si>
    <t>BETCOUNT</t>
  </si>
  <si>
    <t>Closin-Inplay</t>
  </si>
  <si>
    <t>ABS PEEK</t>
  </si>
  <si>
    <t>BET DIR</t>
  </si>
  <si>
    <t>LINE DIR</t>
  </si>
  <si>
    <t>BET LINE</t>
  </si>
  <si>
    <t>Anyang v Mobis</t>
  </si>
  <si>
    <t>Rating</t>
  </si>
  <si>
    <t>Stake</t>
  </si>
  <si>
    <t>Odds</t>
  </si>
  <si>
    <t>H CLOSING</t>
  </si>
  <si>
    <t>A CLOSING</t>
  </si>
  <si>
    <t>H LIVE</t>
  </si>
  <si>
    <t>A LIVE</t>
  </si>
  <si>
    <t>BET TEAM</t>
  </si>
  <si>
    <t>BET PEEK</t>
  </si>
  <si>
    <t>Base Stake</t>
  </si>
  <si>
    <t>Europe</t>
  </si>
  <si>
    <t>Champions League</t>
  </si>
  <si>
    <t>Tofas v Dertona</t>
  </si>
  <si>
    <t>Promitheas v Rytas</t>
  </si>
  <si>
    <t>Euroleague</t>
  </si>
  <si>
    <t>Olimpia Milano v Maccabi</t>
  </si>
  <si>
    <t>Underdog</t>
  </si>
  <si>
    <t>Favorite</t>
  </si>
  <si>
    <t>-2.5 +2.5</t>
  </si>
  <si>
    <t>SPREAD TRADING JOURNAL</t>
  </si>
  <si>
    <t>-4.5 +4.5</t>
  </si>
  <si>
    <t>Away</t>
  </si>
  <si>
    <t>Home</t>
  </si>
  <si>
    <t>+1.5 -1.5</t>
  </si>
  <si>
    <t>-7.5 +7.5</t>
  </si>
  <si>
    <t>H/A</t>
  </si>
  <si>
    <t>F/U</t>
  </si>
  <si>
    <t>+3.5 -3.5</t>
  </si>
  <si>
    <t>+2.5 -2.5</t>
  </si>
  <si>
    <t>-1.5 +1.5</t>
  </si>
  <si>
    <t>-6.5 +6.5</t>
  </si>
  <si>
    <t>+5.5 -5.5</t>
  </si>
  <si>
    <t>-5.5 +5.5</t>
  </si>
  <si>
    <t>Eurocup</t>
  </si>
  <si>
    <t>Euroleague W</t>
  </si>
  <si>
    <t>FIBA Europe Cup</t>
  </si>
  <si>
    <t>FIBA Champions League</t>
  </si>
  <si>
    <t>Eurocup W</t>
  </si>
  <si>
    <t>Leb Oro</t>
  </si>
  <si>
    <t>China</t>
  </si>
  <si>
    <t>CBA</t>
  </si>
  <si>
    <t>Serie 2</t>
  </si>
  <si>
    <t>Asia</t>
  </si>
  <si>
    <t>EASL</t>
  </si>
  <si>
    <t>Austria</t>
  </si>
  <si>
    <t>SuperLiga</t>
  </si>
  <si>
    <t># of bets</t>
  </si>
  <si>
    <t>Max Exposure</t>
  </si>
  <si>
    <t>Assumptions</t>
  </si>
  <si>
    <t>All initial bets are placed at minimum odds of 2.00</t>
  </si>
  <si>
    <t>All hedging bets are placed at minimum odds of 2.50</t>
  </si>
  <si>
    <t>No Hedging</t>
  </si>
  <si>
    <t>Max Profit</t>
  </si>
  <si>
    <t>Total Stakes</t>
  </si>
  <si>
    <t>Hedge Last 1</t>
  </si>
  <si>
    <t>Hedge Last 2</t>
  </si>
  <si>
    <t>N/A</t>
  </si>
  <si>
    <t>Hedge Last 3</t>
  </si>
  <si>
    <t>P/L</t>
  </si>
  <si>
    <t>ABL</t>
  </si>
  <si>
    <t>Graz UBSC v Oberwart Gunners</t>
  </si>
  <si>
    <t>Besiktas v Venezia</t>
  </si>
  <si>
    <t>Aris v Cluj Napoca</t>
  </si>
  <si>
    <t>Benfica v PAOK</t>
  </si>
  <si>
    <t>Games</t>
  </si>
  <si>
    <t>DOW</t>
  </si>
  <si>
    <t>Sat</t>
  </si>
  <si>
    <t>Sun</t>
  </si>
  <si>
    <t>Mon</t>
  </si>
  <si>
    <t>Tue</t>
  </si>
  <si>
    <t>Wed</t>
  </si>
  <si>
    <t>Brisbane Bullets v SE Melbourne</t>
  </si>
  <si>
    <t>+4.5 -4.5</t>
  </si>
  <si>
    <t>Thu</t>
  </si>
  <si>
    <t>LG Sakers v Goyang Sono</t>
  </si>
  <si>
    <t>Crvena Zvezda v Bayern</t>
  </si>
  <si>
    <t>Olimpia Milano v Monaco</t>
  </si>
  <si>
    <t>Average Win</t>
  </si>
  <si>
    <t>Average Loss</t>
  </si>
  <si>
    <t>Max Win</t>
  </si>
  <si>
    <t>Max Loss</t>
  </si>
  <si>
    <t>Nov</t>
  </si>
  <si>
    <t xml:space="preserve">Full Time Result </t>
  </si>
  <si>
    <t>Home Team Points</t>
  </si>
  <si>
    <t>Away Team Points</t>
  </si>
  <si>
    <t>Bookmaker Profit Margins</t>
  </si>
  <si>
    <t>POISSON MODEL FOR LIVE ODDS</t>
  </si>
  <si>
    <t>POISSON MODEL FOR PREGAME ODDS</t>
  </si>
  <si>
    <t>Illawarra Hawks v Sydney</t>
  </si>
  <si>
    <t>+6.5 -6.5</t>
  </si>
  <si>
    <t>Fri</t>
  </si>
  <si>
    <t>Rank</t>
  </si>
  <si>
    <t>Pdiff</t>
  </si>
  <si>
    <t>Baskonia v Partizan</t>
  </si>
  <si>
    <t>Brasil</t>
  </si>
  <si>
    <t>NBB</t>
  </si>
  <si>
    <t>Pato v Brasilia</t>
  </si>
  <si>
    <t>-3.5 +3.5</t>
  </si>
  <si>
    <t>Dev</t>
  </si>
  <si>
    <t>Tasmania JackJumpers v Brisbane Bullets</t>
  </si>
  <si>
    <t>Seoul Thunders v Suwon KT</t>
  </si>
  <si>
    <t>+2.5 - 2.5</t>
  </si>
  <si>
    <t>MARGIN</t>
  </si>
  <si>
    <t>Perth v Adelaide</t>
  </si>
  <si>
    <t>Turkey</t>
  </si>
  <si>
    <t>BSL</t>
  </si>
  <si>
    <t>Bahcesehir v Darussafaka</t>
  </si>
  <si>
    <t>Besiktas v Manisa</t>
  </si>
  <si>
    <t>Sum of Profit</t>
  </si>
  <si>
    <t>LOST</t>
  </si>
  <si>
    <t>WON</t>
  </si>
  <si>
    <t>Qtr4</t>
  </si>
  <si>
    <t>2023</t>
  </si>
  <si>
    <t>Sydney v New Zealand Breakers</t>
  </si>
  <si>
    <t>KoGas v Anyang</t>
  </si>
  <si>
    <t>VOID</t>
  </si>
  <si>
    <t>Murcia v Manresa</t>
  </si>
  <si>
    <t>PAOK v Olympiakos</t>
  </si>
  <si>
    <t>+14.5 -14.5</t>
  </si>
  <si>
    <t>Varese v Sassari</t>
  </si>
  <si>
    <t>Points</t>
  </si>
  <si>
    <t>Average</t>
  </si>
  <si>
    <t>Melbourne United v Perth</t>
  </si>
  <si>
    <t>-7.5 + 7.5</t>
  </si>
  <si>
    <t>Suwon KT v Goyang Sono</t>
  </si>
  <si>
    <t>Germany</t>
  </si>
  <si>
    <t>BBL</t>
  </si>
  <si>
    <t>Tubingen v Alba Berlin</t>
  </si>
  <si>
    <t>Column Labels</t>
  </si>
  <si>
    <t>(All)</t>
  </si>
  <si>
    <t>Pregame</t>
  </si>
  <si>
    <t>In-Play</t>
  </si>
  <si>
    <t>Pred Score</t>
  </si>
  <si>
    <t>PPM</t>
  </si>
  <si>
    <t>EST PTS</t>
  </si>
  <si>
    <t>VAR PTS</t>
  </si>
  <si>
    <t>EST SCO</t>
  </si>
  <si>
    <t>ADJUST</t>
  </si>
  <si>
    <t>ADJ SCO</t>
  </si>
  <si>
    <t>HOME</t>
  </si>
  <si>
    <t>AWAY</t>
  </si>
  <si>
    <t>Poisson Adjustment Factor (0-1)</t>
  </si>
  <si>
    <t>Home Point Advantage</t>
  </si>
  <si>
    <t>Lietkabelis v Bourg</t>
  </si>
  <si>
    <t>France</t>
  </si>
  <si>
    <t>LNB</t>
  </si>
  <si>
    <t>Boulogne v Le Portel</t>
  </si>
  <si>
    <t>Winner</t>
  </si>
  <si>
    <t>Turk Telekom v Gran Canaria</t>
  </si>
  <si>
    <t>Slask Wroclaw v Trento</t>
  </si>
  <si>
    <t>Count of Games</t>
  </si>
  <si>
    <t>All</t>
  </si>
  <si>
    <t>Suwon KT v KoGas</t>
  </si>
  <si>
    <t>Olympiakos v Baskonia</t>
  </si>
  <si>
    <t>-8.5 +8.5</t>
  </si>
  <si>
    <t>Anadolu Efes v Zalgiris</t>
  </si>
  <si>
    <t>-5.5 + 5.5</t>
  </si>
  <si>
    <t>Average Number of Games</t>
  </si>
  <si>
    <t>Wonju DB v Anyang</t>
  </si>
  <si>
    <t>LG Sakers v KCC Egis</t>
  </si>
  <si>
    <t>Buykcekmece v Karsiyaka</t>
  </si>
  <si>
    <t>Alba Berlin v Panathinaikos</t>
  </si>
  <si>
    <t>Seoul Thunders v Seoul Knights</t>
  </si>
  <si>
    <t>Cairns Taipans v Illawarra Hawks</t>
  </si>
  <si>
    <t>Adelaide v Tasmania JackJumpers</t>
  </si>
  <si>
    <t>Darussafaka v Galatasaray</t>
  </si>
  <si>
    <t>Le Mans v Nancy</t>
  </si>
  <si>
    <t>Andorra v Manresa</t>
  </si>
  <si>
    <t>Oct</t>
  </si>
  <si>
    <t>Wonju DB v Seoul Knights</t>
  </si>
  <si>
    <t>Goyang Sono v KCC Egis</t>
  </si>
  <si>
    <t>Obradoiro v Baskonia</t>
  </si>
  <si>
    <t>Aris v Panathinaikos</t>
  </si>
  <si>
    <t>+11.5 -11.5</t>
  </si>
  <si>
    <t>Brescia v Cremona</t>
  </si>
  <si>
    <t>Count of Game</t>
  </si>
  <si>
    <t>%ROI</t>
  </si>
  <si>
    <t>Mobis Phoebus v Suwon KT</t>
  </si>
  <si>
    <t>Chain Bets</t>
  </si>
  <si>
    <t>Reverse Chain Bets</t>
  </si>
  <si>
    <t>AEK v Kolossos Rhodes</t>
  </si>
  <si>
    <t>-9.5 +9.5</t>
  </si>
  <si>
    <t>Lavrio v Maroussi</t>
  </si>
  <si>
    <t>-8.5 + 8.5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</si>
</sst>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%"/>
    <numFmt numFmtId="165" formatCode="\+0.0;\-0.0"/>
    <numFmt numFmtId="166" formatCode="0.000"/>
    <numFmt numFmtId="167" formatCode="0.00000"/>
    <numFmt numFmtId="168" formatCode="0.00000000"/>
    <numFmt numFmtId="169" formatCode="dd/mm/yy;@"/>
    <numFmt numFmtId="170" formatCode="h:mm;@"/>
    <numFmt numFmtId="171" formatCode="\+0;\-0;0"/>
    <numFmt numFmtId="172" formatCode="\+0.00;\-0.00;0.00"/>
    <numFmt numFmtId="173" formatCode="0.0"/>
    <numFmt numFmtId="174" formatCode="\+0.00;\-0.00"/>
    <numFmt numFmtId="175" formatCode="\+0;\-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0000"/>
      <name val="Calibri"/>
      <family val="2"/>
      <charset val="161"/>
    </font>
    <font>
      <b/>
      <sz val="9"/>
      <color theme="1"/>
      <name val="Calibri"/>
      <family val="2"/>
      <charset val="161"/>
      <scheme val="minor"/>
    </font>
    <font>
      <b/>
      <sz val="10"/>
      <color theme="0" tint="-0.14999847407452621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6"/>
      <color theme="0" tint="-4.9989318521683403E-2"/>
      <name val="Calibri"/>
      <family val="2"/>
      <charset val="161"/>
      <scheme val="minor"/>
    </font>
    <font>
      <b/>
      <sz val="14"/>
      <color theme="0" tint="-4.9989318521683403E-2"/>
      <name val="Calibri"/>
      <family val="2"/>
      <charset val="161"/>
      <scheme val="minor"/>
    </font>
    <font>
      <b/>
      <sz val="11"/>
      <color theme="0" tint="-0.1499984740745262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b/>
      <sz val="10"/>
      <color theme="2" tint="-9.9978637043366805E-2"/>
      <name val="Calibri"/>
      <family val="2"/>
      <scheme val="minor"/>
    </font>
    <font>
      <sz val="10"/>
      <color theme="2" tint="-9.9978637043366805E-2"/>
      <name val="Calibri"/>
      <family val="2"/>
      <charset val="161"/>
      <scheme val="minor"/>
    </font>
    <font>
      <sz val="10"/>
      <color theme="1" tint="0.34998626667073579"/>
      <name val="Calibri"/>
      <family val="2"/>
      <charset val="161"/>
      <scheme val="minor"/>
    </font>
    <font>
      <b/>
      <sz val="10"/>
      <color theme="0" tint="-4.9989318521683403E-2"/>
      <name val="Calibri"/>
      <family val="2"/>
      <scheme val="minor"/>
    </font>
    <font>
      <b/>
      <sz val="10"/>
      <color theme="0" tint="-4.9989318521683403E-2"/>
      <name val="Calibri"/>
      <family val="2"/>
      <charset val="161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charset val="161"/>
      <scheme val="minor"/>
    </font>
    <font>
      <b/>
      <sz val="10"/>
      <color theme="2"/>
      <name val="Calibri"/>
      <family val="2"/>
      <scheme val="minor"/>
    </font>
    <font>
      <sz val="11"/>
      <name val="Calibri"/>
      <family val="2"/>
      <scheme val="minor"/>
    </font>
    <font>
      <sz val="11"/>
      <color theme="2" tint="-9.9978637043366805E-2"/>
      <name val="Calibri"/>
      <family val="2"/>
      <charset val="161"/>
      <scheme val="minor"/>
    </font>
    <font>
      <b/>
      <sz val="14"/>
      <color theme="1"/>
      <name val="Calibri"/>
      <family val="2"/>
      <charset val="161"/>
      <scheme val="minor"/>
    </font>
    <font>
      <b/>
      <sz val="16"/>
      <color theme="0" tint="-4.9989318521683403E-2"/>
      <name val="Calibri"/>
      <family val="2"/>
      <scheme val="minor"/>
    </font>
    <font>
      <sz val="10"/>
      <color theme="1" tint="0.499984740745262"/>
      <name val="Calibri"/>
      <family val="2"/>
      <charset val="161"/>
      <scheme val="minor"/>
    </font>
    <font>
      <b/>
      <sz val="15"/>
      <color rgb="FF00E668"/>
      <name val="Calibri"/>
      <family val="2"/>
      <charset val="161"/>
      <scheme val="minor"/>
    </font>
    <font>
      <b/>
      <sz val="15"/>
      <color theme="0"/>
      <name val="Calibri"/>
      <family val="2"/>
      <charset val="161"/>
      <scheme val="minor"/>
    </font>
    <font>
      <b/>
      <sz val="15"/>
      <color rgb="FFFF0000"/>
      <name val="Calibri"/>
      <family val="2"/>
      <charset val="161"/>
      <scheme val="minor"/>
    </font>
    <font>
      <sz val="9"/>
      <color theme="1"/>
      <name val="Calibri"/>
      <family val="2"/>
      <charset val="161"/>
      <scheme val="minor"/>
    </font>
    <font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lightGray">
        <bgColor theme="9" tint="0.59996337778862885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Gray">
        <fgColor rgb="FFFFFFFF"/>
      </patternFill>
    </fill>
    <fill>
      <patternFill patternType="solid">
        <fgColor indexed="65"/>
        <bgColor rgb="FFFFFFFF"/>
      </patternFill>
    </fill>
    <fill>
      <patternFill patternType="lightGray">
        <fgColor rgb="FFFFFFFF"/>
        <bgColor theme="0" tint="-0.14999847407452621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 tint="-0.499984740745262"/>
        <bgColor indexed="64"/>
      </patternFill>
    </fill>
    <fill>
      <patternFill patternType="lightGray">
        <bgColor theme="8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Gray">
        <bgColor theme="9" tint="-0.249977111117893"/>
      </patternFill>
    </fill>
    <fill>
      <patternFill patternType="lightGray">
        <bgColor theme="8" tint="-0.249977111117893"/>
      </patternFill>
    </fill>
    <fill>
      <patternFill patternType="solid">
        <fgColor theme="1" tint="0.14999847407452621"/>
        <bgColor indexed="64"/>
      </patternFill>
    </fill>
    <fill>
      <patternFill patternType="lightGray">
        <bgColor theme="9" tint="0.59999389629810485"/>
      </patternFill>
    </fill>
    <fill>
      <patternFill patternType="solid">
        <fgColor rgb="FFA6A6A6"/>
        <bgColor indexed="64"/>
      </patternFill>
    </fill>
    <fill>
      <patternFill patternType="solid">
        <fgColor rgb="FFF2F2F2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theme="1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/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medium">
        <color indexed="64"/>
      </right>
      <top style="thin">
        <color indexed="8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5" tint="0.39997558519241921"/>
      </top>
      <bottom/>
      <diagonal/>
    </border>
    <border>
      <left style="thin">
        <color indexed="64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ck">
        <color rgb="FF595959"/>
      </bottom>
      <diagonal/>
    </border>
    <border>
      <left style="medium">
        <color indexed="64"/>
      </left>
      <right/>
      <top style="thin">
        <color indexed="8"/>
      </top>
      <bottom style="thick">
        <color rgb="FF595959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ck">
        <color rgb="FF595959"/>
      </bottom>
      <diagonal/>
    </border>
    <border>
      <left style="thin">
        <color indexed="64"/>
      </left>
      <right/>
      <top style="thin">
        <color indexed="8"/>
      </top>
      <bottom style="thick">
        <color rgb="FF595959"/>
      </bottom>
      <diagonal/>
    </border>
    <border>
      <left/>
      <right style="thin">
        <color indexed="64"/>
      </right>
      <top style="thin">
        <color indexed="8"/>
      </top>
      <bottom style="thick">
        <color rgb="FF595959"/>
      </bottom>
      <diagonal/>
    </border>
    <border>
      <left style="thin">
        <color indexed="64"/>
      </left>
      <right style="medium">
        <color indexed="64"/>
      </right>
      <top style="thin">
        <color indexed="8"/>
      </top>
      <bottom style="thick">
        <color rgb="FF595959"/>
      </bottom>
      <diagonal/>
    </border>
    <border>
      <left style="medium">
        <color indexed="64"/>
      </left>
      <right/>
      <top/>
      <bottom style="medium">
        <color theme="0" tint="-0.1499679555650502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41">
    <xf numFmtId="0" fontId="0" fillId="0" borderId="0" xfId="0"/>
    <xf numFmtId="0" fontId="0" fillId="0" borderId="0" xfId="0" applyAlignment="1">
      <alignment vertical="center"/>
    </xf>
    <xf numFmtId="2" fontId="0" fillId="0" borderId="0" xfId="0" applyNumberFormat="1"/>
    <xf numFmtId="0" fontId="4" fillId="0" borderId="0" xfId="0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/>
    <xf numFmtId="2" fontId="5" fillId="0" borderId="0" xfId="0" applyNumberFormat="1" applyFont="1"/>
    <xf numFmtId="164" fontId="5" fillId="0" borderId="0" xfId="1" applyNumberFormat="1" applyFont="1" applyAlignment="1">
      <alignment horizontal="right"/>
    </xf>
    <xf numFmtId="0" fontId="5" fillId="0" borderId="0" xfId="0" applyFont="1" applyAlignment="1">
      <alignment horizontal="center"/>
    </xf>
    <xf numFmtId="10" fontId="5" fillId="0" borderId="0" xfId="0" applyNumberFormat="1" applyFont="1" applyAlignment="1">
      <alignment horizontal="center" vertical="center"/>
    </xf>
    <xf numFmtId="10" fontId="5" fillId="0" borderId="0" xfId="2" applyNumberFormat="1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10" fontId="5" fillId="0" borderId="0" xfId="0" applyNumberFormat="1" applyFont="1" applyAlignment="1">
      <alignment horizontal="center"/>
    </xf>
    <xf numFmtId="2" fontId="5" fillId="0" borderId="0" xfId="0" applyNumberFormat="1" applyFont="1" applyAlignment="1">
      <alignment horizontal="center"/>
    </xf>
    <xf numFmtId="2" fontId="5" fillId="0" borderId="0" xfId="0" applyNumberFormat="1" applyFont="1" applyAlignment="1">
      <alignment vertical="center"/>
    </xf>
    <xf numFmtId="1" fontId="5" fillId="0" borderId="0" xfId="0" applyNumberFormat="1" applyFont="1" applyAlignment="1">
      <alignment horizontal="center" vertical="center"/>
    </xf>
    <xf numFmtId="0" fontId="6" fillId="10" borderId="4" xfId="0" applyFont="1" applyFill="1" applyBorder="1" applyAlignment="1">
      <alignment horizontal="right"/>
    </xf>
    <xf numFmtId="2" fontId="7" fillId="10" borderId="9" xfId="0" applyNumberFormat="1" applyFont="1" applyFill="1" applyBorder="1" applyAlignment="1">
      <alignment horizontal="center" vertical="center"/>
    </xf>
    <xf numFmtId="0" fontId="6" fillId="10" borderId="2" xfId="0" applyFont="1" applyFill="1" applyBorder="1" applyAlignment="1">
      <alignment horizontal="right"/>
    </xf>
    <xf numFmtId="0" fontId="6" fillId="3" borderId="5" xfId="0" applyFont="1" applyFill="1" applyBorder="1" applyAlignment="1">
      <alignment horizontal="right"/>
    </xf>
    <xf numFmtId="10" fontId="5" fillId="0" borderId="0" xfId="2" applyNumberFormat="1" applyFont="1" applyBorder="1" applyAlignment="1">
      <alignment horizontal="center"/>
    </xf>
    <xf numFmtId="0" fontId="4" fillId="0" borderId="0" xfId="0" applyFont="1" applyAlignment="1">
      <alignment horizontal="left" vertical="center"/>
    </xf>
    <xf numFmtId="168" fontId="4" fillId="0" borderId="0" xfId="0" applyNumberFormat="1" applyFont="1" applyAlignment="1">
      <alignment horizontal="center" vertical="center" textRotation="90"/>
    </xf>
    <xf numFmtId="168" fontId="4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/>
    </xf>
    <xf numFmtId="9" fontId="3" fillId="0" borderId="0" xfId="2" applyFont="1" applyAlignment="1">
      <alignment horizontal="left"/>
    </xf>
    <xf numFmtId="0" fontId="3" fillId="0" borderId="0" xfId="0" applyFont="1" applyAlignment="1">
      <alignment horizontal="right" vertical="center"/>
    </xf>
    <xf numFmtId="1" fontId="0" fillId="0" borderId="6" xfId="0" applyNumberFormat="1" applyBorder="1" applyAlignment="1">
      <alignment horizontal="center" vertical="center"/>
    </xf>
    <xf numFmtId="9" fontId="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13" borderId="12" xfId="0" applyFont="1" applyFill="1" applyBorder="1" applyAlignment="1">
      <alignment horizontal="center" vertical="center"/>
    </xf>
    <xf numFmtId="0" fontId="3" fillId="13" borderId="13" xfId="0" applyFont="1" applyFill="1" applyBorder="1" applyAlignment="1">
      <alignment horizontal="center" vertical="center"/>
    </xf>
    <xf numFmtId="2" fontId="0" fillId="0" borderId="0" xfId="0" applyNumberFormat="1" applyAlignment="1">
      <alignment vertical="center"/>
    </xf>
    <xf numFmtId="1" fontId="0" fillId="0" borderId="0" xfId="0" applyNumberFormat="1" applyAlignment="1">
      <alignment horizontal="center" vertical="center"/>
    </xf>
    <xf numFmtId="2" fontId="0" fillId="14" borderId="11" xfId="0" applyNumberFormat="1" applyFill="1" applyBorder="1" applyAlignment="1">
      <alignment horizontal="center" vertical="center"/>
    </xf>
    <xf numFmtId="2" fontId="0" fillId="14" borderId="10" xfId="0" applyNumberFormat="1" applyFill="1" applyBorder="1" applyAlignment="1">
      <alignment horizontal="center" vertical="center"/>
    </xf>
    <xf numFmtId="10" fontId="0" fillId="0" borderId="0" xfId="2" applyNumberFormat="1" applyFont="1" applyAlignment="1">
      <alignment vertical="center"/>
    </xf>
    <xf numFmtId="2" fontId="3" fillId="0" borderId="0" xfId="0" applyNumberFormat="1" applyFont="1" applyAlignment="1">
      <alignment vertical="center"/>
    </xf>
    <xf numFmtId="10" fontId="0" fillId="4" borderId="12" xfId="2" applyNumberFormat="1" applyFont="1" applyFill="1" applyBorder="1" applyAlignment="1" applyProtection="1">
      <alignment horizontal="center" vertical="center"/>
    </xf>
    <xf numFmtId="10" fontId="0" fillId="4" borderId="5" xfId="2" applyNumberFormat="1" applyFont="1" applyFill="1" applyBorder="1" applyAlignment="1" applyProtection="1">
      <alignment horizontal="center" vertical="center"/>
    </xf>
    <xf numFmtId="2" fontId="0" fillId="15" borderId="11" xfId="0" applyNumberFormat="1" applyFill="1" applyBorder="1" applyAlignment="1">
      <alignment horizontal="center" vertical="center"/>
    </xf>
    <xf numFmtId="2" fontId="0" fillId="15" borderId="10" xfId="0" applyNumberFormat="1" applyFill="1" applyBorder="1" applyAlignment="1">
      <alignment horizontal="center" vertical="center"/>
    </xf>
    <xf numFmtId="2" fontId="2" fillId="2" borderId="12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0" fillId="15" borderId="8" xfId="0" applyNumberFormat="1" applyFill="1" applyBorder="1" applyAlignment="1">
      <alignment horizontal="center" vertical="center"/>
    </xf>
    <xf numFmtId="2" fontId="0" fillId="15" borderId="7" xfId="0" applyNumberFormat="1" applyFill="1" applyBorder="1" applyAlignment="1">
      <alignment horizontal="center" vertical="center"/>
    </xf>
    <xf numFmtId="2" fontId="0" fillId="14" borderId="12" xfId="0" applyNumberFormat="1" applyFill="1" applyBorder="1" applyAlignment="1">
      <alignment horizontal="center" vertical="center"/>
    </xf>
    <xf numFmtId="2" fontId="0" fillId="14" borderId="13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left"/>
    </xf>
    <xf numFmtId="2" fontId="0" fillId="4" borderId="14" xfId="0" applyNumberFormat="1" applyFill="1" applyBorder="1" applyAlignment="1">
      <alignment horizontal="center" vertical="center"/>
    </xf>
    <xf numFmtId="2" fontId="0" fillId="4" borderId="16" xfId="0" applyNumberForma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2" fontId="3" fillId="0" borderId="0" xfId="0" applyNumberFormat="1" applyFont="1" applyAlignment="1">
      <alignment horizontal="center" vertical="center"/>
    </xf>
    <xf numFmtId="10" fontId="3" fillId="0" borderId="0" xfId="2" applyNumberFormat="1" applyFont="1" applyAlignment="1">
      <alignment horizontal="center" vertical="center"/>
    </xf>
    <xf numFmtId="9" fontId="4" fillId="0" borderId="0" xfId="2" applyFont="1" applyAlignment="1">
      <alignment horizontal="center" vertical="center"/>
    </xf>
    <xf numFmtId="167" fontId="4" fillId="0" borderId="0" xfId="0" applyNumberFormat="1" applyFont="1" applyAlignment="1">
      <alignment horizontal="right" vertical="center"/>
    </xf>
    <xf numFmtId="0" fontId="10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2" fontId="10" fillId="0" borderId="0" xfId="2" applyNumberFormat="1" applyFont="1" applyAlignment="1">
      <alignment horizontal="center" vertical="center"/>
    </xf>
    <xf numFmtId="168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right" vertical="center"/>
    </xf>
    <xf numFmtId="167" fontId="4" fillId="0" borderId="0" xfId="0" applyNumberFormat="1" applyFont="1" applyAlignment="1">
      <alignment horizontal="center" vertical="center"/>
    </xf>
    <xf numFmtId="4" fontId="5" fillId="0" borderId="0" xfId="0" applyNumberFormat="1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right"/>
    </xf>
    <xf numFmtId="0" fontId="5" fillId="17" borderId="12" xfId="0" applyFont="1" applyFill="1" applyBorder="1" applyAlignment="1">
      <alignment vertical="center"/>
    </xf>
    <xf numFmtId="0" fontId="5" fillId="17" borderId="24" xfId="0" applyFont="1" applyFill="1" applyBorder="1" applyAlignment="1">
      <alignment vertical="center"/>
    </xf>
    <xf numFmtId="0" fontId="5" fillId="17" borderId="24" xfId="0" applyFont="1" applyFill="1" applyBorder="1" applyAlignment="1">
      <alignment horizontal="center" vertical="center"/>
    </xf>
    <xf numFmtId="0" fontId="6" fillId="17" borderId="24" xfId="0" applyFont="1" applyFill="1" applyBorder="1" applyAlignment="1">
      <alignment horizontal="right" vertical="center"/>
    </xf>
    <xf numFmtId="0" fontId="6" fillId="17" borderId="24" xfId="0" applyFont="1" applyFill="1" applyBorder="1" applyAlignment="1">
      <alignment horizontal="center" vertical="center"/>
    </xf>
    <xf numFmtId="0" fontId="6" fillId="17" borderId="24" xfId="0" applyFont="1" applyFill="1" applyBorder="1" applyAlignment="1">
      <alignment horizontal="left" vertical="center"/>
    </xf>
    <xf numFmtId="2" fontId="6" fillId="17" borderId="24" xfId="0" applyNumberFormat="1" applyFont="1" applyFill="1" applyBorder="1" applyAlignment="1">
      <alignment horizontal="center" vertical="center"/>
    </xf>
    <xf numFmtId="0" fontId="11" fillId="17" borderId="24" xfId="0" applyFont="1" applyFill="1" applyBorder="1" applyAlignment="1">
      <alignment horizontal="right" vertical="center"/>
    </xf>
    <xf numFmtId="0" fontId="12" fillId="17" borderId="24" xfId="0" applyFont="1" applyFill="1" applyBorder="1" applyAlignment="1">
      <alignment horizontal="center" vertical="center"/>
    </xf>
    <xf numFmtId="0" fontId="13" fillId="17" borderId="24" xfId="0" applyFont="1" applyFill="1" applyBorder="1" applyAlignment="1">
      <alignment horizontal="right" vertical="center"/>
    </xf>
    <xf numFmtId="0" fontId="13" fillId="17" borderId="24" xfId="0" applyFont="1" applyFill="1" applyBorder="1" applyAlignment="1">
      <alignment horizontal="left" vertical="center"/>
    </xf>
    <xf numFmtId="165" fontId="13" fillId="17" borderId="24" xfId="0" applyNumberFormat="1" applyFont="1" applyFill="1" applyBorder="1" applyAlignment="1">
      <alignment horizontal="center" vertical="center"/>
    </xf>
    <xf numFmtId="0" fontId="14" fillId="17" borderId="24" xfId="0" applyFont="1" applyFill="1" applyBorder="1" applyAlignment="1">
      <alignment horizontal="center" vertical="center"/>
    </xf>
    <xf numFmtId="0" fontId="15" fillId="17" borderId="24" xfId="0" applyFont="1" applyFill="1" applyBorder="1" applyAlignment="1">
      <alignment horizontal="center" vertical="center"/>
    </xf>
    <xf numFmtId="2" fontId="7" fillId="8" borderId="31" xfId="0" applyNumberFormat="1" applyFont="1" applyFill="1" applyBorder="1" applyAlignment="1">
      <alignment horizontal="center" vertical="center"/>
    </xf>
    <xf numFmtId="2" fontId="4" fillId="9" borderId="17" xfId="0" applyNumberFormat="1" applyFont="1" applyFill="1" applyBorder="1" applyAlignment="1">
      <alignment horizontal="center" vertical="center"/>
    </xf>
    <xf numFmtId="2" fontId="4" fillId="4" borderId="22" xfId="0" applyNumberFormat="1" applyFont="1" applyFill="1" applyBorder="1" applyAlignment="1">
      <alignment horizontal="center" vertical="center"/>
    </xf>
    <xf numFmtId="2" fontId="4" fillId="5" borderId="17" xfId="0" applyNumberFormat="1" applyFont="1" applyFill="1" applyBorder="1" applyAlignment="1">
      <alignment horizontal="center" vertical="center"/>
    </xf>
    <xf numFmtId="0" fontId="6" fillId="18" borderId="1" xfId="0" applyFont="1" applyFill="1" applyBorder="1" applyAlignment="1">
      <alignment horizontal="right"/>
    </xf>
    <xf numFmtId="2" fontId="7" fillId="10" borderId="5" xfId="0" applyNumberFormat="1" applyFont="1" applyFill="1" applyBorder="1" applyAlignment="1">
      <alignment horizontal="center" vertical="center"/>
    </xf>
    <xf numFmtId="2" fontId="4" fillId="4" borderId="26" xfId="0" applyNumberFormat="1" applyFont="1" applyFill="1" applyBorder="1" applyAlignment="1">
      <alignment horizontal="center" vertical="center"/>
    </xf>
    <xf numFmtId="2" fontId="4" fillId="4" borderId="17" xfId="0" applyNumberFormat="1" applyFont="1" applyFill="1" applyBorder="1" applyAlignment="1">
      <alignment horizontal="center" vertical="center"/>
    </xf>
    <xf numFmtId="0" fontId="22" fillId="2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 vertical="top"/>
    </xf>
    <xf numFmtId="0" fontId="18" fillId="17" borderId="5" xfId="0" applyFont="1" applyFill="1" applyBorder="1" applyAlignment="1">
      <alignment horizontal="right"/>
    </xf>
    <xf numFmtId="0" fontId="18" fillId="17" borderId="12" xfId="0" applyFont="1" applyFill="1" applyBorder="1" applyAlignment="1">
      <alignment horizontal="right"/>
    </xf>
    <xf numFmtId="0" fontId="5" fillId="0" borderId="0" xfId="0" applyFont="1" applyAlignment="1">
      <alignment horizontal="left"/>
    </xf>
    <xf numFmtId="169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4" fontId="0" fillId="0" borderId="0" xfId="0" applyNumberFormat="1"/>
    <xf numFmtId="169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/>
    </xf>
    <xf numFmtId="3" fontId="0" fillId="0" borderId="0" xfId="0" applyNumberFormat="1" applyAlignment="1">
      <alignment horizontal="center"/>
    </xf>
    <xf numFmtId="169" fontId="3" fillId="0" borderId="0" xfId="0" applyNumberFormat="1" applyFont="1" applyAlignment="1">
      <alignment horizontal="center" vertical="center"/>
    </xf>
    <xf numFmtId="170" fontId="3" fillId="0" borderId="0" xfId="0" applyNumberFormat="1" applyFont="1" applyAlignment="1">
      <alignment horizontal="center" vertical="center"/>
    </xf>
    <xf numFmtId="4" fontId="3" fillId="0" borderId="0" xfId="0" applyNumberFormat="1" applyFont="1" applyAlignment="1">
      <alignment horizontal="right"/>
    </xf>
    <xf numFmtId="4" fontId="5" fillId="0" borderId="0" xfId="0" applyNumberFormat="1" applyFont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10" fillId="10" borderId="0" xfId="0" applyFont="1" applyFill="1" applyAlignment="1">
      <alignment horizontal="left" vertical="center"/>
    </xf>
    <xf numFmtId="2" fontId="4" fillId="10" borderId="0" xfId="0" applyNumberFormat="1" applyFont="1" applyFill="1" applyAlignment="1">
      <alignment horizontal="right" vertical="center"/>
    </xf>
    <xf numFmtId="0" fontId="0" fillId="0" borderId="0" xfId="0" pivotButton="1"/>
    <xf numFmtId="0" fontId="0" fillId="0" borderId="0" xfId="0" applyAlignment="1">
      <alignment horizontal="left"/>
    </xf>
    <xf numFmtId="0" fontId="23" fillId="20" borderId="23" xfId="0" applyFont="1" applyFill="1" applyBorder="1" applyAlignment="1">
      <alignment horizontal="center"/>
    </xf>
    <xf numFmtId="0" fontId="23" fillId="20" borderId="25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6" fontId="0" fillId="0" borderId="0" xfId="0" applyNumberFormat="1"/>
    <xf numFmtId="166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165" fontId="0" fillId="0" borderId="0" xfId="0" applyNumberFormat="1"/>
    <xf numFmtId="0" fontId="3" fillId="0" borderId="0" xfId="0" applyFont="1"/>
    <xf numFmtId="0" fontId="3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171" fontId="0" fillId="0" borderId="0" xfId="0" applyNumberFormat="1" applyAlignment="1">
      <alignment horizontal="center"/>
    </xf>
    <xf numFmtId="4" fontId="0" fillId="0" borderId="6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4" fontId="0" fillId="0" borderId="6" xfId="0" applyNumberFormat="1" applyBorder="1" applyAlignment="1">
      <alignment horizontal="right"/>
    </xf>
    <xf numFmtId="1" fontId="0" fillId="0" borderId="6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2" fontId="0" fillId="0" borderId="0" xfId="0" applyNumberFormat="1" applyAlignment="1">
      <alignment horizontal="right"/>
    </xf>
    <xf numFmtId="10" fontId="0" fillId="0" borderId="0" xfId="2" applyNumberFormat="1" applyFont="1" applyAlignment="1">
      <alignment horizontal="center"/>
    </xf>
    <xf numFmtId="3" fontId="25" fillId="0" borderId="0" xfId="0" applyNumberFormat="1" applyFont="1" applyAlignment="1">
      <alignment horizontal="left" vertical="center"/>
    </xf>
    <xf numFmtId="2" fontId="4" fillId="4" borderId="0" xfId="0" applyNumberFormat="1" applyFont="1" applyFill="1" applyAlignment="1">
      <alignment horizontal="center" vertical="center"/>
    </xf>
    <xf numFmtId="4" fontId="0" fillId="10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/>
    </xf>
    <xf numFmtId="0" fontId="26" fillId="23" borderId="1" xfId="0" applyFont="1" applyFill="1" applyBorder="1" applyAlignment="1">
      <alignment horizontal="right"/>
    </xf>
    <xf numFmtId="2" fontId="4" fillId="25" borderId="22" xfId="0" applyNumberFormat="1" applyFont="1" applyFill="1" applyBorder="1" applyAlignment="1">
      <alignment horizontal="center" vertical="center"/>
    </xf>
    <xf numFmtId="2" fontId="4" fillId="25" borderId="17" xfId="0" applyNumberFormat="1" applyFont="1" applyFill="1" applyBorder="1" applyAlignment="1">
      <alignment horizontal="center" vertical="center"/>
    </xf>
    <xf numFmtId="2" fontId="4" fillId="25" borderId="26" xfId="0" applyNumberFormat="1" applyFont="1" applyFill="1" applyBorder="1" applyAlignment="1">
      <alignment horizontal="center" vertical="center"/>
    </xf>
    <xf numFmtId="2" fontId="4" fillId="25" borderId="19" xfId="0" applyNumberFormat="1" applyFont="1" applyFill="1" applyBorder="1" applyAlignment="1">
      <alignment horizontal="center" vertical="center"/>
    </xf>
    <xf numFmtId="2" fontId="4" fillId="25" borderId="21" xfId="0" applyNumberFormat="1" applyFont="1" applyFill="1" applyBorder="1" applyAlignment="1">
      <alignment horizontal="center" vertical="center"/>
    </xf>
    <xf numFmtId="2" fontId="4" fillId="25" borderId="27" xfId="0" applyNumberFormat="1" applyFont="1" applyFill="1" applyBorder="1" applyAlignment="1">
      <alignment horizontal="center" vertical="center"/>
    </xf>
    <xf numFmtId="2" fontId="4" fillId="25" borderId="32" xfId="0" applyNumberFormat="1" applyFont="1" applyFill="1" applyBorder="1" applyAlignment="1">
      <alignment horizontal="center" vertical="center"/>
    </xf>
    <xf numFmtId="2" fontId="4" fillId="26" borderId="8" xfId="0" applyNumberFormat="1" applyFont="1" applyFill="1" applyBorder="1" applyAlignment="1">
      <alignment horizontal="center" vertical="center"/>
    </xf>
    <xf numFmtId="2" fontId="4" fillId="26" borderId="22" xfId="0" applyNumberFormat="1" applyFont="1" applyFill="1" applyBorder="1" applyAlignment="1">
      <alignment horizontal="center" vertical="center"/>
    </xf>
    <xf numFmtId="2" fontId="4" fillId="26" borderId="29" xfId="0" applyNumberFormat="1" applyFont="1" applyFill="1" applyBorder="1" applyAlignment="1">
      <alignment horizontal="center" vertical="center"/>
    </xf>
    <xf numFmtId="2" fontId="4" fillId="26" borderId="17" xfId="0" applyNumberFormat="1" applyFont="1" applyFill="1" applyBorder="1" applyAlignment="1">
      <alignment horizontal="center" vertical="center"/>
    </xf>
    <xf numFmtId="2" fontId="4" fillId="26" borderId="30" xfId="0" applyNumberFormat="1" applyFont="1" applyFill="1" applyBorder="1" applyAlignment="1">
      <alignment horizontal="center" vertical="center"/>
    </xf>
    <xf numFmtId="3" fontId="23" fillId="0" borderId="0" xfId="0" applyNumberFormat="1" applyFont="1" applyAlignment="1">
      <alignment horizontal="right"/>
    </xf>
    <xf numFmtId="169" fontId="23" fillId="0" borderId="0" xfId="0" applyNumberFormat="1" applyFont="1" applyAlignment="1">
      <alignment horizontal="center"/>
    </xf>
    <xf numFmtId="170" fontId="23" fillId="0" borderId="0" xfId="0" applyNumberFormat="1" applyFont="1" applyAlignment="1">
      <alignment horizontal="center"/>
    </xf>
    <xf numFmtId="0" fontId="23" fillId="0" borderId="0" xfId="0" applyFont="1"/>
    <xf numFmtId="49" fontId="23" fillId="0" borderId="0" xfId="0" applyNumberFormat="1" applyFont="1" applyAlignment="1">
      <alignment horizontal="center"/>
    </xf>
    <xf numFmtId="4" fontId="23" fillId="0" borderId="0" xfId="0" applyNumberFormat="1" applyFont="1" applyAlignment="1">
      <alignment horizontal="right"/>
    </xf>
    <xf numFmtId="4" fontId="23" fillId="0" borderId="0" xfId="0" applyNumberFormat="1" applyFont="1" applyAlignment="1">
      <alignment horizontal="center" vertical="center"/>
    </xf>
    <xf numFmtId="1" fontId="23" fillId="0" borderId="0" xfId="0" applyNumberFormat="1" applyFont="1" applyAlignment="1">
      <alignment horizontal="center"/>
    </xf>
    <xf numFmtId="10" fontId="23" fillId="0" borderId="0" xfId="2" applyNumberFormat="1" applyFont="1" applyFill="1" applyBorder="1" applyAlignment="1">
      <alignment horizontal="right"/>
    </xf>
    <xf numFmtId="3" fontId="27" fillId="0" borderId="34" xfId="0" applyNumberFormat="1" applyFont="1" applyBorder="1" applyAlignment="1">
      <alignment horizontal="center"/>
    </xf>
    <xf numFmtId="169" fontId="27" fillId="0" borderId="34" xfId="0" applyNumberFormat="1" applyFont="1" applyBorder="1" applyAlignment="1">
      <alignment horizontal="center"/>
    </xf>
    <xf numFmtId="170" fontId="27" fillId="0" borderId="34" xfId="0" applyNumberFormat="1" applyFont="1" applyBorder="1" applyAlignment="1">
      <alignment horizontal="center"/>
    </xf>
    <xf numFmtId="0" fontId="27" fillId="0" borderId="34" xfId="0" applyFont="1" applyBorder="1"/>
    <xf numFmtId="49" fontId="27" fillId="0" borderId="34" xfId="0" applyNumberFormat="1" applyFont="1" applyBorder="1" applyAlignment="1">
      <alignment horizontal="center"/>
    </xf>
    <xf numFmtId="4" fontId="27" fillId="0" borderId="34" xfId="0" applyNumberFormat="1" applyFont="1" applyBorder="1"/>
    <xf numFmtId="4" fontId="27" fillId="0" borderId="34" xfId="0" applyNumberFormat="1" applyFont="1" applyBorder="1" applyAlignment="1">
      <alignment horizontal="center" vertical="center"/>
    </xf>
    <xf numFmtId="1" fontId="27" fillId="0" borderId="34" xfId="0" applyNumberFormat="1" applyFont="1" applyBorder="1" applyAlignment="1">
      <alignment horizontal="center"/>
    </xf>
    <xf numFmtId="10" fontId="27" fillId="0" borderId="34" xfId="2" applyNumberFormat="1" applyFont="1" applyFill="1" applyBorder="1"/>
    <xf numFmtId="10" fontId="27" fillId="0" borderId="34" xfId="0" applyNumberFormat="1" applyFont="1" applyBorder="1"/>
    <xf numFmtId="0" fontId="27" fillId="0" borderId="0" xfId="0" applyFont="1" applyAlignment="1">
      <alignment horizontal="center"/>
    </xf>
    <xf numFmtId="0" fontId="27" fillId="0" borderId="0" xfId="0" applyFont="1"/>
    <xf numFmtId="4" fontId="27" fillId="0" borderId="0" xfId="0" applyNumberFormat="1" applyFont="1"/>
    <xf numFmtId="10" fontId="27" fillId="0" borderId="0" xfId="0" applyNumberFormat="1" applyFont="1"/>
    <xf numFmtId="10" fontId="27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left"/>
    </xf>
    <xf numFmtId="0" fontId="23" fillId="0" borderId="0" xfId="0" applyFont="1" applyAlignment="1">
      <alignment horizontal="left"/>
    </xf>
    <xf numFmtId="0" fontId="27" fillId="0" borderId="34" xfId="0" applyFont="1" applyBorder="1" applyAlignment="1">
      <alignment horizontal="left"/>
    </xf>
    <xf numFmtId="4" fontId="27" fillId="0" borderId="34" xfId="0" applyNumberFormat="1" applyFont="1" applyBorder="1" applyAlignment="1">
      <alignment horizontal="left"/>
    </xf>
    <xf numFmtId="0" fontId="27" fillId="0" borderId="0" xfId="0" applyFont="1" applyAlignment="1">
      <alignment horizontal="left"/>
    </xf>
    <xf numFmtId="1" fontId="0" fillId="0" borderId="0" xfId="0" applyNumberFormat="1" applyAlignment="1">
      <alignment horizontal="right"/>
    </xf>
    <xf numFmtId="4" fontId="27" fillId="0" borderId="34" xfId="0" applyNumberFormat="1" applyFont="1" applyBorder="1" applyAlignment="1">
      <alignment horizontal="right"/>
    </xf>
    <xf numFmtId="4" fontId="27" fillId="0" borderId="0" xfId="0" applyNumberFormat="1" applyFont="1" applyAlignment="1">
      <alignment horizontal="right"/>
    </xf>
    <xf numFmtId="0" fontId="22" fillId="28" borderId="5" xfId="0" applyFont="1" applyFill="1" applyBorder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27" fillId="0" borderId="34" xfId="0" applyNumberFormat="1" applyFont="1" applyBorder="1" applyAlignment="1">
      <alignment horizontal="right" vertical="center"/>
    </xf>
    <xf numFmtId="0" fontId="18" fillId="17" borderId="4" xfId="0" applyFont="1" applyFill="1" applyBorder="1" applyAlignment="1">
      <alignment horizontal="right" vertical="center"/>
    </xf>
    <xf numFmtId="164" fontId="18" fillId="17" borderId="4" xfId="1" applyNumberFormat="1" applyFont="1" applyFill="1" applyBorder="1" applyAlignment="1">
      <alignment horizontal="right" vertical="center"/>
    </xf>
    <xf numFmtId="2" fontId="19" fillId="22" borderId="12" xfId="0" applyNumberFormat="1" applyFont="1" applyFill="1" applyBorder="1" applyAlignment="1">
      <alignment horizontal="right" vertical="center"/>
    </xf>
    <xf numFmtId="166" fontId="20" fillId="22" borderId="24" xfId="0" applyNumberFormat="1" applyFont="1" applyFill="1" applyBorder="1" applyAlignment="1">
      <alignment horizontal="center" vertical="center"/>
    </xf>
    <xf numFmtId="166" fontId="20" fillId="22" borderId="24" xfId="0" applyNumberFormat="1" applyFont="1" applyFill="1" applyBorder="1" applyAlignment="1">
      <alignment horizontal="right" vertical="center"/>
    </xf>
    <xf numFmtId="2" fontId="19" fillId="22" borderId="24" xfId="0" applyNumberFormat="1" applyFont="1" applyFill="1" applyBorder="1" applyAlignment="1">
      <alignment horizontal="right" vertical="center"/>
    </xf>
    <xf numFmtId="2" fontId="19" fillId="21" borderId="24" xfId="0" applyNumberFormat="1" applyFont="1" applyFill="1" applyBorder="1" applyAlignment="1">
      <alignment horizontal="right" vertical="center"/>
    </xf>
    <xf numFmtId="166" fontId="20" fillId="21" borderId="24" xfId="0" applyNumberFormat="1" applyFont="1" applyFill="1" applyBorder="1" applyAlignment="1">
      <alignment horizontal="right" vertical="center"/>
    </xf>
    <xf numFmtId="172" fontId="19" fillId="22" borderId="13" xfId="0" applyNumberFormat="1" applyFont="1" applyFill="1" applyBorder="1" applyAlignment="1">
      <alignment horizontal="right" vertical="center"/>
    </xf>
    <xf numFmtId="172" fontId="28" fillId="22" borderId="13" xfId="0" applyNumberFormat="1" applyFont="1" applyFill="1" applyBorder="1" applyAlignment="1">
      <alignment horizontal="right" vertical="center"/>
    </xf>
    <xf numFmtId="172" fontId="19" fillId="21" borderId="13" xfId="0" applyNumberFormat="1" applyFont="1" applyFill="1" applyBorder="1" applyAlignment="1">
      <alignment horizontal="right" vertical="center"/>
    </xf>
    <xf numFmtId="0" fontId="23" fillId="20" borderId="1" xfId="0" applyFont="1" applyFill="1" applyBorder="1" applyAlignment="1">
      <alignment horizontal="center"/>
    </xf>
    <xf numFmtId="0" fontId="23" fillId="20" borderId="4" xfId="0" applyFont="1" applyFill="1" applyBorder="1" applyAlignment="1">
      <alignment horizontal="center"/>
    </xf>
    <xf numFmtId="2" fontId="4" fillId="26" borderId="35" xfId="0" applyNumberFormat="1" applyFont="1" applyFill="1" applyBorder="1" applyAlignment="1">
      <alignment horizontal="center" vertical="center"/>
    </xf>
    <xf numFmtId="2" fontId="4" fillId="4" borderId="35" xfId="0" applyNumberFormat="1" applyFont="1" applyFill="1" applyBorder="1" applyAlignment="1">
      <alignment horizontal="center" vertical="center"/>
    </xf>
    <xf numFmtId="2" fontId="4" fillId="4" borderId="36" xfId="0" applyNumberFormat="1" applyFont="1" applyFill="1" applyBorder="1" applyAlignment="1">
      <alignment horizontal="center" vertical="center"/>
    </xf>
    <xf numFmtId="2" fontId="4" fillId="4" borderId="32" xfId="0" applyNumberFormat="1" applyFont="1" applyFill="1" applyBorder="1" applyAlignment="1">
      <alignment horizontal="center" vertical="center"/>
    </xf>
    <xf numFmtId="0" fontId="21" fillId="7" borderId="4" xfId="0" applyFont="1" applyFill="1" applyBorder="1" applyAlignment="1">
      <alignment horizontal="center" vertical="center"/>
    </xf>
    <xf numFmtId="0" fontId="21" fillId="27" borderId="4" xfId="0" applyFont="1" applyFill="1" applyBorder="1" applyAlignment="1">
      <alignment horizontal="center" vertical="center"/>
    </xf>
    <xf numFmtId="2" fontId="4" fillId="26" borderId="11" xfId="0" applyNumberFormat="1" applyFont="1" applyFill="1" applyBorder="1" applyAlignment="1">
      <alignment horizontal="center" vertical="center"/>
    </xf>
    <xf numFmtId="2" fontId="4" fillId="26" borderId="39" xfId="0" applyNumberFormat="1" applyFont="1" applyFill="1" applyBorder="1" applyAlignment="1">
      <alignment horizontal="center" vertical="center"/>
    </xf>
    <xf numFmtId="2" fontId="4" fillId="26" borderId="40" xfId="0" applyNumberFormat="1" applyFont="1" applyFill="1" applyBorder="1" applyAlignment="1">
      <alignment horizontal="center" vertical="center"/>
    </xf>
    <xf numFmtId="2" fontId="4" fillId="9" borderId="39" xfId="0" applyNumberFormat="1" applyFont="1" applyFill="1" applyBorder="1" applyAlignment="1">
      <alignment horizontal="center" vertical="center"/>
    </xf>
    <xf numFmtId="2" fontId="4" fillId="5" borderId="39" xfId="0" applyNumberFormat="1" applyFont="1" applyFill="1" applyBorder="1" applyAlignment="1">
      <alignment horizontal="center" vertical="center"/>
    </xf>
    <xf numFmtId="2" fontId="4" fillId="9" borderId="38" xfId="0" applyNumberFormat="1" applyFont="1" applyFill="1" applyBorder="1" applyAlignment="1">
      <alignment horizontal="center" vertical="center"/>
    </xf>
    <xf numFmtId="166" fontId="20" fillId="21" borderId="24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23" fillId="20" borderId="3" xfId="0" applyFont="1" applyFill="1" applyBorder="1" applyAlignment="1">
      <alignment horizontal="center"/>
    </xf>
    <xf numFmtId="0" fontId="21" fillId="29" borderId="11" xfId="0" applyFont="1" applyFill="1" applyBorder="1" applyAlignment="1">
      <alignment vertical="center" textRotation="90" wrapText="1"/>
    </xf>
    <xf numFmtId="0" fontId="21" fillId="29" borderId="8" xfId="0" applyFont="1" applyFill="1" applyBorder="1" applyAlignment="1">
      <alignment vertical="center" textRotation="90" wrapText="1"/>
    </xf>
    <xf numFmtId="0" fontId="31" fillId="29" borderId="8" xfId="0" applyFont="1" applyFill="1" applyBorder="1" applyAlignment="1">
      <alignment horizontal="center" vertical="top" wrapText="1"/>
    </xf>
    <xf numFmtId="4" fontId="30" fillId="29" borderId="8" xfId="0" applyNumberFormat="1" applyFont="1" applyFill="1" applyBorder="1" applyAlignment="1">
      <alignment vertical="center" wrapText="1"/>
    </xf>
    <xf numFmtId="2" fontId="21" fillId="7" borderId="4" xfId="0" applyNumberFormat="1" applyFont="1" applyFill="1" applyBorder="1" applyAlignment="1">
      <alignment horizontal="center"/>
    </xf>
    <xf numFmtId="0" fontId="21" fillId="29" borderId="1" xfId="0" applyFont="1" applyFill="1" applyBorder="1" applyAlignment="1">
      <alignment vertical="center" textRotation="90" wrapText="1"/>
    </xf>
    <xf numFmtId="2" fontId="4" fillId="4" borderId="20" xfId="0" applyNumberFormat="1" applyFont="1" applyFill="1" applyBorder="1" applyAlignment="1">
      <alignment horizontal="center" vertical="center"/>
    </xf>
    <xf numFmtId="2" fontId="21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4" fillId="0" borderId="6" xfId="0" applyFont="1" applyBorder="1" applyAlignment="1">
      <alignment horizontal="center" vertical="center"/>
    </xf>
    <xf numFmtId="167" fontId="4" fillId="0" borderId="6" xfId="0" applyNumberFormat="1" applyFont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1" fontId="35" fillId="0" borderId="6" xfId="0" applyNumberFormat="1" applyFont="1" applyBorder="1" applyAlignment="1">
      <alignment horizontal="center" vertical="center"/>
    </xf>
    <xf numFmtId="0" fontId="10" fillId="3" borderId="6" xfId="0" applyFont="1" applyFill="1" applyBorder="1" applyAlignment="1">
      <alignment horizontal="left" vertical="center"/>
    </xf>
    <xf numFmtId="0" fontId="10" fillId="3" borderId="6" xfId="0" applyFont="1" applyFill="1" applyBorder="1" applyAlignment="1">
      <alignment horizontal="right" vertical="center"/>
    </xf>
    <xf numFmtId="2" fontId="10" fillId="3" borderId="6" xfId="2" applyNumberFormat="1" applyFont="1" applyFill="1" applyBorder="1" applyAlignment="1">
      <alignment horizontal="center" vertical="center"/>
    </xf>
    <xf numFmtId="173" fontId="0" fillId="0" borderId="0" xfId="0" applyNumberFormat="1"/>
    <xf numFmtId="14" fontId="0" fillId="0" borderId="0" xfId="0" applyNumberFormat="1" applyAlignment="1">
      <alignment horizontal="left"/>
    </xf>
    <xf numFmtId="2" fontId="4" fillId="0" borderId="6" xfId="0" applyNumberFormat="1" applyFont="1" applyBorder="1" applyAlignment="1">
      <alignment horizontal="center" vertical="center"/>
    </xf>
    <xf numFmtId="0" fontId="10" fillId="18" borderId="6" xfId="0" applyFont="1" applyFill="1" applyBorder="1" applyAlignment="1">
      <alignment horizontal="center" vertical="center"/>
    </xf>
    <xf numFmtId="0" fontId="10" fillId="18" borderId="42" xfId="0" applyFont="1" applyFill="1" applyBorder="1" applyAlignment="1">
      <alignment horizontal="left" vertical="center"/>
    </xf>
    <xf numFmtId="0" fontId="4" fillId="18" borderId="43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10" fillId="3" borderId="42" xfId="0" applyFont="1" applyFill="1" applyBorder="1" applyAlignment="1">
      <alignment horizontal="left" vertical="center"/>
    </xf>
    <xf numFmtId="0" fontId="4" fillId="3" borderId="43" xfId="0" applyFont="1" applyFill="1" applyBorder="1" applyAlignment="1">
      <alignment horizontal="center" vertical="center"/>
    </xf>
    <xf numFmtId="0" fontId="10" fillId="3" borderId="44" xfId="0" applyFont="1" applyFill="1" applyBorder="1" applyAlignment="1">
      <alignment horizontal="left" vertical="center"/>
    </xf>
    <xf numFmtId="0" fontId="4" fillId="3" borderId="45" xfId="0" applyFont="1" applyFill="1" applyBorder="1" applyAlignment="1">
      <alignment horizontal="center" vertical="center"/>
    </xf>
    <xf numFmtId="167" fontId="4" fillId="0" borderId="43" xfId="0" applyNumberFormat="1" applyFont="1" applyBorder="1" applyAlignment="1">
      <alignment horizontal="center" vertical="center"/>
    </xf>
    <xf numFmtId="165" fontId="4" fillId="0" borderId="6" xfId="0" applyNumberFormat="1" applyFont="1" applyBorder="1" applyAlignment="1">
      <alignment horizontal="center" vertical="center"/>
    </xf>
    <xf numFmtId="165" fontId="4" fillId="0" borderId="43" xfId="0" applyNumberFormat="1" applyFont="1" applyBorder="1" applyAlignment="1">
      <alignment horizontal="center" vertical="center"/>
    </xf>
    <xf numFmtId="168" fontId="10" fillId="0" borderId="0" xfId="0" applyNumberFormat="1" applyFont="1" applyAlignment="1">
      <alignment horizontal="center" vertical="center" textRotation="90"/>
    </xf>
    <xf numFmtId="174" fontId="4" fillId="0" borderId="6" xfId="0" applyNumberFormat="1" applyFont="1" applyBorder="1" applyAlignment="1">
      <alignment horizontal="center" vertical="center"/>
    </xf>
    <xf numFmtId="1" fontId="4" fillId="0" borderId="6" xfId="0" applyNumberFormat="1" applyFont="1" applyBorder="1" applyAlignment="1">
      <alignment horizontal="center" vertical="center"/>
    </xf>
    <xf numFmtId="2" fontId="4" fillId="0" borderId="43" xfId="0" applyNumberFormat="1" applyFont="1" applyBorder="1" applyAlignment="1">
      <alignment horizontal="right" vertical="center"/>
    </xf>
    <xf numFmtId="0" fontId="10" fillId="3" borderId="42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right" vertical="center"/>
    </xf>
    <xf numFmtId="2" fontId="4" fillId="3" borderId="0" xfId="2" applyNumberFormat="1" applyFont="1" applyFill="1" applyAlignment="1">
      <alignment horizontal="center" vertical="center"/>
    </xf>
    <xf numFmtId="2" fontId="4" fillId="0" borderId="6" xfId="2" applyNumberFormat="1" applyFont="1" applyBorder="1" applyAlignment="1">
      <alignment horizontal="center" vertical="center"/>
    </xf>
    <xf numFmtId="165" fontId="4" fillId="10" borderId="6" xfId="0" applyNumberFormat="1" applyFont="1" applyFill="1" applyBorder="1" applyAlignment="1">
      <alignment horizontal="center" vertical="center"/>
    </xf>
    <xf numFmtId="0" fontId="4" fillId="10" borderId="6" xfId="0" applyFont="1" applyFill="1" applyBorder="1" applyAlignment="1">
      <alignment horizontal="center" vertical="center"/>
    </xf>
    <xf numFmtId="0" fontId="4" fillId="13" borderId="6" xfId="0" applyFont="1" applyFill="1" applyBorder="1" applyAlignment="1">
      <alignment horizontal="center" vertical="center"/>
    </xf>
    <xf numFmtId="0" fontId="4" fillId="13" borderId="47" xfId="0" applyFont="1" applyFill="1" applyBorder="1" applyAlignment="1">
      <alignment horizontal="center" vertical="center"/>
    </xf>
    <xf numFmtId="0" fontId="4" fillId="13" borderId="22" xfId="0" applyFont="1" applyFill="1" applyBorder="1" applyAlignment="1">
      <alignment horizontal="center" vertical="center"/>
    </xf>
    <xf numFmtId="165" fontId="4" fillId="13" borderId="6" xfId="0" applyNumberFormat="1" applyFont="1" applyFill="1" applyBorder="1" applyAlignment="1">
      <alignment horizontal="center" vertical="center"/>
    </xf>
    <xf numFmtId="2" fontId="4" fillId="10" borderId="6" xfId="0" applyNumberFormat="1" applyFont="1" applyFill="1" applyBorder="1" applyAlignment="1">
      <alignment horizontal="center" vertical="center"/>
    </xf>
    <xf numFmtId="2" fontId="4" fillId="13" borderId="0" xfId="2" applyNumberFormat="1" applyFont="1" applyFill="1" applyAlignment="1">
      <alignment horizontal="center" vertical="center"/>
    </xf>
    <xf numFmtId="0" fontId="4" fillId="0" borderId="43" xfId="0" applyFont="1" applyBorder="1" applyAlignment="1">
      <alignment horizontal="center" vertical="center"/>
    </xf>
    <xf numFmtId="0" fontId="10" fillId="0" borderId="6" xfId="0" applyFont="1" applyBorder="1" applyAlignment="1">
      <alignment horizontal="left" vertical="center"/>
    </xf>
    <xf numFmtId="0" fontId="10" fillId="0" borderId="6" xfId="0" applyFont="1" applyBorder="1" applyAlignment="1">
      <alignment horizontal="center" vertical="center"/>
    </xf>
    <xf numFmtId="2" fontId="10" fillId="0" borderId="6" xfId="2" applyNumberFormat="1" applyFont="1" applyBorder="1" applyAlignment="1">
      <alignment horizontal="center" vertical="center"/>
    </xf>
    <xf numFmtId="2" fontId="4" fillId="4" borderId="6" xfId="0" applyNumberFormat="1" applyFont="1" applyFill="1" applyBorder="1" applyAlignment="1">
      <alignment horizontal="center" vertical="center"/>
    </xf>
    <xf numFmtId="0" fontId="10" fillId="0" borderId="42" xfId="0" applyFont="1" applyBorder="1" applyAlignment="1">
      <alignment horizontal="left" vertical="center"/>
    </xf>
    <xf numFmtId="167" fontId="4" fillId="0" borderId="6" xfId="0" applyNumberFormat="1" applyFont="1" applyBorder="1" applyAlignment="1">
      <alignment horizontal="right" vertical="center"/>
    </xf>
    <xf numFmtId="2" fontId="5" fillId="11" borderId="0" xfId="0" applyNumberFormat="1" applyFont="1" applyFill="1"/>
    <xf numFmtId="164" fontId="5" fillId="0" borderId="0" xfId="1" applyNumberFormat="1" applyFont="1" applyBorder="1" applyAlignment="1">
      <alignment horizontal="right"/>
    </xf>
    <xf numFmtId="2" fontId="7" fillId="8" borderId="5" xfId="0" applyNumberFormat="1" applyFont="1" applyFill="1" applyBorder="1" applyAlignment="1">
      <alignment horizontal="center" vertical="center"/>
    </xf>
    <xf numFmtId="1" fontId="5" fillId="0" borderId="0" xfId="0" applyNumberFormat="1" applyFont="1"/>
    <xf numFmtId="1" fontId="5" fillId="0" borderId="0" xfId="0" applyNumberFormat="1" applyFont="1" applyAlignment="1">
      <alignment horizontal="center"/>
    </xf>
    <xf numFmtId="1" fontId="21" fillId="29" borderId="8" xfId="0" applyNumberFormat="1" applyFont="1" applyFill="1" applyBorder="1" applyAlignment="1">
      <alignment horizontal="center" vertical="center" wrapText="1"/>
    </xf>
    <xf numFmtId="175" fontId="21" fillId="29" borderId="8" xfId="0" applyNumberFormat="1" applyFont="1" applyFill="1" applyBorder="1" applyAlignment="1">
      <alignment horizontal="center" vertical="center" wrapText="1"/>
    </xf>
    <xf numFmtId="2" fontId="4" fillId="26" borderId="32" xfId="0" applyNumberFormat="1" applyFont="1" applyFill="1" applyBorder="1" applyAlignment="1">
      <alignment horizontal="center" vertical="center"/>
    </xf>
    <xf numFmtId="2" fontId="4" fillId="26" borderId="49" xfId="0" applyNumberFormat="1" applyFont="1" applyFill="1" applyBorder="1" applyAlignment="1">
      <alignment horizontal="center" vertical="center"/>
    </xf>
    <xf numFmtId="2" fontId="4" fillId="26" borderId="50" xfId="0" applyNumberFormat="1" applyFont="1" applyFill="1" applyBorder="1" applyAlignment="1">
      <alignment horizontal="center" vertical="center"/>
    </xf>
    <xf numFmtId="2" fontId="4" fillId="26" borderId="51" xfId="0" applyNumberFormat="1" applyFont="1" applyFill="1" applyBorder="1" applyAlignment="1">
      <alignment horizontal="center" vertical="center"/>
    </xf>
    <xf numFmtId="0" fontId="23" fillId="20" borderId="48" xfId="0" applyFont="1" applyFill="1" applyBorder="1" applyAlignment="1">
      <alignment horizontal="center"/>
    </xf>
    <xf numFmtId="2" fontId="4" fillId="25" borderId="50" xfId="0" applyNumberFormat="1" applyFont="1" applyFill="1" applyBorder="1" applyAlignment="1">
      <alignment horizontal="center" vertical="center"/>
    </xf>
    <xf numFmtId="2" fontId="4" fillId="25" borderId="53" xfId="0" applyNumberFormat="1" applyFont="1" applyFill="1" applyBorder="1" applyAlignment="1">
      <alignment horizontal="center" vertical="center"/>
    </xf>
    <xf numFmtId="0" fontId="23" fillId="19" borderId="23" xfId="0" applyFont="1" applyFill="1" applyBorder="1" applyAlignment="1">
      <alignment horizontal="center"/>
    </xf>
    <xf numFmtId="2" fontId="4" fillId="16" borderId="41" xfId="0" applyNumberFormat="1" applyFont="1" applyFill="1" applyBorder="1" applyAlignment="1">
      <alignment horizontal="center" vertical="center"/>
    </xf>
    <xf numFmtId="2" fontId="4" fillId="16" borderId="18" xfId="0" applyNumberFormat="1" applyFont="1" applyFill="1" applyBorder="1" applyAlignment="1">
      <alignment horizontal="center" vertical="center"/>
    </xf>
    <xf numFmtId="2" fontId="4" fillId="24" borderId="20" xfId="0" applyNumberFormat="1" applyFont="1" applyFill="1" applyBorder="1" applyAlignment="1">
      <alignment horizontal="center" vertical="center"/>
    </xf>
    <xf numFmtId="2" fontId="4" fillId="24" borderId="18" xfId="0" applyNumberFormat="1" applyFont="1" applyFill="1" applyBorder="1" applyAlignment="1">
      <alignment horizontal="center" vertical="center"/>
    </xf>
    <xf numFmtId="2" fontId="4" fillId="24" borderId="28" xfId="0" applyNumberFormat="1" applyFont="1" applyFill="1" applyBorder="1" applyAlignment="1">
      <alignment horizontal="center" vertical="center"/>
    </xf>
    <xf numFmtId="2" fontId="4" fillId="30" borderId="52" xfId="0" applyNumberFormat="1" applyFont="1" applyFill="1" applyBorder="1" applyAlignment="1">
      <alignment horizontal="center" vertical="center"/>
    </xf>
    <xf numFmtId="171" fontId="27" fillId="0" borderId="34" xfId="0" applyNumberFormat="1" applyFont="1" applyBorder="1" applyAlignment="1">
      <alignment horizontal="center"/>
    </xf>
    <xf numFmtId="0" fontId="36" fillId="0" borderId="0" xfId="0" applyFont="1" applyAlignment="1">
      <alignment horizontal="center" vertical="center"/>
    </xf>
    <xf numFmtId="171" fontId="14" fillId="17" borderId="24" xfId="0" applyNumberFormat="1" applyFont="1" applyFill="1" applyBorder="1" applyAlignment="1">
      <alignment horizontal="center" vertical="center"/>
    </xf>
    <xf numFmtId="2" fontId="6" fillId="31" borderId="5" xfId="0" applyNumberFormat="1" applyFont="1" applyFill="1" applyBorder="1" applyAlignment="1">
      <alignment horizontal="center" vertical="center"/>
    </xf>
    <xf numFmtId="2" fontId="6" fillId="31" borderId="11" xfId="0" applyNumberFormat="1" applyFont="1" applyFill="1" applyBorder="1" applyAlignment="1">
      <alignment horizontal="center" vertical="center"/>
    </xf>
    <xf numFmtId="2" fontId="37" fillId="31" borderId="11" xfId="0" applyNumberFormat="1" applyFont="1" applyFill="1" applyBorder="1" applyAlignment="1">
      <alignment horizontal="center" vertical="center"/>
    </xf>
    <xf numFmtId="2" fontId="6" fillId="32" borderId="5" xfId="0" applyNumberFormat="1" applyFont="1" applyFill="1" applyBorder="1" applyAlignment="1">
      <alignment horizontal="center" vertical="center"/>
    </xf>
    <xf numFmtId="2" fontId="6" fillId="32" borderId="11" xfId="0" applyNumberFormat="1" applyFont="1" applyFill="1" applyBorder="1" applyAlignment="1">
      <alignment horizontal="center" vertical="center"/>
    </xf>
    <xf numFmtId="2" fontId="6" fillId="32" borderId="4" xfId="0" applyNumberFormat="1" applyFont="1" applyFill="1" applyBorder="1" applyAlignment="1">
      <alignment horizontal="center" vertical="center"/>
    </xf>
    <xf numFmtId="2" fontId="37" fillId="32" borderId="4" xfId="0" applyNumberFormat="1" applyFont="1" applyFill="1" applyBorder="1" applyAlignment="1">
      <alignment horizontal="center" vertical="center"/>
    </xf>
    <xf numFmtId="2" fontId="37" fillId="31" borderId="5" xfId="0" applyNumberFormat="1" applyFont="1" applyFill="1" applyBorder="1" applyAlignment="1">
      <alignment horizontal="center" vertical="center"/>
    </xf>
    <xf numFmtId="2" fontId="37" fillId="32" borderId="11" xfId="0" applyNumberFormat="1" applyFont="1" applyFill="1" applyBorder="1" applyAlignment="1">
      <alignment horizontal="center" vertical="center"/>
    </xf>
    <xf numFmtId="165" fontId="16" fillId="29" borderId="8" xfId="0" applyNumberFormat="1" applyFont="1" applyFill="1" applyBorder="1" applyAlignment="1">
      <alignment horizontal="center" vertical="center"/>
    </xf>
    <xf numFmtId="0" fontId="21" fillId="29" borderId="54" xfId="0" applyFont="1" applyFill="1" applyBorder="1" applyAlignment="1">
      <alignment vertical="center" textRotation="90" wrapText="1"/>
    </xf>
    <xf numFmtId="1" fontId="27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8" fillId="17" borderId="37" xfId="0" applyFont="1" applyFill="1" applyBorder="1" applyAlignment="1">
      <alignment horizontal="center" vertical="center"/>
    </xf>
    <xf numFmtId="0" fontId="18" fillId="17" borderId="38" xfId="0" applyFont="1" applyFill="1" applyBorder="1" applyAlignment="1">
      <alignment horizontal="center" vertical="center"/>
    </xf>
    <xf numFmtId="10" fontId="32" fillId="6" borderId="0" xfId="2" applyNumberFormat="1" applyFont="1" applyFill="1" applyBorder="1" applyAlignment="1">
      <alignment horizontal="center" vertical="center"/>
    </xf>
    <xf numFmtId="10" fontId="32" fillId="6" borderId="7" xfId="2" applyNumberFormat="1" applyFont="1" applyFill="1" applyBorder="1" applyAlignment="1">
      <alignment horizontal="center" vertical="center"/>
    </xf>
    <xf numFmtId="10" fontId="34" fillId="6" borderId="8" xfId="2" applyNumberFormat="1" applyFont="1" applyFill="1" applyBorder="1" applyAlignment="1">
      <alignment horizontal="center" vertical="center"/>
    </xf>
    <xf numFmtId="10" fontId="34" fillId="6" borderId="0" xfId="2" applyNumberFormat="1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 wrapText="1"/>
    </xf>
    <xf numFmtId="0" fontId="13" fillId="7" borderId="3" xfId="0" applyFont="1" applyFill="1" applyBorder="1" applyAlignment="1">
      <alignment horizontal="center" vertical="center" wrapText="1"/>
    </xf>
    <xf numFmtId="0" fontId="13" fillId="7" borderId="23" xfId="0" applyFont="1" applyFill="1" applyBorder="1" applyAlignment="1">
      <alignment horizontal="center" vertical="center" wrapText="1"/>
    </xf>
    <xf numFmtId="0" fontId="8" fillId="12" borderId="3" xfId="0" applyFont="1" applyFill="1" applyBorder="1" applyAlignment="1">
      <alignment horizontal="center" vertical="center" wrapText="1"/>
    </xf>
    <xf numFmtId="0" fontId="8" fillId="12" borderId="1" xfId="0" applyFont="1" applyFill="1" applyBorder="1" applyAlignment="1">
      <alignment horizontal="center" vertical="center" wrapText="1"/>
    </xf>
    <xf numFmtId="10" fontId="33" fillId="6" borderId="15" xfId="2" applyNumberFormat="1" applyFont="1" applyFill="1" applyBorder="1" applyAlignment="1">
      <alignment horizontal="center" vertical="center"/>
    </xf>
    <xf numFmtId="10" fontId="33" fillId="6" borderId="10" xfId="2" applyNumberFormat="1" applyFont="1" applyFill="1" applyBorder="1" applyAlignment="1">
      <alignment horizontal="center" vertical="center"/>
    </xf>
    <xf numFmtId="4" fontId="30" fillId="6" borderId="8" xfId="0" applyNumberFormat="1" applyFont="1" applyFill="1" applyBorder="1" applyAlignment="1">
      <alignment horizontal="center" vertical="center" wrapText="1"/>
    </xf>
    <xf numFmtId="4" fontId="30" fillId="6" borderId="0" xfId="0" applyNumberFormat="1" applyFont="1" applyFill="1" applyAlignment="1">
      <alignment horizontal="center" vertical="center" wrapText="1"/>
    </xf>
    <xf numFmtId="0" fontId="17" fillId="6" borderId="8" xfId="0" applyFont="1" applyFill="1" applyBorder="1" applyAlignment="1">
      <alignment horizontal="center" vertical="top"/>
    </xf>
    <xf numFmtId="0" fontId="17" fillId="6" borderId="0" xfId="0" applyFont="1" applyFill="1" applyAlignment="1">
      <alignment horizontal="center" vertical="top"/>
    </xf>
    <xf numFmtId="0" fontId="17" fillId="6" borderId="7" xfId="0" applyFont="1" applyFill="1" applyBorder="1" applyAlignment="1">
      <alignment horizontal="center" vertical="top"/>
    </xf>
    <xf numFmtId="0" fontId="17" fillId="6" borderId="0" xfId="0" applyFont="1" applyFill="1" applyAlignment="1">
      <alignment horizontal="center"/>
    </xf>
    <xf numFmtId="0" fontId="17" fillId="6" borderId="7" xfId="0" applyFont="1" applyFill="1" applyBorder="1" applyAlignment="1">
      <alignment horizontal="center"/>
    </xf>
    <xf numFmtId="0" fontId="17" fillId="6" borderId="8" xfId="0" applyFont="1" applyFill="1" applyBorder="1" applyAlignment="1">
      <alignment horizontal="center"/>
    </xf>
    <xf numFmtId="0" fontId="4" fillId="13" borderId="47" xfId="0" applyFont="1" applyFill="1" applyBorder="1" applyAlignment="1">
      <alignment horizontal="center" vertical="center"/>
    </xf>
    <xf numFmtId="0" fontId="4" fillId="13" borderId="22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4" fillId="13" borderId="6" xfId="0" applyFont="1" applyFill="1" applyBorder="1" applyAlignment="1">
      <alignment horizontal="center" vertical="center"/>
    </xf>
    <xf numFmtId="2" fontId="4" fillId="10" borderId="6" xfId="0" applyNumberFormat="1" applyFont="1" applyFill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10" fillId="0" borderId="33" xfId="0" applyFont="1" applyBorder="1" applyAlignment="1">
      <alignment horizontal="center" vertical="center"/>
    </xf>
  </cellXfs>
  <cellStyles count="3">
    <cellStyle name="Normal" xfId="0" builtinId="0"/>
    <cellStyle name="Percent" xfId="2" builtinId="5"/>
    <cellStyle name="Percent 2" xfId="1" xr:uid="{B7D39868-E22C-4988-9AAC-1FE1AD382845}"/>
  </cellStyles>
  <dxfs count="160">
    <dxf>
      <fill>
        <patternFill>
          <bgColor rgb="FFFF9B9B"/>
        </patternFill>
      </fill>
    </dxf>
    <dxf>
      <fill>
        <patternFill>
          <bgColor theme="9" tint="0.59996337778862885"/>
        </patternFill>
      </fill>
    </dxf>
    <dxf>
      <numFmt numFmtId="166" formatCode="0.0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5" formatCode="\+0.0;\-0.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\+0.0;\-0.0"/>
      <alignment horizontal="center" vertical="bottom" textRotation="0" wrapText="0" indent="0" justifyLastLine="0" shrinkToFit="0" readingOrder="0"/>
    </dxf>
    <dxf>
      <numFmt numFmtId="165" formatCode="\+0.0;\-0.0"/>
      <alignment horizontal="center" vertical="bottom" textRotation="0" wrapText="0" indent="0" justifyLastLine="0" shrinkToFit="0" readingOrder="0"/>
    </dxf>
    <dxf>
      <numFmt numFmtId="171" formatCode="\+0;\-0;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\+0.0;\-0.0"/>
      <alignment horizontal="center" vertical="bottom" textRotation="0" wrapText="0" indent="0" justifyLastLine="0" shrinkToFit="0" readingOrder="0"/>
    </dxf>
    <dxf>
      <numFmt numFmtId="165" formatCode="\+0.0;\-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</dxf>
    <dxf>
      <numFmt numFmtId="4" formatCode="#,##0.00"/>
    </dxf>
    <dxf>
      <numFmt numFmtId="4" formatCode="#,##0.00"/>
      <alignment horizontal="right" vertical="bottom" textRotation="0" wrapText="0" indent="0" justifyLastLine="0" shrinkToFit="0" readingOrder="0"/>
    </dxf>
    <dxf>
      <numFmt numFmtId="4" formatCode="#,##0.00"/>
      <alignment horizontal="right" vertical="bottom" textRotation="0" wrapText="0" indent="0" justifyLastLine="0" shrinkToFit="0" readingOrder="0"/>
    </dxf>
    <dxf>
      <numFmt numFmtId="4" formatCode="#,##0.00"/>
      <alignment horizontal="right" vertical="bottom" textRotation="0" wrapText="0" indent="0" justifyLastLine="0" shrinkToFit="0" readingOrder="0"/>
    </dxf>
    <dxf>
      <numFmt numFmtId="4" formatCode="#,##0.00"/>
      <alignment horizontal="right" vertical="bottom" textRotation="0" wrapText="0" indent="0" justifyLastLine="0" shrinkToFit="0" readingOrder="0"/>
    </dxf>
    <dxf>
      <numFmt numFmtId="170" formatCode="h:mm;@"/>
      <alignment horizontal="center" vertical="center" textRotation="0" wrapText="0" indent="0" justifyLastLine="0" shrinkToFit="0" readingOrder="0"/>
    </dxf>
    <dxf>
      <numFmt numFmtId="169" formatCode="dd/mm/yy;@"/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/>
        <charset val="161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5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5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5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5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5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5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5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\+0;\-0;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5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5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right" textRotation="0" wrapText="0" indent="0" justifyLastLine="0" shrinkToFit="0" readingOrder="0"/>
      <border diagonalUp="0" diagonalDown="0" outline="0">
        <left/>
        <right/>
        <top style="thin">
          <color theme="5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5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5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5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5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5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0" formatCode="h:mm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5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dd/mm/yy;@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5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dd/mm/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5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5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</dxf>
    <dxf>
      <border outline="0"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auto="1"/>
      </font>
      <fill>
        <patternFill>
          <bgColor theme="1" tint="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auto="1"/>
      </font>
      <fill>
        <patternFill>
          <bgColor theme="1" tint="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auto="1"/>
      </font>
      <fill>
        <patternFill>
          <bgColor theme="1" tint="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auto="1"/>
      </font>
      <fill>
        <patternFill>
          <bgColor theme="1" tint="0.499984740745262"/>
        </patternFill>
      </fill>
    </dxf>
    <dxf>
      <font>
        <color theme="0"/>
      </font>
      <fill>
        <patternFill>
          <bgColor rgb="FF930200"/>
        </patternFill>
      </fill>
    </dxf>
    <dxf>
      <font>
        <color theme="0"/>
      </font>
      <fill>
        <patternFill>
          <bgColor rgb="FF9E0A08"/>
        </patternFill>
      </fill>
    </dxf>
    <dxf>
      <font>
        <color theme="0"/>
      </font>
      <fill>
        <patternFill>
          <bgColor rgb="FFA91210"/>
        </patternFill>
      </fill>
    </dxf>
    <dxf>
      <font>
        <color theme="0"/>
      </font>
      <fill>
        <patternFill>
          <bgColor rgb="FFB31918"/>
        </patternFill>
      </fill>
    </dxf>
    <dxf>
      <font>
        <color theme="0"/>
      </font>
      <fill>
        <patternFill>
          <bgColor rgb="FFBE2120"/>
        </patternFill>
      </fill>
    </dxf>
    <dxf>
      <font>
        <color theme="0"/>
      </font>
      <fill>
        <patternFill>
          <bgColor rgb="FFC92928"/>
        </patternFill>
      </fill>
    </dxf>
    <dxf>
      <font>
        <color theme="0"/>
      </font>
      <fill>
        <patternFill>
          <bgColor rgb="FFD43130"/>
        </patternFill>
      </fill>
    </dxf>
    <dxf>
      <font>
        <color theme="0"/>
      </font>
      <fill>
        <patternFill>
          <bgColor rgb="FFDF3938"/>
        </patternFill>
      </fill>
    </dxf>
    <dxf>
      <font>
        <color theme="0"/>
      </font>
      <fill>
        <patternFill>
          <bgColor rgb="FFE94040"/>
        </patternFill>
      </fill>
    </dxf>
    <dxf>
      <font>
        <color theme="0"/>
      </font>
      <fill>
        <patternFill>
          <bgColor rgb="FFF44848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44C946"/>
        </patternFill>
      </fill>
    </dxf>
    <dxf>
      <font>
        <color theme="0"/>
      </font>
      <fill>
        <patternFill>
          <fgColor rgb="FFFFFF65"/>
          <bgColor rgb="FF43C043"/>
        </patternFill>
      </fill>
    </dxf>
    <dxf>
      <font>
        <color theme="0"/>
      </font>
      <fill>
        <patternFill>
          <fgColor rgb="FFFFFF65"/>
          <bgColor rgb="FF43B640"/>
        </patternFill>
      </fill>
    </dxf>
    <dxf>
      <font>
        <color theme="0"/>
      </font>
      <fill>
        <patternFill>
          <fgColor rgb="FFFFFF65"/>
          <bgColor rgb="FF42AD3D"/>
        </patternFill>
      </fill>
    </dxf>
    <dxf>
      <font>
        <color theme="0"/>
      </font>
      <fill>
        <patternFill>
          <fgColor rgb="FFFFFF65"/>
          <bgColor rgb="FF42A33A"/>
        </patternFill>
      </fill>
    </dxf>
    <dxf>
      <font>
        <color theme="0"/>
      </font>
      <fill>
        <patternFill>
          <fgColor rgb="FFFFFF65"/>
          <bgColor rgb="FF419A38"/>
        </patternFill>
      </fill>
    </dxf>
    <dxf>
      <font>
        <color theme="0"/>
      </font>
      <fill>
        <patternFill>
          <fgColor rgb="FFFFFF65"/>
          <bgColor rgb="FF409035"/>
        </patternFill>
      </fill>
    </dxf>
    <dxf>
      <font>
        <color theme="0"/>
      </font>
      <fill>
        <patternFill>
          <fgColor rgb="FFFFFF65"/>
          <bgColor rgb="FF408732"/>
        </patternFill>
      </fill>
    </dxf>
    <dxf>
      <font>
        <color theme="0"/>
      </font>
      <fill>
        <patternFill>
          <bgColor rgb="FF3E6A29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3F7D2F"/>
        </patternFill>
      </fill>
    </dxf>
    <dxf>
      <font>
        <color theme="0"/>
      </font>
      <fill>
        <patternFill>
          <bgColor rgb="FF3F742C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0.499984740745262"/>
      </font>
      <fill>
        <patternFill>
          <bgColor theme="0" tint="-0.499984740745262"/>
        </patternFill>
      </fill>
    </dxf>
    <dxf>
      <font>
        <color rgb="FFFF0000"/>
      </font>
    </dxf>
    <dxf>
      <font>
        <color rgb="FF00E668"/>
      </font>
    </dxf>
    <dxf>
      <font>
        <color theme="0"/>
      </font>
      <fill>
        <patternFill>
          <bgColor rgb="FF930200"/>
        </patternFill>
      </fill>
    </dxf>
    <dxf>
      <font>
        <color theme="0"/>
      </font>
      <fill>
        <patternFill>
          <bgColor rgb="FF9E0A08"/>
        </patternFill>
      </fill>
    </dxf>
    <dxf>
      <font>
        <color theme="0"/>
      </font>
      <fill>
        <patternFill>
          <bgColor rgb="FFA91210"/>
        </patternFill>
      </fill>
    </dxf>
    <dxf>
      <font>
        <color theme="0"/>
      </font>
      <fill>
        <patternFill>
          <bgColor rgb="FFB31918"/>
        </patternFill>
      </fill>
    </dxf>
    <dxf>
      <font>
        <color theme="0"/>
      </font>
      <fill>
        <patternFill>
          <bgColor rgb="FFBE2120"/>
        </patternFill>
      </fill>
    </dxf>
    <dxf>
      <font>
        <color theme="0"/>
      </font>
      <fill>
        <patternFill>
          <bgColor rgb="FFC92928"/>
        </patternFill>
      </fill>
    </dxf>
    <dxf>
      <font>
        <color theme="0"/>
      </font>
      <fill>
        <patternFill>
          <bgColor rgb="FFD43130"/>
        </patternFill>
      </fill>
    </dxf>
    <dxf>
      <font>
        <color theme="0"/>
      </font>
      <fill>
        <patternFill>
          <bgColor rgb="FFDF3938"/>
        </patternFill>
      </fill>
    </dxf>
    <dxf>
      <font>
        <color theme="0"/>
      </font>
      <fill>
        <patternFill>
          <bgColor rgb="FFE94040"/>
        </patternFill>
      </fill>
    </dxf>
    <dxf>
      <font>
        <color theme="0"/>
      </font>
      <fill>
        <patternFill>
          <bgColor rgb="FFF44848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44C946"/>
        </patternFill>
      </fill>
    </dxf>
    <dxf>
      <font>
        <color theme="0"/>
      </font>
      <fill>
        <patternFill>
          <fgColor rgb="FFFFFF65"/>
          <bgColor rgb="FF43C043"/>
        </patternFill>
      </fill>
    </dxf>
    <dxf>
      <font>
        <color theme="0"/>
      </font>
      <fill>
        <patternFill>
          <fgColor rgb="FFFFFF65"/>
          <bgColor rgb="FF43B640"/>
        </patternFill>
      </fill>
    </dxf>
    <dxf>
      <font>
        <color theme="0"/>
      </font>
      <fill>
        <patternFill>
          <fgColor rgb="FFFFFF65"/>
          <bgColor rgb="FF42AD3D"/>
        </patternFill>
      </fill>
    </dxf>
    <dxf>
      <font>
        <color theme="0"/>
      </font>
      <fill>
        <patternFill>
          <fgColor rgb="FFFFFF65"/>
          <bgColor rgb="FF42A33A"/>
        </patternFill>
      </fill>
    </dxf>
    <dxf>
      <font>
        <color theme="0"/>
      </font>
      <fill>
        <patternFill>
          <fgColor rgb="FFFFFF65"/>
          <bgColor rgb="FF419A38"/>
        </patternFill>
      </fill>
    </dxf>
    <dxf>
      <font>
        <color theme="0"/>
      </font>
      <fill>
        <patternFill>
          <fgColor rgb="FFFFFF65"/>
          <bgColor rgb="FF409035"/>
        </patternFill>
      </fill>
    </dxf>
    <dxf>
      <font>
        <color theme="0"/>
      </font>
      <fill>
        <patternFill>
          <fgColor rgb="FFFFFF65"/>
          <bgColor rgb="FF408732"/>
        </patternFill>
      </fill>
    </dxf>
    <dxf>
      <font>
        <color theme="0"/>
      </font>
      <fill>
        <patternFill>
          <bgColor rgb="FF3E6A29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rgb="FF3F7D2F"/>
        </patternFill>
      </fill>
    </dxf>
    <dxf>
      <font>
        <color theme="0"/>
      </font>
      <fill>
        <patternFill>
          <bgColor rgb="FF3F742C"/>
        </patternFill>
      </fill>
    </dxf>
  </dxfs>
  <tableStyles count="0" defaultTableStyle="TableStyleMedium2" defaultPivotStyle="PivotStyleLight16"/>
  <colors>
    <mruColors>
      <color rgb="FF930200"/>
      <color rgb="FF9E0A08"/>
      <color rgb="FFA91210"/>
      <color rgb="FFB31918"/>
      <color rgb="FFBE2120"/>
      <color rgb="FFC92928"/>
      <color rgb="FFD43130"/>
      <color rgb="FFDF3938"/>
      <color rgb="FFE94040"/>
      <color rgb="FFF448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pivotCacheDefinition" Target="pivotCache/pivotCacheDefinition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pivotCacheDefinition" Target="pivotCache/pivotCacheDefinition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stoiximan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BOOKIES!$D$4:$D$23</c:f>
              <c:numCache>
                <c:formatCode>#,##0.00</c:formatCode>
                <c:ptCount val="20"/>
                <c:pt idx="0">
                  <c:v>83.74</c:v>
                </c:pt>
                <c:pt idx="1">
                  <c:v>85.1</c:v>
                </c:pt>
                <c:pt idx="2">
                  <c:v>85</c:v>
                </c:pt>
                <c:pt idx="3">
                  <c:v>85</c:v>
                </c:pt>
                <c:pt idx="4">
                  <c:v>84.72</c:v>
                </c:pt>
                <c:pt idx="5">
                  <c:v>85.25</c:v>
                </c:pt>
                <c:pt idx="6">
                  <c:v>80.25</c:v>
                </c:pt>
                <c:pt idx="7">
                  <c:v>84.86</c:v>
                </c:pt>
                <c:pt idx="8">
                  <c:v>81.069999999999993</c:v>
                </c:pt>
                <c:pt idx="9">
                  <c:v>80.069999999999993</c:v>
                </c:pt>
                <c:pt idx="10">
                  <c:v>80.069999999999993</c:v>
                </c:pt>
                <c:pt idx="11">
                  <c:v>74.569999999999993</c:v>
                </c:pt>
                <c:pt idx="12">
                  <c:v>74.569999999999993</c:v>
                </c:pt>
                <c:pt idx="13">
                  <c:v>76.09</c:v>
                </c:pt>
                <c:pt idx="14">
                  <c:v>78.790000000000006</c:v>
                </c:pt>
                <c:pt idx="15">
                  <c:v>72.290000000000006</c:v>
                </c:pt>
                <c:pt idx="16">
                  <c:v>61.79</c:v>
                </c:pt>
                <c:pt idx="17">
                  <c:v>65.489999999999995</c:v>
                </c:pt>
                <c:pt idx="18">
                  <c:v>65.25</c:v>
                </c:pt>
                <c:pt idx="19">
                  <c:v>61.5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3B-4D36-8198-BA53D51FD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3249503"/>
        <c:axId val="1497455167"/>
      </c:lineChart>
      <c:catAx>
        <c:axId val="15132495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1497455167"/>
        <c:crosses val="autoZero"/>
        <c:auto val="1"/>
        <c:lblAlgn val="ctr"/>
        <c:lblOffset val="100"/>
        <c:noMultiLvlLbl val="0"/>
      </c:catAx>
      <c:valAx>
        <c:axId val="1497455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1513249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bet365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bet365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BOOKIES!$E$4:$E$23</c:f>
              <c:numCache>
                <c:formatCode>#,##0.00</c:formatCode>
                <c:ptCount val="20"/>
                <c:pt idx="0">
                  <c:v>161.28</c:v>
                </c:pt>
                <c:pt idx="1">
                  <c:v>160.05000000000001</c:v>
                </c:pt>
                <c:pt idx="2">
                  <c:v>158.13</c:v>
                </c:pt>
                <c:pt idx="3">
                  <c:v>156.16999999999999</c:v>
                </c:pt>
                <c:pt idx="4">
                  <c:v>156.03</c:v>
                </c:pt>
                <c:pt idx="5">
                  <c:v>155.15</c:v>
                </c:pt>
                <c:pt idx="6">
                  <c:v>154.03</c:v>
                </c:pt>
                <c:pt idx="7">
                  <c:v>155.46</c:v>
                </c:pt>
                <c:pt idx="8">
                  <c:v>153.46</c:v>
                </c:pt>
                <c:pt idx="9">
                  <c:v>148.19</c:v>
                </c:pt>
                <c:pt idx="10">
                  <c:v>143.19</c:v>
                </c:pt>
                <c:pt idx="11">
                  <c:v>147.80000000000001</c:v>
                </c:pt>
                <c:pt idx="12">
                  <c:v>142.24</c:v>
                </c:pt>
                <c:pt idx="13">
                  <c:v>142.24</c:v>
                </c:pt>
                <c:pt idx="14">
                  <c:v>142.24</c:v>
                </c:pt>
                <c:pt idx="15">
                  <c:v>142.24</c:v>
                </c:pt>
                <c:pt idx="16">
                  <c:v>144.55000000000001</c:v>
                </c:pt>
                <c:pt idx="17">
                  <c:v>144.55000000000001</c:v>
                </c:pt>
                <c:pt idx="18">
                  <c:v>144.55000000000001</c:v>
                </c:pt>
                <c:pt idx="19">
                  <c:v>144.55000000000001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80-4D4C-A13A-10A187826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3249503"/>
        <c:axId val="1497455167"/>
      </c:lineChart>
      <c:catAx>
        <c:axId val="15132495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1497455167"/>
        <c:crosses val="autoZero"/>
        <c:auto val="1"/>
        <c:lblAlgn val="ctr"/>
        <c:lblOffset val="100"/>
        <c:noMultiLvlLbl val="0"/>
      </c:catAx>
      <c:valAx>
        <c:axId val="1497455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1513249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novibet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novibet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BOOKIES!$F$4:$F$23</c:f>
              <c:numCache>
                <c:formatCode>#,##0.00</c:formatCode>
                <c:ptCount val="20"/>
                <c:pt idx="0">
                  <c:v>285</c:v>
                </c:pt>
                <c:pt idx="1">
                  <c:v>286.61</c:v>
                </c:pt>
                <c:pt idx="2">
                  <c:v>287.49</c:v>
                </c:pt>
                <c:pt idx="3">
                  <c:v>287.49</c:v>
                </c:pt>
                <c:pt idx="4">
                  <c:v>287.49</c:v>
                </c:pt>
                <c:pt idx="5">
                  <c:v>286.74</c:v>
                </c:pt>
                <c:pt idx="6">
                  <c:v>286.81</c:v>
                </c:pt>
                <c:pt idx="7">
                  <c:v>286.81</c:v>
                </c:pt>
                <c:pt idx="8">
                  <c:v>286.81</c:v>
                </c:pt>
                <c:pt idx="9">
                  <c:v>285.81</c:v>
                </c:pt>
                <c:pt idx="10">
                  <c:v>281.81</c:v>
                </c:pt>
                <c:pt idx="11">
                  <c:v>282.11</c:v>
                </c:pt>
                <c:pt idx="12">
                  <c:v>281.11</c:v>
                </c:pt>
                <c:pt idx="13">
                  <c:v>281.61</c:v>
                </c:pt>
                <c:pt idx="14">
                  <c:v>281.11</c:v>
                </c:pt>
                <c:pt idx="15">
                  <c:v>278.11</c:v>
                </c:pt>
                <c:pt idx="16">
                  <c:v>278.12</c:v>
                </c:pt>
                <c:pt idx="17">
                  <c:v>275.37</c:v>
                </c:pt>
                <c:pt idx="18">
                  <c:v>275.13</c:v>
                </c:pt>
                <c:pt idx="19">
                  <c:v>274.88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6-4035-9559-A7A227C6F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3249503"/>
        <c:axId val="1497455167"/>
      </c:lineChart>
      <c:catAx>
        <c:axId val="15132495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1497455167"/>
        <c:crosses val="autoZero"/>
        <c:auto val="1"/>
        <c:lblAlgn val="ctr"/>
        <c:lblOffset val="100"/>
        <c:noMultiLvlLbl val="0"/>
      </c:catAx>
      <c:valAx>
        <c:axId val="1497455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1513249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bwin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bwin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BOOKIES!$G$4:$G$23</c:f>
              <c:numCache>
                <c:formatCode>#,##0.00</c:formatCode>
                <c:ptCount val="20"/>
                <c:pt idx="0">
                  <c:v>91.2</c:v>
                </c:pt>
                <c:pt idx="1">
                  <c:v>102.02</c:v>
                </c:pt>
                <c:pt idx="2">
                  <c:v>110.43</c:v>
                </c:pt>
                <c:pt idx="3">
                  <c:v>115.16</c:v>
                </c:pt>
                <c:pt idx="4">
                  <c:v>115.89</c:v>
                </c:pt>
                <c:pt idx="5">
                  <c:v>118.72</c:v>
                </c:pt>
                <c:pt idx="6">
                  <c:v>126.27</c:v>
                </c:pt>
                <c:pt idx="7">
                  <c:v>144.41</c:v>
                </c:pt>
                <c:pt idx="8">
                  <c:v>150.30000000000001</c:v>
                </c:pt>
                <c:pt idx="9">
                  <c:v>167.98</c:v>
                </c:pt>
                <c:pt idx="10">
                  <c:v>182.44</c:v>
                </c:pt>
                <c:pt idx="11">
                  <c:v>177.37</c:v>
                </c:pt>
                <c:pt idx="12">
                  <c:v>175.4</c:v>
                </c:pt>
                <c:pt idx="13">
                  <c:v>179.58</c:v>
                </c:pt>
                <c:pt idx="14">
                  <c:v>180.81</c:v>
                </c:pt>
                <c:pt idx="15">
                  <c:v>178.12</c:v>
                </c:pt>
                <c:pt idx="16">
                  <c:v>198.43</c:v>
                </c:pt>
                <c:pt idx="17">
                  <c:v>199.7</c:v>
                </c:pt>
                <c:pt idx="18">
                  <c:v>185.41</c:v>
                </c:pt>
                <c:pt idx="19">
                  <c:v>184.91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B5-4854-9DCE-B93E3DCAC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3249503"/>
        <c:axId val="1497455167"/>
      </c:lineChart>
      <c:catAx>
        <c:axId val="15132495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1497455167"/>
        <c:crosses val="autoZero"/>
        <c:auto val="1"/>
        <c:lblAlgn val="ctr"/>
        <c:lblOffset val="100"/>
        <c:noMultiLvlLbl val="0"/>
      </c:catAx>
      <c:valAx>
        <c:axId val="1497455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1513249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[Spread v4.1.0.xlsm]DASHBOARD!PivotTable24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 bad</a:t>
            </a:r>
            <a:r>
              <a:rPr lang="en-US" baseline="0"/>
              <a:t> ones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DASHBOARD!$J$60</c:f>
              <c:strCache>
                <c:ptCount val="1"/>
                <c:pt idx="0">
                  <c:v>Games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DASHBOARD!$I$61:$I$64</c:f>
              <c:strCache>
                <c:ptCount val="3"/>
                <c:pt idx="0">
                  <c:v>Austria</c:v>
                </c:pt>
                <c:pt idx="1">
                  <c:v>South Korea</c:v>
                </c:pt>
                <c:pt idx="2">
                  <c:v>Turkey</c:v>
                </c:pt>
              </c:strCache>
            </c:strRef>
          </c:cat>
          <c:val>
            <c:numRef>
              <c:f>DASHBOARD!$J$61:$J$64</c:f>
              <c:numCache>
                <c:formatCode>General</c:formatCode>
                <c:ptCount val="3"/>
                <c:pt idx="0">
                  <c:v>1</c:v>
                </c:pt>
                <c:pt idx="1">
                  <c:v>14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A2-4B20-BBF4-958FCB374540}"/>
            </c:ext>
          </c:extLst>
        </c:ser>
        <c:ser>
          <c:idx val="1"/>
          <c:order val="1"/>
          <c:tx>
            <c:strRef>
              <c:f>DASHBOARD!$K$60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DASHBOARD!$I$61:$I$64</c:f>
              <c:strCache>
                <c:ptCount val="3"/>
                <c:pt idx="0">
                  <c:v>Austria</c:v>
                </c:pt>
                <c:pt idx="1">
                  <c:v>South Korea</c:v>
                </c:pt>
                <c:pt idx="2">
                  <c:v>Turkey</c:v>
                </c:pt>
              </c:strCache>
            </c:strRef>
          </c:cat>
          <c:val>
            <c:numRef>
              <c:f>DASHBOARD!$K$61:$K$64</c:f>
              <c:numCache>
                <c:formatCode>#,##0.00</c:formatCode>
                <c:ptCount val="3"/>
                <c:pt idx="0">
                  <c:v>-1.6999999999999993</c:v>
                </c:pt>
                <c:pt idx="1">
                  <c:v>-14.54</c:v>
                </c:pt>
                <c:pt idx="2">
                  <c:v>-2.6699999999999982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A2-4B20-BBF4-958FCB374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6"/>
        <c:overlap val="-27"/>
        <c:axId val="1887251152"/>
        <c:axId val="493723936"/>
      </c:barChart>
      <c:catAx>
        <c:axId val="188725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493723936"/>
        <c:crosses val="autoZero"/>
        <c:auto val="1"/>
        <c:lblAlgn val="ctr"/>
        <c:lblOffset val="100"/>
        <c:noMultiLvlLbl val="0"/>
      </c:catAx>
      <c:valAx>
        <c:axId val="49372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188725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Won</a:t>
            </a:r>
            <a:r>
              <a:rPr lang="en-US" baseline="0"/>
              <a:t> &amp; Lost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A22-4A36-B704-78030273AE2B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A22-4A36-B704-78030273AE2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DASHBOARD!$B$55:$B$58</c:f>
              <c:strCache>
                <c:ptCount val="4"/>
                <c:pt idx="0">
                  <c:v>Average Win</c:v>
                </c:pt>
                <c:pt idx="1">
                  <c:v>Average Loss</c:v>
                </c:pt>
                <c:pt idx="2">
                  <c:v>Max Win</c:v>
                </c:pt>
                <c:pt idx="3">
                  <c:v>Max Loss</c:v>
                </c:pt>
              </c:strCache>
            </c:strRef>
          </c:cat>
          <c:val>
            <c:numRef>
              <c:f>DASHBOARD!$C$55:$C$58</c:f>
              <c:numCache>
                <c:formatCode>#,##0.00</c:formatCode>
                <c:ptCount val="4"/>
                <c:pt idx="0">
                  <c:v>2.8227659574468094</c:v>
                </c:pt>
                <c:pt idx="1">
                  <c:v>-4.5118749999999999</c:v>
                </c:pt>
                <c:pt idx="2">
                  <c:v>24.61</c:v>
                </c:pt>
                <c:pt idx="3">
                  <c:v>-12.96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22-4A36-B704-78030273A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21080751"/>
        <c:axId val="295207071"/>
      </c:barChart>
      <c:catAx>
        <c:axId val="8210807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95207071"/>
        <c:crosses val="autoZero"/>
        <c:auto val="1"/>
        <c:lblAlgn val="ctr"/>
        <c:lblOffset val="100"/>
        <c:noMultiLvlLbl val="0"/>
      </c:catAx>
      <c:valAx>
        <c:axId val="2952070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82108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[Spread v4.1.0.xlsm]DASHBOARD!ProfitByTimeInterval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DASHBOARD!$R$60</c:f>
              <c:strCache>
                <c:ptCount val="1"/>
                <c:pt idx="0">
                  <c:v>Count of Games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DASHBOARD!$Q$61:$Q$65</c:f>
              <c:multiLvlStrCache>
                <c:ptCount val="2"/>
                <c:lvl>
                  <c:pt idx="0">
                    <c:v>Oct</c:v>
                  </c:pt>
                  <c:pt idx="1">
                    <c:v>Nov</c:v>
                  </c:pt>
                </c:lvl>
                <c:lvl>
                  <c:pt idx="0">
                    <c:v>Qtr4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DASHBOARD!$R$61:$R$65</c:f>
              <c:numCache>
                <c:formatCode>General</c:formatCode>
                <c:ptCount val="2"/>
                <c:pt idx="0">
                  <c:v>16</c:v>
                </c:pt>
                <c:pt idx="1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82-47D1-B755-27A47727184C}"/>
            </c:ext>
          </c:extLst>
        </c:ser>
        <c:ser>
          <c:idx val="1"/>
          <c:order val="1"/>
          <c:tx>
            <c:strRef>
              <c:f>DASHBOARD!$S$60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DASHBOARD!$Q$61:$Q$65</c:f>
              <c:multiLvlStrCache>
                <c:ptCount val="2"/>
                <c:lvl>
                  <c:pt idx="0">
                    <c:v>Oct</c:v>
                  </c:pt>
                  <c:pt idx="1">
                    <c:v>Nov</c:v>
                  </c:pt>
                </c:lvl>
                <c:lvl>
                  <c:pt idx="0">
                    <c:v>Qtr4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DASHBOARD!$S$61:$S$65</c:f>
              <c:numCache>
                <c:formatCode>General</c:formatCode>
                <c:ptCount val="2"/>
                <c:pt idx="0">
                  <c:v>24.92</c:v>
                </c:pt>
                <c:pt idx="1">
                  <c:v>35.56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82-47D1-B755-27A477271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170242832"/>
        <c:axId val="286763152"/>
      </c:barChart>
      <c:catAx>
        <c:axId val="17024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6763152"/>
        <c:crosses val="autoZero"/>
        <c:auto val="1"/>
        <c:lblAlgn val="ctr"/>
        <c:lblOffset val="100"/>
        <c:noMultiLvlLbl val="0"/>
      </c:catAx>
      <c:valAx>
        <c:axId val="28676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17024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[Spread v4.1.0.xlsm]DASHBOARD!AverageGamesPerDayOfWeek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DASHBOARD!$W$60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DASHBOARD!$V$61:$V$68</c:f>
              <c:strCache>
                <c:ptCount val="7"/>
                <c:pt idx="0">
                  <c:v>Mon</c:v>
                </c:pt>
                <c:pt idx="1">
                  <c:v>Tue</c:v>
                </c:pt>
                <c:pt idx="2">
                  <c:v>Wed</c:v>
                </c:pt>
                <c:pt idx="3">
                  <c:v>Thu</c:v>
                </c:pt>
                <c:pt idx="4">
                  <c:v>Fri</c:v>
                </c:pt>
                <c:pt idx="5">
                  <c:v>Sat</c:v>
                </c:pt>
                <c:pt idx="6">
                  <c:v>Sun</c:v>
                </c:pt>
              </c:strCache>
            </c:strRef>
          </c:cat>
          <c:val>
            <c:numRef>
              <c:f>DASHBOARD!$W$61:$W$68</c:f>
              <c:numCache>
                <c:formatCode>0.0</c:formatCode>
                <c:ptCount val="7"/>
                <c:pt idx="0">
                  <c:v>2.6666666666666665</c:v>
                </c:pt>
                <c:pt idx="1">
                  <c:v>3</c:v>
                </c:pt>
                <c:pt idx="2">
                  <c:v>3</c:v>
                </c:pt>
                <c:pt idx="3">
                  <c:v>3.5</c:v>
                </c:pt>
                <c:pt idx="4">
                  <c:v>3</c:v>
                </c:pt>
                <c:pt idx="5">
                  <c:v>6</c:v>
                </c:pt>
                <c:pt idx="6">
                  <c:v>4.666666666666667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90-49A2-81F4-8B2CB8107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46619295"/>
        <c:axId val="85150655"/>
      </c:barChart>
      <c:catAx>
        <c:axId val="2046619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85150655"/>
        <c:crosses val="autoZero"/>
        <c:auto val="1"/>
        <c:lblAlgn val="ctr"/>
        <c:lblOffset val="100"/>
        <c:noMultiLvlLbl val="0"/>
      </c:catAx>
      <c:valAx>
        <c:axId val="8515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046619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[Spread v4.1.0.xlsm]DASHBOARD!DailyBalance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DASHBOARD!$C$60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DASHBOARD!$B$61:$B$78</c:f>
              <c:strCache>
                <c:ptCount val="17"/>
                <c:pt idx="0">
                  <c:v>10/28/2023</c:v>
                </c:pt>
                <c:pt idx="1">
                  <c:v>10/29/2023</c:v>
                </c:pt>
                <c:pt idx="2">
                  <c:v>10/30/2023</c:v>
                </c:pt>
                <c:pt idx="3">
                  <c:v>10/31/2023</c:v>
                </c:pt>
                <c:pt idx="4">
                  <c:v>11/1/2023</c:v>
                </c:pt>
                <c:pt idx="5">
                  <c:v>11/2/2023</c:v>
                </c:pt>
                <c:pt idx="6">
                  <c:v>11/3/2023</c:v>
                </c:pt>
                <c:pt idx="7">
                  <c:v>11/4/2023</c:v>
                </c:pt>
                <c:pt idx="8">
                  <c:v>11/5/2023</c:v>
                </c:pt>
                <c:pt idx="9">
                  <c:v>11/6/2023</c:v>
                </c:pt>
                <c:pt idx="10">
                  <c:v>11/7/2023</c:v>
                </c:pt>
                <c:pt idx="11">
                  <c:v>11/8/2023</c:v>
                </c:pt>
                <c:pt idx="12">
                  <c:v>11/9/2023</c:v>
                </c:pt>
                <c:pt idx="13">
                  <c:v>11/10/2023</c:v>
                </c:pt>
                <c:pt idx="14">
                  <c:v>11/11/2023</c:v>
                </c:pt>
                <c:pt idx="15">
                  <c:v>11/12/2023</c:v>
                </c:pt>
                <c:pt idx="16">
                  <c:v>11/13/2023</c:v>
                </c:pt>
              </c:strCache>
            </c:strRef>
          </c:cat>
          <c:val>
            <c:numRef>
              <c:f>DASHBOARD!$C$61:$C$78</c:f>
              <c:numCache>
                <c:formatCode>General</c:formatCode>
                <c:ptCount val="17"/>
                <c:pt idx="0">
                  <c:v>12.829999999999998</c:v>
                </c:pt>
                <c:pt idx="1">
                  <c:v>22.869999999999997</c:v>
                </c:pt>
                <c:pt idx="2">
                  <c:v>23.65</c:v>
                </c:pt>
                <c:pt idx="3">
                  <c:v>24.919999999999998</c:v>
                </c:pt>
                <c:pt idx="4">
                  <c:v>26.4</c:v>
                </c:pt>
                <c:pt idx="5">
                  <c:v>50.08</c:v>
                </c:pt>
                <c:pt idx="6">
                  <c:v>47.15</c:v>
                </c:pt>
                <c:pt idx="7">
                  <c:v>60.55</c:v>
                </c:pt>
                <c:pt idx="8">
                  <c:v>65.990000000000009</c:v>
                </c:pt>
                <c:pt idx="9">
                  <c:v>60.320000000000007</c:v>
                </c:pt>
                <c:pt idx="10">
                  <c:v>63.470000000000013</c:v>
                </c:pt>
                <c:pt idx="11">
                  <c:v>69.690000000000012</c:v>
                </c:pt>
                <c:pt idx="12">
                  <c:v>73.110000000000014</c:v>
                </c:pt>
                <c:pt idx="13">
                  <c:v>60.920000000000016</c:v>
                </c:pt>
                <c:pt idx="14">
                  <c:v>73.04000000000002</c:v>
                </c:pt>
                <c:pt idx="15">
                  <c:v>75.260000000000019</c:v>
                </c:pt>
                <c:pt idx="16">
                  <c:v>60.480000000000018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79-478B-AFD5-655176F4C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0041295"/>
        <c:axId val="2111689247"/>
      </c:lineChart>
      <c:catAx>
        <c:axId val="280041295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111689247"/>
        <c:crosses val="autoZero"/>
        <c:auto val="1"/>
        <c:lblAlgn val="ctr"/>
        <c:lblOffset val="100"/>
        <c:noMultiLvlLbl val="0"/>
      </c:catAx>
      <c:valAx>
        <c:axId val="211168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80041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[Spread v4.1.0.xlsm]DASHBOARD!PivotTable24</c:name>
    <c:fmtId val="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DASHBOARD!$J$60</c:f>
              <c:strCache>
                <c:ptCount val="1"/>
                <c:pt idx="0">
                  <c:v>Games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C6-48C6-B351-02327101FD1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C6-48C6-B351-02327101FD1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C6-48C6-B351-02327101FD1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C6-48C6-B351-02327101FD1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C6-48C6-B351-02327101FD1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DASHBOARD!$I$61:$I$64</c:f>
              <c:strCache>
                <c:ptCount val="3"/>
                <c:pt idx="0">
                  <c:v>Austria</c:v>
                </c:pt>
                <c:pt idx="1">
                  <c:v>South Korea</c:v>
                </c:pt>
                <c:pt idx="2">
                  <c:v>Turkey</c:v>
                </c:pt>
              </c:strCache>
            </c:strRef>
          </c:cat>
          <c:val>
            <c:numRef>
              <c:f>DASHBOARD!$J$61:$J$64</c:f>
              <c:numCache>
                <c:formatCode>General</c:formatCode>
                <c:ptCount val="3"/>
                <c:pt idx="0">
                  <c:v>1</c:v>
                </c:pt>
                <c:pt idx="1">
                  <c:v>14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25-4D0B-9E43-9AD7F671400D}"/>
            </c:ext>
          </c:extLst>
        </c:ser>
        <c:ser>
          <c:idx val="1"/>
          <c:order val="1"/>
          <c:tx>
            <c:strRef>
              <c:f>DASHBOARD!$K$60</c:f>
              <c:strCache>
                <c:ptCount val="1"/>
                <c:pt idx="0">
                  <c:v>Sum of Profit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C6-48C6-B351-02327101FD1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C6-48C6-B351-02327101FD1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C6-48C6-B351-02327101FD1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C6-48C6-B351-02327101FD1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C6-48C6-B351-02327101FD1B}"/>
              </c:ext>
            </c:extLst>
          </c:dPt>
          <c:cat>
            <c:strRef>
              <c:f>DASHBOARD!$I$61:$I$64</c:f>
              <c:strCache>
                <c:ptCount val="3"/>
                <c:pt idx="0">
                  <c:v>Austria</c:v>
                </c:pt>
                <c:pt idx="1">
                  <c:v>South Korea</c:v>
                </c:pt>
                <c:pt idx="2">
                  <c:v>Turkey</c:v>
                </c:pt>
              </c:strCache>
            </c:strRef>
          </c:cat>
          <c:val>
            <c:numRef>
              <c:f>DASHBOARD!$K$61:$K$64</c:f>
              <c:numCache>
                <c:formatCode>#,##0.00</c:formatCode>
                <c:ptCount val="3"/>
                <c:pt idx="0">
                  <c:v>-1.6999999999999993</c:v>
                </c:pt>
                <c:pt idx="1">
                  <c:v>-14.54</c:v>
                </c:pt>
                <c:pt idx="2">
                  <c:v>-2.6699999999999982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25-4D0B-9E43-9AD7F6714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[Spread v4.1.0.xlsm]DASHBOARD!tblLeaguesProfit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DASHBOARD!$F$60</c:f>
              <c:strCache>
                <c:ptCount val="1"/>
                <c:pt idx="0">
                  <c:v>Games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DASHBOARD!$E$61:$E$67</c:f>
              <c:strCache>
                <c:ptCount val="6"/>
                <c:pt idx="0">
                  <c:v>ACB</c:v>
                </c:pt>
                <c:pt idx="1">
                  <c:v>Basket League</c:v>
                </c:pt>
                <c:pt idx="2">
                  <c:v>Eurocup</c:v>
                </c:pt>
                <c:pt idx="3">
                  <c:v>Euroleague</c:v>
                </c:pt>
                <c:pt idx="4">
                  <c:v>Lega A</c:v>
                </c:pt>
                <c:pt idx="5">
                  <c:v>NBL</c:v>
                </c:pt>
              </c:strCache>
            </c:strRef>
          </c:cat>
          <c:val>
            <c:numRef>
              <c:f>DASHBOARD!$F$61:$F$67</c:f>
              <c:numCache>
                <c:formatCode>General</c:formatCode>
                <c:ptCount val="6"/>
                <c:pt idx="0">
                  <c:v>5</c:v>
                </c:pt>
                <c:pt idx="1">
                  <c:v>8</c:v>
                </c:pt>
                <c:pt idx="2">
                  <c:v>5</c:v>
                </c:pt>
                <c:pt idx="3">
                  <c:v>7</c:v>
                </c:pt>
                <c:pt idx="4">
                  <c:v>3</c:v>
                </c:pt>
                <c:pt idx="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F6-4029-A523-9E02EA8B2FFC}"/>
            </c:ext>
          </c:extLst>
        </c:ser>
        <c:ser>
          <c:idx val="1"/>
          <c:order val="1"/>
          <c:tx>
            <c:strRef>
              <c:f>DASHBOARD!$G$60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DASHBOARD!$E$61:$E$67</c:f>
              <c:strCache>
                <c:ptCount val="6"/>
                <c:pt idx="0">
                  <c:v>ACB</c:v>
                </c:pt>
                <c:pt idx="1">
                  <c:v>Basket League</c:v>
                </c:pt>
                <c:pt idx="2">
                  <c:v>Eurocup</c:v>
                </c:pt>
                <c:pt idx="3">
                  <c:v>Euroleague</c:v>
                </c:pt>
                <c:pt idx="4">
                  <c:v>Lega A</c:v>
                </c:pt>
                <c:pt idx="5">
                  <c:v>NBL</c:v>
                </c:pt>
              </c:strCache>
            </c:strRef>
          </c:cat>
          <c:val>
            <c:numRef>
              <c:f>DASHBOARD!$G$61:$G$67</c:f>
              <c:numCache>
                <c:formatCode>General</c:formatCode>
                <c:ptCount val="6"/>
                <c:pt idx="0">
                  <c:v>7.740000000000002</c:v>
                </c:pt>
                <c:pt idx="1">
                  <c:v>9.07</c:v>
                </c:pt>
                <c:pt idx="2">
                  <c:v>10.969999999999999</c:v>
                </c:pt>
                <c:pt idx="3">
                  <c:v>25.83</c:v>
                </c:pt>
                <c:pt idx="4">
                  <c:v>7.5399999999999991</c:v>
                </c:pt>
                <c:pt idx="5">
                  <c:v>10.499999999999998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F6-4029-A523-9E02EA8B2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1610739408"/>
        <c:axId val="2016418848"/>
      </c:barChart>
      <c:catAx>
        <c:axId val="1610739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2016418848"/>
        <c:crosses val="autoZero"/>
        <c:auto val="1"/>
        <c:lblAlgn val="ctr"/>
        <c:lblOffset val="100"/>
        <c:noMultiLvlLbl val="0"/>
      </c:catAx>
      <c:valAx>
        <c:axId val="201641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161073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[Spread v4.1.0.xlsm]DASHBOARD!WinLossRecord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Won/Lost</a:t>
            </a:r>
            <a:r>
              <a:rPr lang="en-US" baseline="0"/>
              <a:t> Record</a:t>
            </a:r>
            <a:endParaRPr lang="en-US"/>
          </a:p>
        </c:rich>
      </c:tx>
      <c:layout>
        <c:manualLayout>
          <c:xMode val="edge"/>
          <c:yMode val="edge"/>
          <c:x val="0.40603130755064459"/>
          <c:y val="0.113699329250510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DASHBOARD!$AB$60</c:f>
              <c:strCache>
                <c:ptCount val="1"/>
                <c:pt idx="0">
                  <c:v>Count of Games</c:v>
                </c:pt>
              </c:strCache>
            </c:strRef>
          </c:tx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F49D-4ECF-A1DA-BFFE8F49A183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49D-4ECF-A1DA-BFFE8F49A183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D51-40B4-ABF3-AF9C2A8F9A7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DASHBOARD!$AA$61:$AA$64</c:f>
              <c:strCache>
                <c:ptCount val="3"/>
                <c:pt idx="0">
                  <c:v>LOST</c:v>
                </c:pt>
                <c:pt idx="1">
                  <c:v>WON</c:v>
                </c:pt>
                <c:pt idx="2">
                  <c:v>VOID</c:v>
                </c:pt>
              </c:strCache>
            </c:strRef>
          </c:cat>
          <c:val>
            <c:numRef>
              <c:f>DASHBOARD!$AB$61:$AB$64</c:f>
              <c:numCache>
                <c:formatCode>General</c:formatCode>
                <c:ptCount val="3"/>
                <c:pt idx="0">
                  <c:v>8</c:v>
                </c:pt>
                <c:pt idx="1">
                  <c:v>21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9D-4ECF-A1DA-BFFE8F49A183}"/>
            </c:ext>
          </c:extLst>
        </c:ser>
        <c:ser>
          <c:idx val="1"/>
          <c:order val="1"/>
          <c:tx>
            <c:strRef>
              <c:f>DASHBOARD!$AC$60</c:f>
              <c:strCache>
                <c:ptCount val="1"/>
                <c:pt idx="0">
                  <c:v>Sum of Profit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0B4-4FE6-9288-A608AB1C9C6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0B4-4FE6-9288-A608AB1C9C6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0B4-4FE6-9288-A608AB1C9C64}"/>
              </c:ext>
            </c:extLst>
          </c:dPt>
          <c:cat>
            <c:strRef>
              <c:f>DASHBOARD!$AA$61:$AA$64</c:f>
              <c:strCache>
                <c:ptCount val="3"/>
                <c:pt idx="0">
                  <c:v>LOST</c:v>
                </c:pt>
                <c:pt idx="1">
                  <c:v>WON</c:v>
                </c:pt>
                <c:pt idx="2">
                  <c:v>VOID</c:v>
                </c:pt>
              </c:strCache>
            </c:strRef>
          </c:cat>
          <c:val>
            <c:numRef>
              <c:f>DASHBOARD!$AC$61:$AC$64</c:f>
              <c:numCache>
                <c:formatCode>General</c:formatCode>
                <c:ptCount val="3"/>
                <c:pt idx="0">
                  <c:v>-39.269999999999996</c:v>
                </c:pt>
                <c:pt idx="1">
                  <c:v>41.699999999999996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262-4F78-8D09-A22AB05D8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[Spread v4.1.0.xlsm]DASHBOARD!PivotTable3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DASHBOARD!$AQ$60</c:f>
              <c:strCache>
                <c:ptCount val="1"/>
                <c:pt idx="0">
                  <c:v>Count of Game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DASHBOARD!$AP$61:$AP$66</c:f>
              <c:strCache>
                <c:ptCount val="5"/>
                <c:pt idx="0">
                  <c:v>Basket League</c:v>
                </c:pt>
                <c:pt idx="1">
                  <c:v>BBL</c:v>
                </c:pt>
                <c:pt idx="2">
                  <c:v>Champions League</c:v>
                </c:pt>
                <c:pt idx="3">
                  <c:v>Eurocup</c:v>
                </c:pt>
                <c:pt idx="4">
                  <c:v>Euroleague</c:v>
                </c:pt>
              </c:strCache>
            </c:strRef>
          </c:cat>
          <c:val>
            <c:numRef>
              <c:f>DASHBOARD!$AQ$61:$AQ$66</c:f>
              <c:numCache>
                <c:formatCode>General</c:formatCode>
                <c:ptCount val="5"/>
                <c:pt idx="0">
                  <c:v>8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34-4775-80F6-990C7482481B}"/>
            </c:ext>
          </c:extLst>
        </c:ser>
        <c:ser>
          <c:idx val="1"/>
          <c:order val="1"/>
          <c:tx>
            <c:strRef>
              <c:f>DASHBOARD!$AR$60</c:f>
              <c:strCache>
                <c:ptCount val="1"/>
                <c:pt idx="0">
                  <c:v>%ROI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DASHBOARD!$AP$61:$AP$66</c:f>
              <c:strCache>
                <c:ptCount val="5"/>
                <c:pt idx="0">
                  <c:v>Basket League</c:v>
                </c:pt>
                <c:pt idx="1">
                  <c:v>BBL</c:v>
                </c:pt>
                <c:pt idx="2">
                  <c:v>Champions League</c:v>
                </c:pt>
                <c:pt idx="3">
                  <c:v>Eurocup</c:v>
                </c:pt>
                <c:pt idx="4">
                  <c:v>Euroleague</c:v>
                </c:pt>
              </c:strCache>
            </c:strRef>
          </c:cat>
          <c:val>
            <c:numRef>
              <c:f>DASHBOARD!$AR$61:$AR$66</c:f>
              <c:numCache>
                <c:formatCode>0.00</c:formatCode>
                <c:ptCount val="5"/>
                <c:pt idx="0">
                  <c:v>21.467455621301774</c:v>
                </c:pt>
                <c:pt idx="1">
                  <c:v>36.395348837209312</c:v>
                </c:pt>
                <c:pt idx="2">
                  <c:v>21.428571428571438</c:v>
                </c:pt>
                <c:pt idx="3">
                  <c:v>22.944990587743149</c:v>
                </c:pt>
                <c:pt idx="4">
                  <c:v>44.657676348547717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34-4775-80F6-990C74824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393281343"/>
        <c:axId val="485155583"/>
      </c:barChart>
      <c:catAx>
        <c:axId val="393281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485155583"/>
        <c:crosses val="autoZero"/>
        <c:auto val="1"/>
        <c:lblAlgn val="ctr"/>
        <c:lblOffset val="100"/>
        <c:noMultiLvlLbl val="0"/>
      </c:catAx>
      <c:valAx>
        <c:axId val="48515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3932813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SPREAD</a:t>
            </a:r>
            <a:r>
              <a:rPr lang="en-US" baseline="0"/>
              <a:t> TRADING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v>Home Advantage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SIMULATION!$F$45:$F$84</c:f>
              <c:numCache>
                <c:formatCode>\+0;\-0;0</c:formatCode>
                <c:ptCount val="40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8</c:v>
                </c:pt>
                <c:pt idx="7">
                  <c:v>8</c:v>
                </c:pt>
                <c:pt idx="8">
                  <c:v>7</c:v>
                </c:pt>
                <c:pt idx="9">
                  <c:v>10</c:v>
                </c:pt>
                <c:pt idx="10">
                  <c:v>10</c:v>
                </c:pt>
                <c:pt idx="11">
                  <c:v>7</c:v>
                </c:pt>
                <c:pt idx="12">
                  <c:v>9</c:v>
                </c:pt>
                <c:pt idx="13">
                  <c:v>7</c:v>
                </c:pt>
                <c:pt idx="14">
                  <c:v>5</c:v>
                </c:pt>
                <c:pt idx="15">
                  <c:v>3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3</c:v>
                </c:pt>
                <c:pt idx="23">
                  <c:v>5</c:v>
                </c:pt>
                <c:pt idx="24">
                  <c:v>6</c:v>
                </c:pt>
                <c:pt idx="25">
                  <c:v>7</c:v>
                </c:pt>
                <c:pt idx="26">
                  <c:v>7</c:v>
                </c:pt>
                <c:pt idx="27">
                  <c:v>6</c:v>
                </c:pt>
                <c:pt idx="28">
                  <c:v>9</c:v>
                </c:pt>
                <c:pt idx="29">
                  <c:v>8</c:v>
                </c:pt>
                <c:pt idx="30">
                  <c:v>8</c:v>
                </c:pt>
                <c:pt idx="31">
                  <c:v>10</c:v>
                </c:pt>
                <c:pt idx="32">
                  <c:v>11</c:v>
                </c:pt>
                <c:pt idx="33">
                  <c:v>7</c:v>
                </c:pt>
                <c:pt idx="34">
                  <c:v>8</c:v>
                </c:pt>
                <c:pt idx="35">
                  <c:v>6</c:v>
                </c:pt>
                <c:pt idx="36">
                  <c:v>10</c:v>
                </c:pt>
                <c:pt idx="37">
                  <c:v>12</c:v>
                </c:pt>
                <c:pt idx="38">
                  <c:v>13</c:v>
                </c:pt>
                <c:pt idx="39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97-4C10-AB20-645E9921B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503936"/>
        <c:axId val="459596480"/>
      </c:lineChart>
      <c:lineChart>
        <c:grouping val="standard"/>
        <c:varyColors val="0"/>
        <c:ser>
          <c:idx val="2"/>
          <c:order val="0"/>
          <c:tx>
            <c:v>Closing Spread</c:v>
          </c:tx>
          <c:spPr>
            <a:ln w="28575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SIMULATION!$C$45:$C$84</c:f>
              <c:numCache>
                <c:formatCode>\+0.0;\-0.0</c:formatCode>
                <c:ptCount val="40"/>
                <c:pt idx="0">
                  <c:v>-6.5</c:v>
                </c:pt>
                <c:pt idx="1">
                  <c:v>-6.5</c:v>
                </c:pt>
                <c:pt idx="2">
                  <c:v>-6.5</c:v>
                </c:pt>
                <c:pt idx="3">
                  <c:v>-6.5</c:v>
                </c:pt>
                <c:pt idx="4">
                  <c:v>-6.5</c:v>
                </c:pt>
                <c:pt idx="5">
                  <c:v>-6.5</c:v>
                </c:pt>
                <c:pt idx="6">
                  <c:v>-6.5</c:v>
                </c:pt>
                <c:pt idx="7">
                  <c:v>-6.5</c:v>
                </c:pt>
                <c:pt idx="8">
                  <c:v>-6.5</c:v>
                </c:pt>
                <c:pt idx="9">
                  <c:v>-6.5</c:v>
                </c:pt>
                <c:pt idx="10">
                  <c:v>-6.5</c:v>
                </c:pt>
                <c:pt idx="11">
                  <c:v>-6.5</c:v>
                </c:pt>
                <c:pt idx="12">
                  <c:v>-6.5</c:v>
                </c:pt>
                <c:pt idx="13">
                  <c:v>-6.5</c:v>
                </c:pt>
                <c:pt idx="14">
                  <c:v>-6.5</c:v>
                </c:pt>
                <c:pt idx="15">
                  <c:v>-6.5</c:v>
                </c:pt>
                <c:pt idx="16">
                  <c:v>-6.5</c:v>
                </c:pt>
                <c:pt idx="17">
                  <c:v>-6.5</c:v>
                </c:pt>
                <c:pt idx="18">
                  <c:v>-6.5</c:v>
                </c:pt>
                <c:pt idx="19">
                  <c:v>-6.5</c:v>
                </c:pt>
                <c:pt idx="20">
                  <c:v>-6.5</c:v>
                </c:pt>
                <c:pt idx="21">
                  <c:v>-6.5</c:v>
                </c:pt>
                <c:pt idx="22">
                  <c:v>-6.5</c:v>
                </c:pt>
                <c:pt idx="23">
                  <c:v>-6.5</c:v>
                </c:pt>
                <c:pt idx="24">
                  <c:v>-6.5</c:v>
                </c:pt>
                <c:pt idx="25">
                  <c:v>-6.5</c:v>
                </c:pt>
                <c:pt idx="26">
                  <c:v>-6.5</c:v>
                </c:pt>
                <c:pt idx="27">
                  <c:v>-6.5</c:v>
                </c:pt>
                <c:pt idx="28">
                  <c:v>-6.5</c:v>
                </c:pt>
                <c:pt idx="29">
                  <c:v>-6.5</c:v>
                </c:pt>
                <c:pt idx="30">
                  <c:v>-6.5</c:v>
                </c:pt>
                <c:pt idx="31">
                  <c:v>-6.5</c:v>
                </c:pt>
                <c:pt idx="32">
                  <c:v>-6.5</c:v>
                </c:pt>
                <c:pt idx="33">
                  <c:v>-6.5</c:v>
                </c:pt>
                <c:pt idx="34">
                  <c:v>-6.5</c:v>
                </c:pt>
                <c:pt idx="35">
                  <c:v>-6.5</c:v>
                </c:pt>
                <c:pt idx="36">
                  <c:v>-6.5</c:v>
                </c:pt>
                <c:pt idx="37">
                  <c:v>-6.5</c:v>
                </c:pt>
                <c:pt idx="38">
                  <c:v>-6.5</c:v>
                </c:pt>
                <c:pt idx="39">
                  <c:v>-6.5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97-4C10-AB20-645E9921B7FE}"/>
            </c:ext>
          </c:extLst>
        </c:ser>
        <c:ser>
          <c:idx val="1"/>
          <c:order val="2"/>
          <c:tx>
            <c:v>In-Play Spread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9EA86C0-F6B8-42B9-9367-858B00DC6248}" type="CELLRANGE">
                      <a:rPr lang="en-US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B-EE97-4C10-AB20-645E9921B7F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0358C57-0A75-4251-B001-D8D60075D6AB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E97-4C10-AB20-645E9921B7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F6F486C-8B44-4BBE-9778-9EBC8AE205ED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E97-4C10-AB20-645E9921B7F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5FF8C83-9FBE-4944-B5E3-F2290474F238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E97-4C10-AB20-645E9921B7F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9B27B02-FCCC-420C-84B7-79DE82A1A8A3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E97-4C10-AB20-645E9921B7F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B55A432-644E-41EE-98AE-597E441FEFAC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E97-4C10-AB20-645E9921B7F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95B1523-D9B0-4A20-9921-14CABAE0C6BE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E97-4C10-AB20-645E9921B7F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18896E9-5F83-4793-94C7-6D09DBF34D19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E97-4C10-AB20-645E9921B7F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D88BA5F-2A9F-42F8-BFE2-9431D45DFD85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E97-4C10-AB20-645E9921B7F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3C8DB29-93C0-4D79-ACB8-11D097A26951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E97-4C10-AB20-645E9921B7F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EBA7219-B5DC-46EB-8E2E-8994801C0A14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E97-4C10-AB20-645E9921B7F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3B45E7A-6EC6-402B-8969-3B19D17C8C79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E97-4C10-AB20-645E9921B7F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B2AF3D1-AD0E-4385-A1A1-7241C1C0F473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E97-4C10-AB20-645E9921B7F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EC59356-D11E-4B1F-9A9A-9E2F632741C1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E97-4C10-AB20-645E9921B7F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0D17F4E-1297-40E3-B42D-E678FD259695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E97-4C10-AB20-645E9921B7F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C3050FE-9999-49BD-B7D2-F729E55F9F5D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E97-4C10-AB20-645E9921B7F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0757B07-5E4A-40BB-8157-2C12B5BC43BB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E97-4C10-AB20-645E9921B7F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1E1E3CC-8EDC-4195-B4DE-81797D37F05E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E97-4C10-AB20-645E9921B7F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8771083-7311-46F0-BAAF-FC7B734B970C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E97-4C10-AB20-645E9921B7F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422E50E-60EA-44DD-A7EF-966FBD0DC1CE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E97-4C10-AB20-645E9921B7F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D185703-4C33-46EC-8C12-CA43DCF2BE7C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E97-4C10-AB20-645E9921B7F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9B6A8ED-9092-400B-AE96-24DA53F64948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E97-4C10-AB20-645E9921B7F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8A6CF3F-F28B-4742-B90F-F26E341432A6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E97-4C10-AB20-645E9921B7F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69F541F-968B-4551-98C0-4957B5C796DC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E97-4C10-AB20-645E9921B7F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D871C20-FD11-4A4A-978C-F5706AA1504A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E97-4C10-AB20-645E9921B7F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7AE0E98-E2DF-4459-8EB2-37179362CBE0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E97-4C10-AB20-645E9921B7F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7F51419-A854-4E9F-A26A-238948DD485D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E97-4C10-AB20-645E9921B7F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C1E5369-FFF9-4F08-894E-8C57A8AB99A1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E97-4C10-AB20-645E9921B7F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DBDD723-C29B-48C3-9A6B-BE35694EED92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E97-4C10-AB20-645E9921B7F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B11BA62-D5D5-4046-B714-35D1ACCB437B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E97-4C10-AB20-645E9921B7F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92CCDAD-4C21-4A0C-BFF9-713D73F1DBBB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E97-4C10-AB20-645E9921B7F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3FEFB46-3289-4780-95C1-AC966FA225BC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E97-4C10-AB20-645E9921B7F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5F7728D-2D44-4049-99DB-2DED084B2155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E97-4C10-AB20-645E9921B7F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E490391-A998-4DAB-B5F0-A4E284DDB0FB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E97-4C10-AB20-645E9921B7F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57F66FD-B09A-4237-AFC5-82AB5A0D1822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E97-4C10-AB20-645E9921B7F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DE52C37-44BE-4B27-A9EE-1D2BF3F39D28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E97-4C10-AB20-645E9921B7F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EDDAD82-8AA1-4BBF-997A-5F5A5630B362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E97-4C10-AB20-645E9921B7F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463000F-9BE3-479E-81F0-FE8D31E1CCEF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E97-4C10-AB20-645E9921B7F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A136CC7-DA24-4D98-9A99-6CC757F49DA1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E97-4C10-AB20-645E9921B7F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4467DBF-A5AD-48F8-A985-537F07D70749}" type="CELLRANGE">
                      <a:rPr lang="el-GR"/>
                      <a:pPr/>
                      <a:t>[CELLRANGE]</a:t>
                    </a:fld>
                    <a:endParaRPr lang="el-G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E97-4C10-AB20-645E9921B7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l-G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val>
            <c:numRef>
              <c:f>SIMULATION!$G$45:$G$84</c:f>
              <c:numCache>
                <c:formatCode>\+0.0;\-0.0</c:formatCode>
                <c:ptCount val="40"/>
                <c:pt idx="0">
                  <c:v>-6.5</c:v>
                </c:pt>
                <c:pt idx="1">
                  <c:v>-9.5</c:v>
                </c:pt>
                <c:pt idx="2">
                  <c:v>-8.5</c:v>
                </c:pt>
                <c:pt idx="3">
                  <c:v>-8.5</c:v>
                </c:pt>
                <c:pt idx="4">
                  <c:v>-8.5</c:v>
                </c:pt>
                <c:pt idx="5">
                  <c:v>-10.5</c:v>
                </c:pt>
                <c:pt idx="6">
                  <c:v>-13.5</c:v>
                </c:pt>
                <c:pt idx="7">
                  <c:v>-13.5</c:v>
                </c:pt>
                <c:pt idx="8">
                  <c:v>-12.5</c:v>
                </c:pt>
                <c:pt idx="9">
                  <c:v>-15.5</c:v>
                </c:pt>
                <c:pt idx="10">
                  <c:v>-15.5</c:v>
                </c:pt>
                <c:pt idx="11">
                  <c:v>-12.5</c:v>
                </c:pt>
                <c:pt idx="12">
                  <c:v>-13.5</c:v>
                </c:pt>
                <c:pt idx="13">
                  <c:v>-11.5</c:v>
                </c:pt>
                <c:pt idx="14">
                  <c:v>-9.5</c:v>
                </c:pt>
                <c:pt idx="15">
                  <c:v>-7.5</c:v>
                </c:pt>
                <c:pt idx="16">
                  <c:v>-7.5</c:v>
                </c:pt>
                <c:pt idx="17">
                  <c:v>-8.5</c:v>
                </c:pt>
                <c:pt idx="18">
                  <c:v>-8.5</c:v>
                </c:pt>
                <c:pt idx="19">
                  <c:v>-3.5</c:v>
                </c:pt>
                <c:pt idx="20">
                  <c:v>-4.5</c:v>
                </c:pt>
                <c:pt idx="21">
                  <c:v>-4.5</c:v>
                </c:pt>
                <c:pt idx="22">
                  <c:v>-6.5</c:v>
                </c:pt>
                <c:pt idx="23">
                  <c:v>-7.5</c:v>
                </c:pt>
                <c:pt idx="24">
                  <c:v>-8.5</c:v>
                </c:pt>
                <c:pt idx="25">
                  <c:v>-9.5</c:v>
                </c:pt>
                <c:pt idx="26">
                  <c:v>-9.5</c:v>
                </c:pt>
                <c:pt idx="27">
                  <c:v>-8.5</c:v>
                </c:pt>
                <c:pt idx="28">
                  <c:v>-11.5</c:v>
                </c:pt>
                <c:pt idx="29">
                  <c:v>-9.5</c:v>
                </c:pt>
                <c:pt idx="30">
                  <c:v>-9.5</c:v>
                </c:pt>
                <c:pt idx="31">
                  <c:v>-11.5</c:v>
                </c:pt>
                <c:pt idx="32">
                  <c:v>-12.5</c:v>
                </c:pt>
                <c:pt idx="33">
                  <c:v>-8.5</c:v>
                </c:pt>
                <c:pt idx="34">
                  <c:v>-9.5</c:v>
                </c:pt>
                <c:pt idx="35">
                  <c:v>-6.5</c:v>
                </c:pt>
                <c:pt idx="36">
                  <c:v>-10.5</c:v>
                </c:pt>
                <c:pt idx="37">
                  <c:v>-12.5</c:v>
                </c:pt>
                <c:pt idx="38">
                  <c:v>-13.5</c:v>
                </c:pt>
                <c:pt idx="39">
                  <c:v>-12.5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SIMULATION!$N$45:$N$84</c15:f>
                <c15:dlblRangeCache>
                  <c:ptCount val="40"/>
                  <c:pt idx="1">
                    <c:v>0.25</c:v>
                  </c:pt>
                  <c:pt idx="5">
                    <c:v>0.50</c:v>
                  </c:pt>
                  <c:pt idx="6">
                    <c:v>1.00</c:v>
                  </c:pt>
                  <c:pt idx="9">
                    <c:v>2.00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EE97-4C10-AB20-645E9921B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486656"/>
        <c:axId val="456841472"/>
      </c:lineChart>
      <c:catAx>
        <c:axId val="453503936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459596480"/>
        <c:crosses val="autoZero"/>
        <c:auto val="1"/>
        <c:lblAlgn val="ctr"/>
        <c:lblOffset val="100"/>
        <c:noMultiLvlLbl val="0"/>
      </c:catAx>
      <c:valAx>
        <c:axId val="45959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453503936"/>
        <c:crosses val="autoZero"/>
        <c:crossBetween val="between"/>
      </c:valAx>
      <c:valAx>
        <c:axId val="456841472"/>
        <c:scaling>
          <c:orientation val="minMax"/>
        </c:scaling>
        <c:delete val="0"/>
        <c:axPos val="r"/>
        <c:numFmt formatCode="\+0.0;\-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453486656"/>
        <c:crosses val="max"/>
        <c:crossBetween val="between"/>
      </c:valAx>
      <c:catAx>
        <c:axId val="453486656"/>
        <c:scaling>
          <c:orientation val="minMax"/>
        </c:scaling>
        <c:delete val="1"/>
        <c:axPos val="b"/>
        <c:majorTickMark val="out"/>
        <c:minorTickMark val="none"/>
        <c:tickLblPos val="nextTo"/>
        <c:crossAx val="4568414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2.emf"/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12" Type="http://schemas.openxmlformats.org/officeDocument/2006/relationships/image" Target="../media/image3.emf"/><Relationship Id="rId2" Type="http://schemas.openxmlformats.org/officeDocument/2006/relationships/image" Target="../media/image12.emf"/><Relationship Id="rId16" Type="http://schemas.openxmlformats.org/officeDocument/2006/relationships/image" Target="../media/image1.emf"/><Relationship Id="rId1" Type="http://schemas.openxmlformats.org/officeDocument/2006/relationships/image" Target="../media/image13.emf"/><Relationship Id="rId6" Type="http://schemas.openxmlformats.org/officeDocument/2006/relationships/image" Target="../media/image8.emf"/><Relationship Id="rId11" Type="http://schemas.openxmlformats.org/officeDocument/2006/relationships/image" Target="../media/image4.emf"/><Relationship Id="rId5" Type="http://schemas.openxmlformats.org/officeDocument/2006/relationships/image" Target="../media/image9.emf"/><Relationship Id="rId15" Type="http://schemas.openxmlformats.org/officeDocument/2006/relationships/image" Target="../media/image16.emf"/><Relationship Id="rId10" Type="http://schemas.openxmlformats.org/officeDocument/2006/relationships/image" Target="../media/image14.emf"/><Relationship Id="rId4" Type="http://schemas.openxmlformats.org/officeDocument/2006/relationships/image" Target="../media/image10.emf"/><Relationship Id="rId9" Type="http://schemas.openxmlformats.org/officeDocument/2006/relationships/image" Target="../media/image5.emf"/><Relationship Id="rId14" Type="http://schemas.openxmlformats.org/officeDocument/2006/relationships/image" Target="../media/image1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0</xdr:row>
          <xdr:rowOff>60960</xdr:rowOff>
        </xdr:from>
        <xdr:to>
          <xdr:col>1</xdr:col>
          <xdr:colOff>259080</xdr:colOff>
          <xdr:row>0</xdr:row>
          <xdr:rowOff>335280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l-G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</xdr:colOff>
          <xdr:row>0</xdr:row>
          <xdr:rowOff>53340</xdr:rowOff>
        </xdr:from>
        <xdr:to>
          <xdr:col>13</xdr:col>
          <xdr:colOff>746760</xdr:colOff>
          <xdr:row>0</xdr:row>
          <xdr:rowOff>350520</xdr:rowOff>
        </xdr:to>
        <xdr:sp macro="" textlink="">
          <xdr:nvSpPr>
            <xdr:cNvPr id="1027" name="btnLin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373380</xdr:colOff>
          <xdr:row>0</xdr:row>
          <xdr:rowOff>60960</xdr:rowOff>
        </xdr:from>
        <xdr:to>
          <xdr:col>2</xdr:col>
          <xdr:colOff>121920</xdr:colOff>
          <xdr:row>0</xdr:row>
          <xdr:rowOff>350520</xdr:rowOff>
        </xdr:to>
        <xdr:sp macro="" textlink="">
          <xdr:nvSpPr>
            <xdr:cNvPr id="1029" name="btnQuarte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365760</xdr:colOff>
          <xdr:row>0</xdr:row>
          <xdr:rowOff>53340</xdr:rowOff>
        </xdr:from>
        <xdr:to>
          <xdr:col>3</xdr:col>
          <xdr:colOff>83820</xdr:colOff>
          <xdr:row>0</xdr:row>
          <xdr:rowOff>350520</xdr:rowOff>
        </xdr:to>
        <xdr:sp macro="" textlink="">
          <xdr:nvSpPr>
            <xdr:cNvPr id="1030" name="btnTim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396240</xdr:colOff>
          <xdr:row>0</xdr:row>
          <xdr:rowOff>38100</xdr:rowOff>
        </xdr:from>
        <xdr:to>
          <xdr:col>7</xdr:col>
          <xdr:colOff>205740</xdr:colOff>
          <xdr:row>0</xdr:row>
          <xdr:rowOff>358140</xdr:rowOff>
        </xdr:to>
        <xdr:sp macro="" textlink="">
          <xdr:nvSpPr>
            <xdr:cNvPr id="1033" name="btnHomePlus3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213360</xdr:colOff>
          <xdr:row>0</xdr:row>
          <xdr:rowOff>38100</xdr:rowOff>
        </xdr:from>
        <xdr:to>
          <xdr:col>8</xdr:col>
          <xdr:colOff>22860</xdr:colOff>
          <xdr:row>0</xdr:row>
          <xdr:rowOff>358140</xdr:rowOff>
        </xdr:to>
        <xdr:sp macro="" textlink="">
          <xdr:nvSpPr>
            <xdr:cNvPr id="1035" name="btnHomePlus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38100</xdr:rowOff>
        </xdr:from>
        <xdr:to>
          <xdr:col>6</xdr:col>
          <xdr:colOff>381000</xdr:colOff>
          <xdr:row>0</xdr:row>
          <xdr:rowOff>358140</xdr:rowOff>
        </xdr:to>
        <xdr:sp macro="" textlink="">
          <xdr:nvSpPr>
            <xdr:cNvPr id="1036" name="btnHomePlus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83820</xdr:colOff>
          <xdr:row>0</xdr:row>
          <xdr:rowOff>30480</xdr:rowOff>
        </xdr:from>
        <xdr:to>
          <xdr:col>20</xdr:col>
          <xdr:colOff>350520</xdr:colOff>
          <xdr:row>0</xdr:row>
          <xdr:rowOff>350520</xdr:rowOff>
        </xdr:to>
        <xdr:sp macro="" textlink="">
          <xdr:nvSpPr>
            <xdr:cNvPr id="1038" name="btnAwayPlus1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0</xdr:row>
          <xdr:rowOff>30480</xdr:rowOff>
        </xdr:from>
        <xdr:to>
          <xdr:col>19</xdr:col>
          <xdr:colOff>266700</xdr:colOff>
          <xdr:row>0</xdr:row>
          <xdr:rowOff>350520</xdr:rowOff>
        </xdr:to>
        <xdr:sp macro="" textlink="">
          <xdr:nvSpPr>
            <xdr:cNvPr id="1039" name="btnAwayPlus2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266700</xdr:colOff>
          <xdr:row>0</xdr:row>
          <xdr:rowOff>30480</xdr:rowOff>
        </xdr:from>
        <xdr:to>
          <xdr:col>20</xdr:col>
          <xdr:colOff>76200</xdr:colOff>
          <xdr:row>0</xdr:row>
          <xdr:rowOff>350520</xdr:rowOff>
        </xdr:to>
        <xdr:sp macro="" textlink="">
          <xdr:nvSpPr>
            <xdr:cNvPr id="1041" name="btnAwayPlus3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213360</xdr:colOff>
          <xdr:row>0</xdr:row>
          <xdr:rowOff>60960</xdr:rowOff>
        </xdr:from>
        <xdr:to>
          <xdr:col>21</xdr:col>
          <xdr:colOff>403860</xdr:colOff>
          <xdr:row>0</xdr:row>
          <xdr:rowOff>320040</xdr:rowOff>
        </xdr:to>
        <xdr:sp macro="" textlink="">
          <xdr:nvSpPr>
            <xdr:cNvPr id="1042" name="cmdHedgeEqual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15240</xdr:colOff>
          <xdr:row>0</xdr:row>
          <xdr:rowOff>60960</xdr:rowOff>
        </xdr:from>
        <xdr:to>
          <xdr:col>21</xdr:col>
          <xdr:colOff>205740</xdr:colOff>
          <xdr:row>0</xdr:row>
          <xdr:rowOff>320040</xdr:rowOff>
        </xdr:to>
        <xdr:sp macro="" textlink="">
          <xdr:nvSpPr>
            <xdr:cNvPr id="1045" name="cmdHedgeCover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411480</xdr:colOff>
          <xdr:row>0</xdr:row>
          <xdr:rowOff>60960</xdr:rowOff>
        </xdr:from>
        <xdr:to>
          <xdr:col>22</xdr:col>
          <xdr:colOff>144780</xdr:colOff>
          <xdr:row>0</xdr:row>
          <xdr:rowOff>320040</xdr:rowOff>
        </xdr:to>
        <xdr:sp macro="" textlink="">
          <xdr:nvSpPr>
            <xdr:cNvPr id="1046" name="cmdHedgeMax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160020</xdr:colOff>
          <xdr:row>0</xdr:row>
          <xdr:rowOff>60960</xdr:rowOff>
        </xdr:from>
        <xdr:to>
          <xdr:col>22</xdr:col>
          <xdr:colOff>350520</xdr:colOff>
          <xdr:row>0</xdr:row>
          <xdr:rowOff>320040</xdr:rowOff>
        </xdr:to>
        <xdr:sp macro="" textlink="">
          <xdr:nvSpPr>
            <xdr:cNvPr id="1049" name="cmdHedgeClear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358140</xdr:colOff>
          <xdr:row>0</xdr:row>
          <xdr:rowOff>60960</xdr:rowOff>
        </xdr:from>
        <xdr:to>
          <xdr:col>23</xdr:col>
          <xdr:colOff>91440</xdr:colOff>
          <xdr:row>0</xdr:row>
          <xdr:rowOff>320040</xdr:rowOff>
        </xdr:to>
        <xdr:sp macro="" textlink="">
          <xdr:nvSpPr>
            <xdr:cNvPr id="1051" name="cmdFinalizeBet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99060</xdr:colOff>
          <xdr:row>0</xdr:row>
          <xdr:rowOff>68580</xdr:rowOff>
        </xdr:from>
        <xdr:to>
          <xdr:col>24</xdr:col>
          <xdr:colOff>320040</xdr:colOff>
          <xdr:row>0</xdr:row>
          <xdr:rowOff>350520</xdr:rowOff>
        </xdr:to>
        <xdr:sp macro="" textlink="">
          <xdr:nvSpPr>
            <xdr:cNvPr id="1052" name="cmdMovePanelRight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320040</xdr:colOff>
          <xdr:row>0</xdr:row>
          <xdr:rowOff>68580</xdr:rowOff>
        </xdr:from>
        <xdr:to>
          <xdr:col>24</xdr:col>
          <xdr:colOff>83820</xdr:colOff>
          <xdr:row>0</xdr:row>
          <xdr:rowOff>350520</xdr:rowOff>
        </xdr:to>
        <xdr:sp macro="" textlink="">
          <xdr:nvSpPr>
            <xdr:cNvPr id="1053" name="cmdMovePanelLef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137160</xdr:colOff>
      <xdr:row>33</xdr:row>
      <xdr:rowOff>3810</xdr:rowOff>
    </xdr:from>
    <xdr:to>
      <xdr:col>7</xdr:col>
      <xdr:colOff>518160</xdr:colOff>
      <xdr:row>48</xdr:row>
      <xdr:rowOff>3810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7620</xdr:colOff>
      <xdr:row>33</xdr:row>
      <xdr:rowOff>0</xdr:rowOff>
    </xdr:from>
    <xdr:to>
      <xdr:col>3</xdr:col>
      <xdr:colOff>914400</xdr:colOff>
      <xdr:row>48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7</xdr:col>
      <xdr:colOff>708660</xdr:colOff>
      <xdr:row>33</xdr:row>
      <xdr:rowOff>15240</xdr:rowOff>
    </xdr:from>
    <xdr:to>
      <xdr:col>10</xdr:col>
      <xdr:colOff>678180</xdr:colOff>
      <xdr:row>48</xdr:row>
      <xdr:rowOff>15240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11</xdr:col>
      <xdr:colOff>121920</xdr:colOff>
      <xdr:row>32</xdr:row>
      <xdr:rowOff>175260</xdr:rowOff>
    </xdr:from>
    <xdr:to>
      <xdr:col>13</xdr:col>
      <xdr:colOff>411480</xdr:colOff>
      <xdr:row>47</xdr:row>
      <xdr:rowOff>175260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4</xdr:col>
      <xdr:colOff>533400</xdr:colOff>
      <xdr:row>17</xdr:row>
      <xdr:rowOff>7620</xdr:rowOff>
    </xdr:from>
    <xdr:to>
      <xdr:col>8</xdr:col>
      <xdr:colOff>464820</xdr:colOff>
      <xdr:row>32</xdr:row>
      <xdr:rowOff>7620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30480</xdr:colOff>
      <xdr:row>17</xdr:row>
      <xdr:rowOff>0</xdr:rowOff>
    </xdr:from>
    <xdr:to>
      <xdr:col>16</xdr:col>
      <xdr:colOff>822960</xdr:colOff>
      <xdr:row>32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289560</xdr:colOff>
      <xdr:row>0</xdr:row>
      <xdr:rowOff>171450</xdr:rowOff>
    </xdr:from>
    <xdr:to>
      <xdr:col>9</xdr:col>
      <xdr:colOff>327660</xdr:colOff>
      <xdr:row>15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213360</xdr:colOff>
      <xdr:row>17</xdr:row>
      <xdr:rowOff>0</xdr:rowOff>
    </xdr:from>
    <xdr:to>
      <xdr:col>4</xdr:col>
      <xdr:colOff>441960</xdr:colOff>
      <xdr:row>32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83820</xdr:colOff>
      <xdr:row>0</xdr:row>
      <xdr:rowOff>179070</xdr:rowOff>
    </xdr:from>
    <xdr:to>
      <xdr:col>4</xdr:col>
      <xdr:colOff>228600</xdr:colOff>
      <xdr:row>15</xdr:row>
      <xdr:rowOff>179070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99060</xdr:colOff>
      <xdr:row>1</xdr:row>
      <xdr:rowOff>7620</xdr:rowOff>
    </xdr:from>
    <xdr:to>
      <xdr:col>16</xdr:col>
      <xdr:colOff>655320</xdr:colOff>
      <xdr:row>16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495300</xdr:colOff>
      <xdr:row>17</xdr:row>
      <xdr:rowOff>15240</xdr:rowOff>
    </xdr:from>
    <xdr:to>
      <xdr:col>13</xdr:col>
      <xdr:colOff>396240</xdr:colOff>
      <xdr:row>32</xdr:row>
      <xdr:rowOff>15240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434340</xdr:colOff>
      <xdr:row>1</xdr:row>
      <xdr:rowOff>0</xdr:rowOff>
    </xdr:from>
    <xdr:to>
      <xdr:col>12</xdr:col>
      <xdr:colOff>769620</xdr:colOff>
      <xdr:row>16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22860</xdr:colOff>
      <xdr:row>32</xdr:row>
      <xdr:rowOff>171450</xdr:rowOff>
    </xdr:from>
    <xdr:to>
      <xdr:col>18</xdr:col>
      <xdr:colOff>251460</xdr:colOff>
      <xdr:row>47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236220</xdr:colOff>
      <xdr:row>7</xdr:row>
      <xdr:rowOff>64770</xdr:rowOff>
    </xdr:from>
    <xdr:to>
      <xdr:col>8</xdr:col>
      <xdr:colOff>731520</xdr:colOff>
      <xdr:row>26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205740</xdr:colOff>
          <xdr:row>1</xdr:row>
          <xdr:rowOff>121920</xdr:rowOff>
        </xdr:from>
        <xdr:to>
          <xdr:col>6</xdr:col>
          <xdr:colOff>662940</xdr:colOff>
          <xdr:row>3</xdr:row>
          <xdr:rowOff>167640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274320</xdr:colOff>
          <xdr:row>8</xdr:row>
          <xdr:rowOff>152400</xdr:rowOff>
        </xdr:from>
        <xdr:to>
          <xdr:col>21</xdr:col>
          <xdr:colOff>396240</xdr:colOff>
          <xdr:row>9</xdr:row>
          <xdr:rowOff>175260</xdr:rowOff>
        </xdr:to>
        <xdr:sp macro="" textlink="">
          <xdr:nvSpPr>
            <xdr:cNvPr id="4097" name="cmdCalibrat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eorgios Chantzopoulos" refreshedDate="45243.943845486108" backgroundQuery="1" createdVersion="8" refreshedVersion="8" minRefreshableVersion="3" recordCount="0" supportSubquery="1" supportAdvancedDrill="1" xr:uid="{869FDD4E-E0F8-4369-8710-5A3A36EDD6B7}">
  <cacheSource type="external" connectionId="1"/>
  <cacheFields count="8">
    <cacheField name="[Journal].[Date].[Date]" caption="Date" numFmtId="0" hierarchy="1" level="1">
      <sharedItems containsSemiMixedTypes="0" containsNonDate="0" containsDate="1" containsString="0" minDate="2023-10-28T00:00:00" maxDate="2023-11-07T00:00:00" count="10"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</sharedItems>
    </cacheField>
    <cacheField name="[Measures].[Sum of Profit]" caption="Sum of Profit" numFmtId="0" hierarchy="27" level="32767"/>
    <cacheField name="[Measures].[Count of Game]" caption="Count of Game" numFmtId="0" hierarchy="26" level="32767"/>
    <cacheField name="[Journal].[Date (Month)].[Date (Month)]" caption="Date (Month)" numFmtId="0" hierarchy="20" level="1">
      <sharedItems count="2">
        <s v="Oct"/>
        <s v="Nov"/>
      </sharedItems>
    </cacheField>
    <cacheField name="[Journal].[Date (Quarter)].[Date (Quarter)]" caption="Date (Quarter)" numFmtId="0" hierarchy="21" level="1">
      <sharedItems count="1">
        <s v="Qtr4"/>
      </sharedItems>
    </cacheField>
    <cacheField name="[Journal].[Date (Year)].[Date (Year)]" caption="Date (Year)" numFmtId="0" hierarchy="23" level="1">
      <sharedItems count="1">
        <s v="2023"/>
      </sharedItems>
    </cacheField>
    <cacheField name="[Journal].[Hedge Bets].[Hedge Bets]" caption="Hedge Bets" numFmtId="0" hierarchy="14" level="1">
      <sharedItems containsSemiMixedTypes="0" containsNonDate="0" containsString="0"/>
    </cacheField>
    <cacheField name="[Journal].[F/U].[F/U]" caption="F/U" numFmtId="0" hierarchy="17" level="1">
      <sharedItems containsSemiMixedTypes="0" containsNonDate="0" containsString="0"/>
    </cacheField>
  </cacheFields>
  <cacheHierarchies count="40">
    <cacheHierarchy uniqueName="[Journal].[#]" caption="#" attribute="1" defaultMemberUniqueName="[Journal].[#].[All]" allUniqueName="[Journal].[#].[All]" dimensionUniqueName="[Journal]" displayFolder="" count="0" memberValueDatatype="20" unbalanced="0"/>
    <cacheHierarchy uniqueName="[Journal].[Date]" caption="Date" attribute="1" time="1" defaultMemberUniqueName="[Journal].[Date].[All]" allUniqueName="[Journal].[Date].[All]" dimensionUniqueName="[Journal]" displayFolder="" count="2" memberValueDatatype="7" unbalanced="0">
      <fieldsUsage count="2">
        <fieldUsage x="-1"/>
        <fieldUsage x="0"/>
      </fieldsUsage>
    </cacheHierarchy>
    <cacheHierarchy uniqueName="[Journal].[DOW]" caption="DOW" attribute="1" defaultMemberUniqueName="[Journal].[DOW].[All]" allUniqueName="[Journal].[DOW].[All]" dimensionUniqueName="[Journal]" displayFolder="" count="0" memberValueDatatype="130" unbalanced="0"/>
    <cacheHierarchy uniqueName="[Journal].[Time]" caption="Time" attribute="1" time="1" defaultMemberUniqueName="[Journal].[Time].[All]" allUniqueName="[Journal].[Time].[All]" dimensionUniqueName="[Journal]" displayFolder="" count="0" memberValueDatatype="7" unbalanced="0"/>
    <cacheHierarchy uniqueName="[Journal].[Country]" caption="Country" attribute="1" defaultMemberUniqueName="[Journal].[Country].[All]" allUniqueName="[Journal].[Country].[All]" dimensionUniqueName="[Journal]" displayFolder="" count="0" memberValueDatatype="130" unbalanced="0"/>
    <cacheHierarchy uniqueName="[Journal].[League]" caption="League" attribute="1" defaultMemberUniqueName="[Journal].[League].[All]" allUniqueName="[Journal].[League].[All]" dimensionUniqueName="[Journal]" displayFolder="" count="0" memberValueDatatype="130" unbalanced="0"/>
    <cacheHierarchy uniqueName="[Journal].[Game]" caption="Game" attribute="1" defaultMemberUniqueName="[Journal].[Game].[All]" allUniqueName="[Journal].[Game].[All]" dimensionUniqueName="[Journal]" displayFolder="" count="0" memberValueDatatype="130" unbalanced="0"/>
    <cacheHierarchy uniqueName="[Journal].[Closing]" caption="Closing" attribute="1" defaultMemberUniqueName="[Journal].[Closing].[All]" allUniqueName="[Journal].[Closing].[All]" dimensionUniqueName="[Journal]" displayFolder="" count="0" memberValueDatatype="130" unbalanced="0"/>
    <cacheHierarchy uniqueName="[Journal].[Stakes]" caption="Stakes" attribute="1" defaultMemberUniqueName="[Journal].[Stakes].[All]" allUniqueName="[Journal].[Stakes].[All]" dimensionUniqueName="[Journal]" displayFolder="" count="0" memberValueDatatype="5" unbalanced="0"/>
    <cacheHierarchy uniqueName="[Journal].[Return]" caption="Return" attribute="1" defaultMemberUniqueName="[Journal].[Return].[All]" allUniqueName="[Journal].[Return].[All]" dimensionUniqueName="[Journal]" displayFolder="" count="0" memberValueDatatype="5" unbalanced="0"/>
    <cacheHierarchy uniqueName="[Journal].[Result]" caption="Result" attribute="1" defaultMemberUniqueName="[Journal].[Result].[All]" allUniqueName="[Journal].[Result].[All]" dimensionUniqueName="[Journal]" displayFolder="" count="0" memberValueDatatype="130" unbalanced="0"/>
    <cacheHierarchy uniqueName="[Journal].[Profit]" caption="Profit" attribute="1" defaultMemberUniqueName="[Journal].[Profit].[All]" allUniqueName="[Journal].[Profit].[All]" dimensionUniqueName="[Journal]" displayFolder="" count="0" memberValueDatatype="5" unbalanced="0"/>
    <cacheHierarchy uniqueName="[Journal].[Dev]" caption="Dev" attribute="1" defaultMemberUniqueName="[Journal].[Dev].[All]" allUniqueName="[Journal].[Dev].[All]" dimensionUniqueName="[Journal]" displayFolder="" count="0" memberValueDatatype="20" unbalanced="0"/>
    <cacheHierarchy uniqueName="[Journal].[Chain Bets]" caption="Chain Bets" attribute="1" defaultMemberUniqueName="[Journal].[Chain Bets].[All]" allUniqueName="[Journal].[Chain Bets].[All]" dimensionUniqueName="[Journal]" displayFolder="" count="0" memberValueDatatype="20" unbalanced="0"/>
    <cacheHierarchy uniqueName="[Journal].[Hedge Bets]" caption="Hedge Bets" attribute="1" defaultMemberUniqueName="[Journal].[Hedge Bets].[All]" allUniqueName="[Journal].[Hedge Bets].[All]" dimensionUniqueName="[Journal]" displayFolder="" count="2" memberValueDatatype="20" unbalanced="0">
      <fieldsUsage count="2">
        <fieldUsage x="-1"/>
        <fieldUsage x="6"/>
      </fieldsUsage>
    </cacheHierarchy>
    <cacheHierarchy uniqueName="[Journal].[Reverse Chain Bets]" caption="Reverse Chain Bets" attribute="1" defaultMemberUniqueName="[Journal].[Reverse Chain Bets].[All]" allUniqueName="[Journal].[Reverse Chain Bets].[All]" dimensionUniqueName="[Journal]" displayFolder="" count="0" memberValueDatatype="20" unbalanced="0"/>
    <cacheHierarchy uniqueName="[Journal].[H/A]" caption="H/A" attribute="1" defaultMemberUniqueName="[Journal].[H/A].[All]" allUniqueName="[Journal].[H/A].[All]" dimensionUniqueName="[Journal]" displayFolder="" count="0" memberValueDatatype="130" unbalanced="0"/>
    <cacheHierarchy uniqueName="[Journal].[F/U]" caption="F/U" attribute="1" defaultMemberUniqueName="[Journal].[F/U].[All]" allUniqueName="[Journal].[F/U].[All]" dimensionUniqueName="[Journal]" displayFolder="" count="2" memberValueDatatype="130" unbalanced="0">
      <fieldsUsage count="2">
        <fieldUsage x="-1"/>
        <fieldUsage x="7"/>
      </fieldsUsage>
    </cacheHierarchy>
    <cacheHierarchy uniqueName="[Journal].[Balance]" caption="Balance" attribute="1" defaultMemberUniqueName="[Journal].[Balance].[All]" allUniqueName="[Journal].[Balance].[All]" dimensionUniqueName="[Journal]" displayFolder="" count="0" memberValueDatatype="5" unbalanced="0"/>
    <cacheHierarchy uniqueName="[Journal].[ROI]" caption="ROI" attribute="1" defaultMemberUniqueName="[Journal].[ROI].[All]" allUniqueName="[Journal].[ROI].[All]" dimensionUniqueName="[Journal]" displayFolder="" count="0" memberValueDatatype="5" unbalanced="0"/>
    <cacheHierarchy uniqueName="[Journal].[Date (Month)]" caption="Date (Month)" attribute="1" defaultMemberUniqueName="[Journal].[Date (Month)].[All]" allUniqueName="[Journal].[Date (Month)].[All]" dimensionUniqueName="[Journal]" displayFolder="" count="2" memberValueDatatype="130" unbalanced="0">
      <fieldsUsage count="2">
        <fieldUsage x="-1"/>
        <fieldUsage x="3"/>
      </fieldsUsage>
    </cacheHierarchy>
    <cacheHierarchy uniqueName="[Journal].[Date (Quarter)]" caption="Date (Quarter)" attribute="1" defaultMemberUniqueName="[Journal].[Date (Quarter)].[All]" allUniqueName="[Journal].[Date (Quarter)].[All]" dimensionUniqueName="[Journal]" displayFolder="" count="2" memberValueDatatype="130" unbalanced="0">
      <fieldsUsage count="2">
        <fieldUsage x="-1"/>
        <fieldUsage x="4"/>
      </fieldsUsage>
    </cacheHierarchy>
    <cacheHierarchy uniqueName="[Journal].[Date (Day)]" caption="Date (Day)" attribute="1" defaultMemberUniqueName="[Journal].[Date (Day)].[All]" allUniqueName="[Journal].[Date (Day)].[All]" dimensionUniqueName="[Journal]" displayFolder="" count="0" memberValueDatatype="130" unbalanced="0"/>
    <cacheHierarchy uniqueName="[Journal].[Date (Year)]" caption="Date (Year)" attribute="1" defaultMemberUniqueName="[Journal].[Date (Year)].[All]" allUniqueName="[Journal].[Date (Year)].[All]" dimensionUniqueName="[Journal]" displayFolder="" count="2" memberValueDatatype="130" unbalanced="0">
      <fieldsUsage count="2">
        <fieldUsage x="-1"/>
        <fieldUsage x="5"/>
      </fieldsUsage>
    </cacheHierarchy>
    <cacheHierarchy uniqueName="[Journal].[Date (Day Index)]" caption="Date (Day Index)" attribute="1" defaultMemberUniqueName="[Journal].[Date (Day Index)].[All]" allUniqueName="[Journal].[Date (Day Index)].[All]" dimensionUniqueName="[Journal]" displayFolder="" count="0" memberValueDatatype="5" unbalanced="0" hidden="1"/>
    <cacheHierarchy uniqueName="[Journal].[Date (Month Index)]" caption="Date (Month Index)" attribute="1" defaultMemberUniqueName="[Journal].[Date (Month Index)].[All]" allUniqueName="[Journal].[Date (Month Index)].[All]" dimensionUniqueName="[Journal]" displayFolder="" count="0" memberValueDatatype="20" unbalanced="0" hidden="1"/>
    <cacheHierarchy uniqueName="[Measures].[Count of Game]" caption="Count of Game" measure="1" displayFolder="" measureGroup="Journal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Profit]" caption="Sum of Profit" measure="1" displayFolder="" measureGroup="Journal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DOW]" caption="Count of DOW" measure="1" displayFolder="" measureGroup="Journal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Dev]" caption="Sum of Dev" measure="1" displayFolder="" measureGroup="Journal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Stakes]" caption="Sum of Stakes" measure="1" displayFolder="" measureGroup="Journal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ROI]" caption="Sum of ROI" measure="1" displayFolder="" measureGroup="Journal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unt of Games]" caption="Count of Games" measure="1" displayFolder="" measureGroup="Journal" count="0"/>
    <cacheHierarchy uniqueName="[Measures].[Distinct Day of Week Count]" caption="Distinct Day of Week Count" measure="1" displayFolder="" measureGroup="Journal" count="0"/>
    <cacheHierarchy uniqueName="[Measures].[Day of Week Average]" caption="Day of Week Average" measure="1" displayFolder="" measureGroup="Journal" count="0"/>
    <cacheHierarchy uniqueName="[Measures].[Distinct Count of Dates]" caption="Distinct Count of Dates" measure="1" displayFolder="" measureGroup="Journal" count="0"/>
    <cacheHierarchy uniqueName="[Measures].[Average Profit per Game]" caption="Average Profit per Game" measure="1" displayFolder="" measureGroup="Journal" count="0"/>
    <cacheHierarchy uniqueName="[Measures].[%ROI]" caption="%ROI" measure="1" displayFolder="" measureGroup="Journal" count="0"/>
    <cacheHierarchy uniqueName="[Measures].[__XL_Count Journal]" caption="__XL_Count Journal" measure="1" displayFolder="" measureGroup="Journal" count="0" hidden="1"/>
    <cacheHierarchy uniqueName="[Measures].[__No measures defined]" caption="__No measures defined" measure="1" displayFolder="" count="0" hidden="1"/>
  </cacheHierarchies>
  <kpis count="0"/>
  <dimensions count="2">
    <dimension name="Journal" uniqueName="[Journal]" caption="Journal"/>
    <dimension measure="1" name="Measures" uniqueName="[Measures]" caption="Measures"/>
  </dimensions>
  <measureGroups count="1">
    <measureGroup name="Journal" caption="Journal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eorgios Chantzopoulos" refreshedDate="45243.943848958334" backgroundQuery="1" createdVersion="8" refreshedVersion="8" minRefreshableVersion="3" recordCount="0" supportSubquery="1" supportAdvancedDrill="1" xr:uid="{B4AA4BCB-F220-4469-966F-4A293BFB9DEF}">
  <cacheSource type="external" connectionId="1"/>
  <cacheFields count="4">
    <cacheField name="[Journal].[Result].[Result]" caption="Result" numFmtId="0" hierarchy="10" level="1">
      <sharedItems count="2">
        <s v="LOST"/>
        <s v="WON"/>
      </sharedItems>
    </cacheField>
    <cacheField name="[Journal].[F/U].[F/U]" caption="F/U" numFmtId="0" hierarchy="17" level="1">
      <sharedItems count="2">
        <s v="Favorite"/>
        <s v="Underdog"/>
      </sharedItems>
    </cacheField>
    <cacheField name="[Measures].[Sum of Profit]" caption="Sum of Profit" numFmtId="0" hierarchy="27" level="32767"/>
    <cacheField name="[Journal].[H/A].[H/A]" caption="H/A" numFmtId="0" hierarchy="16" level="1">
      <sharedItems count="2">
        <s v="Away"/>
        <s v="Home"/>
      </sharedItems>
    </cacheField>
  </cacheFields>
  <cacheHierarchies count="40">
    <cacheHierarchy uniqueName="[Journal].[#]" caption="#" attribute="1" defaultMemberUniqueName="[Journal].[#].[All]" allUniqueName="[Journal].[#].[All]" dimensionUniqueName="[Journal]" displayFolder="" count="0" memberValueDatatype="20" unbalanced="0"/>
    <cacheHierarchy uniqueName="[Journal].[Date]" caption="Date" attribute="1" time="1" defaultMemberUniqueName="[Journal].[Date].[All]" allUniqueName="[Journal].[Date].[All]" dimensionUniqueName="[Journal]" displayFolder="" count="0" memberValueDatatype="7" unbalanced="0"/>
    <cacheHierarchy uniqueName="[Journal].[DOW]" caption="DOW" attribute="1" defaultMemberUniqueName="[Journal].[DOW].[All]" allUniqueName="[Journal].[DOW].[All]" dimensionUniqueName="[Journal]" displayFolder="" count="0" memberValueDatatype="130" unbalanced="0"/>
    <cacheHierarchy uniqueName="[Journal].[Time]" caption="Time" attribute="1" time="1" defaultMemberUniqueName="[Journal].[Time].[All]" allUniqueName="[Journal].[Time].[All]" dimensionUniqueName="[Journal]" displayFolder="" count="0" memberValueDatatype="7" unbalanced="0"/>
    <cacheHierarchy uniqueName="[Journal].[Country]" caption="Country" attribute="1" defaultMemberUniqueName="[Journal].[Country].[All]" allUniqueName="[Journal].[Country].[All]" dimensionUniqueName="[Journal]" displayFolder="" count="0" memberValueDatatype="130" unbalanced="0"/>
    <cacheHierarchy uniqueName="[Journal].[League]" caption="League" attribute="1" defaultMemberUniqueName="[Journal].[League].[All]" allUniqueName="[Journal].[League].[All]" dimensionUniqueName="[Journal]" displayFolder="" count="0" memberValueDatatype="130" unbalanced="0"/>
    <cacheHierarchy uniqueName="[Journal].[Game]" caption="Game" attribute="1" defaultMemberUniqueName="[Journal].[Game].[All]" allUniqueName="[Journal].[Game].[All]" dimensionUniqueName="[Journal]" displayFolder="" count="0" memberValueDatatype="130" unbalanced="0"/>
    <cacheHierarchy uniqueName="[Journal].[Closing]" caption="Closing" attribute="1" defaultMemberUniqueName="[Journal].[Closing].[All]" allUniqueName="[Journal].[Closing].[All]" dimensionUniqueName="[Journal]" displayFolder="" count="0" memberValueDatatype="130" unbalanced="0"/>
    <cacheHierarchy uniqueName="[Journal].[Stakes]" caption="Stakes" attribute="1" defaultMemberUniqueName="[Journal].[Stakes].[All]" allUniqueName="[Journal].[Stakes].[All]" dimensionUniqueName="[Journal]" displayFolder="" count="0" memberValueDatatype="5" unbalanced="0"/>
    <cacheHierarchy uniqueName="[Journal].[Return]" caption="Return" attribute="1" defaultMemberUniqueName="[Journal].[Return].[All]" allUniqueName="[Journal].[Return].[All]" dimensionUniqueName="[Journal]" displayFolder="" count="0" memberValueDatatype="5" unbalanced="0"/>
    <cacheHierarchy uniqueName="[Journal].[Result]" caption="Result" attribute="1" defaultMemberUniqueName="[Journal].[Result].[All]" allUniqueName="[Journal].[Result].[All]" dimensionUniqueName="[Journal]" displayFolder="" count="2" memberValueDatatype="130" unbalanced="0">
      <fieldsUsage count="2">
        <fieldUsage x="-1"/>
        <fieldUsage x="0"/>
      </fieldsUsage>
    </cacheHierarchy>
    <cacheHierarchy uniqueName="[Journal].[Profit]" caption="Profit" attribute="1" defaultMemberUniqueName="[Journal].[Profit].[All]" allUniqueName="[Journal].[Profit].[All]" dimensionUniqueName="[Journal]" displayFolder="" count="0" memberValueDatatype="5" unbalanced="0"/>
    <cacheHierarchy uniqueName="[Journal].[Dev]" caption="Dev" attribute="1" defaultMemberUniqueName="[Journal].[Dev].[All]" allUniqueName="[Journal].[Dev].[All]" dimensionUniqueName="[Journal]" displayFolder="" count="0" memberValueDatatype="20" unbalanced="0"/>
    <cacheHierarchy uniqueName="[Journal].[Chain Bets]" caption="Chain Bets" attribute="1" defaultMemberUniqueName="[Journal].[Chain Bets].[All]" allUniqueName="[Journal].[Chain Bets].[All]" dimensionUniqueName="[Journal]" displayFolder="" count="0" memberValueDatatype="20" unbalanced="0"/>
    <cacheHierarchy uniqueName="[Journal].[Hedge Bets]" caption="Hedge Bets" attribute="1" defaultMemberUniqueName="[Journal].[Hedge Bets].[All]" allUniqueName="[Journal].[Hedge Bets].[All]" dimensionUniqueName="[Journal]" displayFolder="" count="0" memberValueDatatype="20" unbalanced="0"/>
    <cacheHierarchy uniqueName="[Journal].[Reverse Chain Bets]" caption="Reverse Chain Bets" attribute="1" defaultMemberUniqueName="[Journal].[Reverse Chain Bets].[All]" allUniqueName="[Journal].[Reverse Chain Bets].[All]" dimensionUniqueName="[Journal]" displayFolder="" count="0" memberValueDatatype="20" unbalanced="0"/>
    <cacheHierarchy uniqueName="[Journal].[H/A]" caption="H/A" attribute="1" defaultMemberUniqueName="[Journal].[H/A].[All]" allUniqueName="[Journal].[H/A].[All]" dimensionUniqueName="[Journal]" displayFolder="" count="2" memberValueDatatype="130" unbalanced="0">
      <fieldsUsage count="2">
        <fieldUsage x="-1"/>
        <fieldUsage x="3"/>
      </fieldsUsage>
    </cacheHierarchy>
    <cacheHierarchy uniqueName="[Journal].[F/U]" caption="F/U" attribute="1" defaultMemberUniqueName="[Journal].[F/U].[All]" allUniqueName="[Journal].[F/U].[All]" dimensionUniqueName="[Journal]" displayFolder="" count="2" memberValueDatatype="130" unbalanced="0">
      <fieldsUsage count="2">
        <fieldUsage x="-1"/>
        <fieldUsage x="1"/>
      </fieldsUsage>
    </cacheHierarchy>
    <cacheHierarchy uniqueName="[Journal].[Balance]" caption="Balance" attribute="1" defaultMemberUniqueName="[Journal].[Balance].[All]" allUniqueName="[Journal].[Balance].[All]" dimensionUniqueName="[Journal]" displayFolder="" count="0" memberValueDatatype="5" unbalanced="0"/>
    <cacheHierarchy uniqueName="[Journal].[ROI]" caption="ROI" attribute="1" defaultMemberUniqueName="[Journal].[ROI].[All]" allUniqueName="[Journal].[ROI].[All]" dimensionUniqueName="[Journal]" displayFolder="" count="0" memberValueDatatype="5" unbalanced="0"/>
    <cacheHierarchy uniqueName="[Journal].[Date (Month)]" caption="Date (Month)" attribute="1" defaultMemberUniqueName="[Journal].[Date (Month)].[All]" allUniqueName="[Journal].[Date (Month)].[All]" dimensionUniqueName="[Journal]" displayFolder="" count="0" memberValueDatatype="130" unbalanced="0"/>
    <cacheHierarchy uniqueName="[Journal].[Date (Quarter)]" caption="Date (Quarter)" attribute="1" defaultMemberUniqueName="[Journal].[Date (Quarter)].[All]" allUniqueName="[Journal].[Date (Quarter)].[All]" dimensionUniqueName="[Journal]" displayFolder="" count="0" memberValueDatatype="130" unbalanced="0"/>
    <cacheHierarchy uniqueName="[Journal].[Date (Day)]" caption="Date (Day)" attribute="1" defaultMemberUniqueName="[Journal].[Date (Day)].[All]" allUniqueName="[Journal].[Date (Day)].[All]" dimensionUniqueName="[Journal]" displayFolder="" count="0" memberValueDatatype="130" unbalanced="0"/>
    <cacheHierarchy uniqueName="[Journal].[Date (Year)]" caption="Date (Year)" attribute="1" defaultMemberUniqueName="[Journal].[Date (Year)].[All]" allUniqueName="[Journal].[Date (Year)].[All]" dimensionUniqueName="[Journal]" displayFolder="" count="0" memberValueDatatype="130" unbalanced="0"/>
    <cacheHierarchy uniqueName="[Journal].[Date (Day Index)]" caption="Date (Day Index)" attribute="1" defaultMemberUniqueName="[Journal].[Date (Day Index)].[All]" allUniqueName="[Journal].[Date (Day Index)].[All]" dimensionUniqueName="[Journal]" displayFolder="" count="0" memberValueDatatype="5" unbalanced="0" hidden="1"/>
    <cacheHierarchy uniqueName="[Journal].[Date (Month Index)]" caption="Date (Month Index)" attribute="1" defaultMemberUniqueName="[Journal].[Date (Month Index)].[All]" allUniqueName="[Journal].[Date (Month Index)].[All]" dimensionUniqueName="[Journal]" displayFolder="" count="0" memberValueDatatype="20" unbalanced="0" hidden="1"/>
    <cacheHierarchy uniqueName="[Measures].[Count of Game]" caption="Count of Game" measure="1" displayFolder="" measureGroup="Journal" count="0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Profit]" caption="Sum of Profit" measure="1" displayFolder="" measureGroup="Journal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DOW]" caption="Count of DOW" measure="1" displayFolder="" measureGroup="Journal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Dev]" caption="Sum of Dev" measure="1" displayFolder="" measureGroup="Journal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Stakes]" caption="Sum of Stakes" measure="1" displayFolder="" measureGroup="Journal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ROI]" caption="Sum of ROI" measure="1" displayFolder="" measureGroup="Journal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unt of Games]" caption="Count of Games" measure="1" displayFolder="" measureGroup="Journal" count="0"/>
    <cacheHierarchy uniqueName="[Measures].[Distinct Day of Week Count]" caption="Distinct Day of Week Count" measure="1" displayFolder="" measureGroup="Journal" count="0"/>
    <cacheHierarchy uniqueName="[Measures].[Day of Week Average]" caption="Day of Week Average" measure="1" displayFolder="" measureGroup="Journal" count="0"/>
    <cacheHierarchy uniqueName="[Measures].[Distinct Count of Dates]" caption="Distinct Count of Dates" measure="1" displayFolder="" measureGroup="Journal" count="0"/>
    <cacheHierarchy uniqueName="[Measures].[Average Profit per Game]" caption="Average Profit per Game" measure="1" displayFolder="" measureGroup="Journal" count="0"/>
    <cacheHierarchy uniqueName="[Measures].[%ROI]" caption="%ROI" measure="1" displayFolder="" measureGroup="Journal" count="0"/>
    <cacheHierarchy uniqueName="[Measures].[__XL_Count Journal]" caption="__XL_Count Journal" measure="1" displayFolder="" measureGroup="Journal" count="0" hidden="1"/>
    <cacheHierarchy uniqueName="[Measures].[__No measures defined]" caption="__No measures defined" measure="1" displayFolder="" count="0" hidden="1"/>
  </cacheHierarchies>
  <kpis count="0"/>
  <dimensions count="2">
    <dimension name="Journal" uniqueName="[Journal]" caption="Journal"/>
    <dimension measure="1" name="Measures" uniqueName="[Measures]" caption="Measures"/>
  </dimensions>
  <measureGroups count="1">
    <measureGroup name="Journal" caption="Journal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eorgios Chantzopoulos" refreshedDate="45243.94385196759" backgroundQuery="1" createdVersion="8" refreshedVersion="8" minRefreshableVersion="3" recordCount="0" supportSubquery="1" supportAdvancedDrill="1" xr:uid="{C1FFB342-E7C1-4438-AA4A-B5ADC1A083B5}">
  <cacheSource type="external" connectionId="1"/>
  <cacheFields count="2">
    <cacheField name="[Journal].[DOW].[DOW]" caption="DOW" numFmtId="0" hierarchy="2" level="1">
      <sharedItems count="7">
        <s v="Fri"/>
        <s v="Mon"/>
        <s v="Sat"/>
        <s v="Sun"/>
        <s v="Thu"/>
        <s v="Tue"/>
        <s v="Wed"/>
      </sharedItems>
    </cacheField>
    <cacheField name="[Measures].[Day of Week Average]" caption="Day of Week Average" numFmtId="0" hierarchy="34" level="32767"/>
  </cacheFields>
  <cacheHierarchies count="40">
    <cacheHierarchy uniqueName="[Journal].[#]" caption="#" attribute="1" defaultMemberUniqueName="[Journal].[#].[All]" allUniqueName="[Journal].[#].[All]" dimensionUniqueName="[Journal]" displayFolder="" count="0" memberValueDatatype="20" unbalanced="0"/>
    <cacheHierarchy uniqueName="[Journal].[Date]" caption="Date" attribute="1" time="1" defaultMemberUniqueName="[Journal].[Date].[All]" allUniqueName="[Journal].[Date].[All]" dimensionUniqueName="[Journal]" displayFolder="" count="0" memberValueDatatype="7" unbalanced="0"/>
    <cacheHierarchy uniqueName="[Journal].[DOW]" caption="DOW" attribute="1" defaultMemberUniqueName="[Journal].[DOW].[All]" allUniqueName="[Journal].[DOW].[All]" dimensionUniqueName="[Journal]" displayFolder="" count="2" memberValueDatatype="130" unbalanced="0">
      <fieldsUsage count="2">
        <fieldUsage x="-1"/>
        <fieldUsage x="0"/>
      </fieldsUsage>
    </cacheHierarchy>
    <cacheHierarchy uniqueName="[Journal].[Time]" caption="Time" attribute="1" time="1" defaultMemberUniqueName="[Journal].[Time].[All]" allUniqueName="[Journal].[Time].[All]" dimensionUniqueName="[Journal]" displayFolder="" count="0" memberValueDatatype="7" unbalanced="0"/>
    <cacheHierarchy uniqueName="[Journal].[Country]" caption="Country" attribute="1" defaultMemberUniqueName="[Journal].[Country].[All]" allUniqueName="[Journal].[Country].[All]" dimensionUniqueName="[Journal]" displayFolder="" count="0" memberValueDatatype="130" unbalanced="0"/>
    <cacheHierarchy uniqueName="[Journal].[League]" caption="League" attribute="1" defaultMemberUniqueName="[Journal].[League].[All]" allUniqueName="[Journal].[League].[All]" dimensionUniqueName="[Journal]" displayFolder="" count="0" memberValueDatatype="130" unbalanced="0"/>
    <cacheHierarchy uniqueName="[Journal].[Game]" caption="Game" attribute="1" defaultMemberUniqueName="[Journal].[Game].[All]" allUniqueName="[Journal].[Game].[All]" dimensionUniqueName="[Journal]" displayFolder="" count="0" memberValueDatatype="130" unbalanced="0"/>
    <cacheHierarchy uniqueName="[Journal].[Closing]" caption="Closing" attribute="1" defaultMemberUniqueName="[Journal].[Closing].[All]" allUniqueName="[Journal].[Closing].[All]" dimensionUniqueName="[Journal]" displayFolder="" count="0" memberValueDatatype="130" unbalanced="0"/>
    <cacheHierarchy uniqueName="[Journal].[Stakes]" caption="Stakes" attribute="1" defaultMemberUniqueName="[Journal].[Stakes].[All]" allUniqueName="[Journal].[Stakes].[All]" dimensionUniqueName="[Journal]" displayFolder="" count="0" memberValueDatatype="5" unbalanced="0"/>
    <cacheHierarchy uniqueName="[Journal].[Return]" caption="Return" attribute="1" defaultMemberUniqueName="[Journal].[Return].[All]" allUniqueName="[Journal].[Return].[All]" dimensionUniqueName="[Journal]" displayFolder="" count="0" memberValueDatatype="5" unbalanced="0"/>
    <cacheHierarchy uniqueName="[Journal].[Result]" caption="Result" attribute="1" defaultMemberUniqueName="[Journal].[Result].[All]" allUniqueName="[Journal].[Result].[All]" dimensionUniqueName="[Journal]" displayFolder="" count="0" memberValueDatatype="130" unbalanced="0"/>
    <cacheHierarchy uniqueName="[Journal].[Profit]" caption="Profit" attribute="1" defaultMemberUniqueName="[Journal].[Profit].[All]" allUniqueName="[Journal].[Profit].[All]" dimensionUniqueName="[Journal]" displayFolder="" count="0" memberValueDatatype="5" unbalanced="0"/>
    <cacheHierarchy uniqueName="[Journal].[Dev]" caption="Dev" attribute="1" defaultMemberUniqueName="[Journal].[Dev].[All]" allUniqueName="[Journal].[Dev].[All]" dimensionUniqueName="[Journal]" displayFolder="" count="0" memberValueDatatype="20" unbalanced="0"/>
    <cacheHierarchy uniqueName="[Journal].[Chain Bets]" caption="Chain Bets" attribute="1" defaultMemberUniqueName="[Journal].[Chain Bets].[All]" allUniqueName="[Journal].[Chain Bets].[All]" dimensionUniqueName="[Journal]" displayFolder="" count="0" memberValueDatatype="20" unbalanced="0"/>
    <cacheHierarchy uniqueName="[Journal].[Hedge Bets]" caption="Hedge Bets" attribute="1" defaultMemberUniqueName="[Journal].[Hedge Bets].[All]" allUniqueName="[Journal].[Hedge Bets].[All]" dimensionUniqueName="[Journal]" displayFolder="" count="0" memberValueDatatype="20" unbalanced="0"/>
    <cacheHierarchy uniqueName="[Journal].[Reverse Chain Bets]" caption="Reverse Chain Bets" attribute="1" defaultMemberUniqueName="[Journal].[Reverse Chain Bets].[All]" allUniqueName="[Journal].[Reverse Chain Bets].[All]" dimensionUniqueName="[Journal]" displayFolder="" count="0" memberValueDatatype="20" unbalanced="0"/>
    <cacheHierarchy uniqueName="[Journal].[H/A]" caption="H/A" attribute="1" defaultMemberUniqueName="[Journal].[H/A].[All]" allUniqueName="[Journal].[H/A].[All]" dimensionUniqueName="[Journal]" displayFolder="" count="0" memberValueDatatype="130" unbalanced="0"/>
    <cacheHierarchy uniqueName="[Journal].[F/U]" caption="F/U" attribute="1" defaultMemberUniqueName="[Journal].[F/U].[All]" allUniqueName="[Journal].[F/U].[All]" dimensionUniqueName="[Journal]" displayFolder="" count="0" memberValueDatatype="130" unbalanced="0"/>
    <cacheHierarchy uniqueName="[Journal].[Balance]" caption="Balance" attribute="1" defaultMemberUniqueName="[Journal].[Balance].[All]" allUniqueName="[Journal].[Balance].[All]" dimensionUniqueName="[Journal]" displayFolder="" count="0" memberValueDatatype="5" unbalanced="0"/>
    <cacheHierarchy uniqueName="[Journal].[ROI]" caption="ROI" attribute="1" defaultMemberUniqueName="[Journal].[ROI].[All]" allUniqueName="[Journal].[ROI].[All]" dimensionUniqueName="[Journal]" displayFolder="" count="0" memberValueDatatype="5" unbalanced="0"/>
    <cacheHierarchy uniqueName="[Journal].[Date (Month)]" caption="Date (Month)" attribute="1" defaultMemberUniqueName="[Journal].[Date (Month)].[All]" allUniqueName="[Journal].[Date (Month)].[All]" dimensionUniqueName="[Journal]" displayFolder="" count="0" memberValueDatatype="130" unbalanced="0"/>
    <cacheHierarchy uniqueName="[Journal].[Date (Quarter)]" caption="Date (Quarter)" attribute="1" defaultMemberUniqueName="[Journal].[Date (Quarter)].[All]" allUniqueName="[Journal].[Date (Quarter)].[All]" dimensionUniqueName="[Journal]" displayFolder="" count="0" memberValueDatatype="130" unbalanced="0"/>
    <cacheHierarchy uniqueName="[Journal].[Date (Day)]" caption="Date (Day)" attribute="1" defaultMemberUniqueName="[Journal].[Date (Day)].[All]" allUniqueName="[Journal].[Date (Day)].[All]" dimensionUniqueName="[Journal]" displayFolder="" count="0" memberValueDatatype="130" unbalanced="0"/>
    <cacheHierarchy uniqueName="[Journal].[Date (Year)]" caption="Date (Year)" attribute="1" defaultMemberUniqueName="[Journal].[Date (Year)].[All]" allUniqueName="[Journal].[Date (Year)].[All]" dimensionUniqueName="[Journal]" displayFolder="" count="0" memberValueDatatype="130" unbalanced="0"/>
    <cacheHierarchy uniqueName="[Journal].[Date (Day Index)]" caption="Date (Day Index)" attribute="1" defaultMemberUniqueName="[Journal].[Date (Day Index)].[All]" allUniqueName="[Journal].[Date (Day Index)].[All]" dimensionUniqueName="[Journal]" displayFolder="" count="0" memberValueDatatype="5" unbalanced="0" hidden="1"/>
    <cacheHierarchy uniqueName="[Journal].[Date (Month Index)]" caption="Date (Month Index)" attribute="1" defaultMemberUniqueName="[Journal].[Date (Month Index)].[All]" allUniqueName="[Journal].[Date (Month Index)].[All]" dimensionUniqueName="[Journal]" displayFolder="" count="0" memberValueDatatype="20" unbalanced="0" hidden="1"/>
    <cacheHierarchy uniqueName="[Measures].[Count of Game]" caption="Count of Game" measure="1" displayFolder="" measureGroup="Journal" count="0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Profit]" caption="Sum of Profit" measure="1" displayFolder="" measureGroup="Journal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DOW]" caption="Count of DOW" measure="1" displayFolder="" measureGroup="Journal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Dev]" caption="Sum of Dev" measure="1" displayFolder="" measureGroup="Journal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Stakes]" caption="Sum of Stakes" measure="1" displayFolder="" measureGroup="Journal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ROI]" caption="Sum of ROI" measure="1" displayFolder="" measureGroup="Journal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unt of Games]" caption="Count of Games" measure="1" displayFolder="" measureGroup="Journal" count="0"/>
    <cacheHierarchy uniqueName="[Measures].[Distinct Day of Week Count]" caption="Distinct Day of Week Count" measure="1" displayFolder="" measureGroup="Journal" count="0"/>
    <cacheHierarchy uniqueName="[Measures].[Day of Week Average]" caption="Day of Week Average" measure="1" displayFolder="" measureGroup="Journal" count="0" oneField="1">
      <fieldsUsage count="1">
        <fieldUsage x="1"/>
      </fieldsUsage>
    </cacheHierarchy>
    <cacheHierarchy uniqueName="[Measures].[Distinct Count of Dates]" caption="Distinct Count of Dates" measure="1" displayFolder="" measureGroup="Journal" count="0"/>
    <cacheHierarchy uniqueName="[Measures].[Average Profit per Game]" caption="Average Profit per Game" measure="1" displayFolder="" measureGroup="Journal" count="0"/>
    <cacheHierarchy uniqueName="[Measures].[%ROI]" caption="%ROI" measure="1" displayFolder="" measureGroup="Journal" count="0"/>
    <cacheHierarchy uniqueName="[Measures].[__XL_Count Journal]" caption="__XL_Count Journal" measure="1" displayFolder="" measureGroup="Journal" count="0" hidden="1"/>
    <cacheHierarchy uniqueName="[Measures].[__No measures defined]" caption="__No measures defined" measure="1" displayFolder="" count="0" hidden="1"/>
  </cacheHierarchies>
  <kpis count="0"/>
  <dimensions count="2">
    <dimension name="Journal" uniqueName="[Journal]" caption="Journal"/>
    <dimension measure="1" name="Measures" uniqueName="[Measures]" caption="Measures"/>
  </dimensions>
  <measureGroups count="1">
    <measureGroup name="Journal" caption="Journal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eorgios Chantzopoulos" refreshedDate="45243.943855324076" backgroundQuery="1" createdVersion="8" refreshedVersion="8" minRefreshableVersion="3" recordCount="0" supportSubquery="1" supportAdvancedDrill="1" xr:uid="{1718037B-3991-459B-BE84-089E0359EAB8}">
  <cacheSource type="external" connectionId="1"/>
  <cacheFields count="6">
    <cacheField name="[Measures].[Count of Game]" caption="Count of Game" numFmtId="0" hierarchy="26" level="32767"/>
    <cacheField name="[Measures].[Sum of Profit]" caption="Sum of Profit" numFmtId="0" hierarchy="27" level="32767"/>
    <cacheField name="[Journal].[Result].[Result]" caption="Result" numFmtId="0" hierarchy="10" level="1">
      <sharedItems count="3">
        <s v="LOST"/>
        <s v="WON"/>
        <s v="VOID"/>
      </sharedItems>
    </cacheField>
    <cacheField name="[Journal].[F/U].[F/U]" caption="F/U" numFmtId="0" hierarchy="17" level="1">
      <sharedItems count="2">
        <s v="Favorite"/>
        <s v="Underdog"/>
      </sharedItems>
    </cacheField>
    <cacheField name="[Journal].[H/A].[H/A]" caption="H/A" numFmtId="0" hierarchy="16" level="1">
      <sharedItems count="2">
        <s v="Away"/>
        <s v="Home"/>
      </sharedItems>
    </cacheField>
    <cacheField name="[Measures].[Average Profit per Game]" caption="Average Profit per Game" numFmtId="0" hierarchy="36" level="32767"/>
  </cacheFields>
  <cacheHierarchies count="40">
    <cacheHierarchy uniqueName="[Journal].[#]" caption="#" attribute="1" defaultMemberUniqueName="[Journal].[#].[All]" allUniqueName="[Journal].[#].[All]" dimensionUniqueName="[Journal]" displayFolder="" count="0" memberValueDatatype="20" unbalanced="0"/>
    <cacheHierarchy uniqueName="[Journal].[Date]" caption="Date" attribute="1" time="1" defaultMemberUniqueName="[Journal].[Date].[All]" allUniqueName="[Journal].[Date].[All]" dimensionUniqueName="[Journal]" displayFolder="" count="0" memberValueDatatype="7" unbalanced="0"/>
    <cacheHierarchy uniqueName="[Journal].[DOW]" caption="DOW" attribute="1" defaultMemberUniqueName="[Journal].[DOW].[All]" allUniqueName="[Journal].[DOW].[All]" dimensionUniqueName="[Journal]" displayFolder="" count="0" memberValueDatatype="130" unbalanced="0"/>
    <cacheHierarchy uniqueName="[Journal].[Time]" caption="Time" attribute="1" time="1" defaultMemberUniqueName="[Journal].[Time].[All]" allUniqueName="[Journal].[Time].[All]" dimensionUniqueName="[Journal]" displayFolder="" count="0" memberValueDatatype="7" unbalanced="0"/>
    <cacheHierarchy uniqueName="[Journal].[Country]" caption="Country" attribute="1" defaultMemberUniqueName="[Journal].[Country].[All]" allUniqueName="[Journal].[Country].[All]" dimensionUniqueName="[Journal]" displayFolder="" count="0" memberValueDatatype="130" unbalanced="0"/>
    <cacheHierarchy uniqueName="[Journal].[League]" caption="League" attribute="1" defaultMemberUniqueName="[Journal].[League].[All]" allUniqueName="[Journal].[League].[All]" dimensionUniqueName="[Journal]" displayFolder="" count="0" memberValueDatatype="130" unbalanced="0"/>
    <cacheHierarchy uniqueName="[Journal].[Game]" caption="Game" attribute="1" defaultMemberUniqueName="[Journal].[Game].[All]" allUniqueName="[Journal].[Game].[All]" dimensionUniqueName="[Journal]" displayFolder="" count="0" memberValueDatatype="130" unbalanced="0"/>
    <cacheHierarchy uniqueName="[Journal].[Closing]" caption="Closing" attribute="1" defaultMemberUniqueName="[Journal].[Closing].[All]" allUniqueName="[Journal].[Closing].[All]" dimensionUniqueName="[Journal]" displayFolder="" count="0" memberValueDatatype="130" unbalanced="0"/>
    <cacheHierarchy uniqueName="[Journal].[Stakes]" caption="Stakes" attribute="1" defaultMemberUniqueName="[Journal].[Stakes].[All]" allUniqueName="[Journal].[Stakes].[All]" dimensionUniqueName="[Journal]" displayFolder="" count="0" memberValueDatatype="5" unbalanced="0"/>
    <cacheHierarchy uniqueName="[Journal].[Return]" caption="Return" attribute="1" defaultMemberUniqueName="[Journal].[Return].[All]" allUniqueName="[Journal].[Return].[All]" dimensionUniqueName="[Journal]" displayFolder="" count="0" memberValueDatatype="5" unbalanced="0"/>
    <cacheHierarchy uniqueName="[Journal].[Result]" caption="Result" attribute="1" defaultMemberUniqueName="[Journal].[Result].[All]" allUniqueName="[Journal].[Result].[All]" dimensionUniqueName="[Journal]" displayFolder="" count="2" memberValueDatatype="130" unbalanced="0">
      <fieldsUsage count="2">
        <fieldUsage x="-1"/>
        <fieldUsage x="2"/>
      </fieldsUsage>
    </cacheHierarchy>
    <cacheHierarchy uniqueName="[Journal].[Profit]" caption="Profit" attribute="1" defaultMemberUniqueName="[Journal].[Profit].[All]" allUniqueName="[Journal].[Profit].[All]" dimensionUniqueName="[Journal]" displayFolder="" count="0" memberValueDatatype="5" unbalanced="0"/>
    <cacheHierarchy uniqueName="[Journal].[Dev]" caption="Dev" attribute="1" defaultMemberUniqueName="[Journal].[Dev].[All]" allUniqueName="[Journal].[Dev].[All]" dimensionUniqueName="[Journal]" displayFolder="" count="0" memberValueDatatype="20" unbalanced="0"/>
    <cacheHierarchy uniqueName="[Journal].[Chain Bets]" caption="Chain Bets" attribute="1" defaultMemberUniqueName="[Journal].[Chain Bets].[All]" allUniqueName="[Journal].[Chain Bets].[All]" dimensionUniqueName="[Journal]" displayFolder="" count="0" memberValueDatatype="20" unbalanced="0"/>
    <cacheHierarchy uniqueName="[Journal].[Hedge Bets]" caption="Hedge Bets" attribute="1" defaultMemberUniqueName="[Journal].[Hedge Bets].[All]" allUniqueName="[Journal].[Hedge Bets].[All]" dimensionUniqueName="[Journal]" displayFolder="" count="0" memberValueDatatype="20" unbalanced="0"/>
    <cacheHierarchy uniqueName="[Journal].[Reverse Chain Bets]" caption="Reverse Chain Bets" attribute="1" defaultMemberUniqueName="[Journal].[Reverse Chain Bets].[All]" allUniqueName="[Journal].[Reverse Chain Bets].[All]" dimensionUniqueName="[Journal]" displayFolder="" count="0" memberValueDatatype="20" unbalanced="0"/>
    <cacheHierarchy uniqueName="[Journal].[H/A]" caption="H/A" attribute="1" defaultMemberUniqueName="[Journal].[H/A].[All]" allUniqueName="[Journal].[H/A].[All]" dimensionUniqueName="[Journal]" displayFolder="" count="2" memberValueDatatype="130" unbalanced="0">
      <fieldsUsage count="2">
        <fieldUsage x="-1"/>
        <fieldUsage x="4"/>
      </fieldsUsage>
    </cacheHierarchy>
    <cacheHierarchy uniqueName="[Journal].[F/U]" caption="F/U" attribute="1" defaultMemberUniqueName="[Journal].[F/U].[All]" allUniqueName="[Journal].[F/U].[All]" dimensionUniqueName="[Journal]" displayFolder="" count="2" memberValueDatatype="130" unbalanced="0">
      <fieldsUsage count="2">
        <fieldUsage x="-1"/>
        <fieldUsage x="3"/>
      </fieldsUsage>
    </cacheHierarchy>
    <cacheHierarchy uniqueName="[Journal].[Balance]" caption="Balance" attribute="1" defaultMemberUniqueName="[Journal].[Balance].[All]" allUniqueName="[Journal].[Balance].[All]" dimensionUniqueName="[Journal]" displayFolder="" count="0" memberValueDatatype="5" unbalanced="0"/>
    <cacheHierarchy uniqueName="[Journal].[ROI]" caption="ROI" attribute="1" defaultMemberUniqueName="[Journal].[ROI].[All]" allUniqueName="[Journal].[ROI].[All]" dimensionUniqueName="[Journal]" displayFolder="" count="0" memberValueDatatype="5" unbalanced="0"/>
    <cacheHierarchy uniqueName="[Journal].[Date (Month)]" caption="Date (Month)" attribute="1" defaultMemberUniqueName="[Journal].[Date (Month)].[All]" allUniqueName="[Journal].[Date (Month)].[All]" dimensionUniqueName="[Journal]" displayFolder="" count="0" memberValueDatatype="130" unbalanced="0"/>
    <cacheHierarchy uniqueName="[Journal].[Date (Quarter)]" caption="Date (Quarter)" attribute="1" defaultMemberUniqueName="[Journal].[Date (Quarter)].[All]" allUniqueName="[Journal].[Date (Quarter)].[All]" dimensionUniqueName="[Journal]" displayFolder="" count="0" memberValueDatatype="130" unbalanced="0"/>
    <cacheHierarchy uniqueName="[Journal].[Date (Day)]" caption="Date (Day)" attribute="1" defaultMemberUniqueName="[Journal].[Date (Day)].[All]" allUniqueName="[Journal].[Date (Day)].[All]" dimensionUniqueName="[Journal]" displayFolder="" count="0" memberValueDatatype="130" unbalanced="0"/>
    <cacheHierarchy uniqueName="[Journal].[Date (Year)]" caption="Date (Year)" attribute="1" defaultMemberUniqueName="[Journal].[Date (Year)].[All]" allUniqueName="[Journal].[Date (Year)].[All]" dimensionUniqueName="[Journal]" displayFolder="" count="0" memberValueDatatype="130" unbalanced="0"/>
    <cacheHierarchy uniqueName="[Journal].[Date (Day Index)]" caption="Date (Day Index)" attribute="1" defaultMemberUniqueName="[Journal].[Date (Day Index)].[All]" allUniqueName="[Journal].[Date (Day Index)].[All]" dimensionUniqueName="[Journal]" displayFolder="" count="0" memberValueDatatype="5" unbalanced="0" hidden="1"/>
    <cacheHierarchy uniqueName="[Journal].[Date (Month Index)]" caption="Date (Month Index)" attribute="1" defaultMemberUniqueName="[Journal].[Date (Month Index)].[All]" allUniqueName="[Journal].[Date (Month Index)].[All]" dimensionUniqueName="[Journal]" displayFolder="" count="0" memberValueDatatype="20" unbalanced="0" hidden="1"/>
    <cacheHierarchy uniqueName="[Measures].[Count of Game]" caption="Count of Game" measure="1" displayFolder="" measureGroup="Journal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Profit]" caption="Sum of Profit" measure="1" displayFolder="" measureGroup="Journal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DOW]" caption="Count of DOW" measure="1" displayFolder="" measureGroup="Journal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Dev]" caption="Sum of Dev" measure="1" displayFolder="" measureGroup="Journal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Stakes]" caption="Sum of Stakes" measure="1" displayFolder="" measureGroup="Journal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ROI]" caption="Sum of ROI" measure="1" displayFolder="" measureGroup="Journal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unt of Games]" caption="Count of Games" measure="1" displayFolder="" measureGroup="Journal" count="0"/>
    <cacheHierarchy uniqueName="[Measures].[Distinct Day of Week Count]" caption="Distinct Day of Week Count" measure="1" displayFolder="" measureGroup="Journal" count="0"/>
    <cacheHierarchy uniqueName="[Measures].[Day of Week Average]" caption="Day of Week Average" measure="1" displayFolder="" measureGroup="Journal" count="0"/>
    <cacheHierarchy uniqueName="[Measures].[Distinct Count of Dates]" caption="Distinct Count of Dates" measure="1" displayFolder="" measureGroup="Journal" count="0"/>
    <cacheHierarchy uniqueName="[Measures].[Average Profit per Game]" caption="Average Profit per Game" measure="1" displayFolder="" measureGroup="Journal" count="0" oneField="1">
      <fieldsUsage count="1">
        <fieldUsage x="5"/>
      </fieldsUsage>
    </cacheHierarchy>
    <cacheHierarchy uniqueName="[Measures].[%ROI]" caption="%ROI" measure="1" displayFolder="" measureGroup="Journal" count="0"/>
    <cacheHierarchy uniqueName="[Measures].[__XL_Count Journal]" caption="__XL_Count Journal" measure="1" displayFolder="" measureGroup="Journal" count="0" hidden="1"/>
    <cacheHierarchy uniqueName="[Measures].[__No measures defined]" caption="__No measures defined" measure="1" displayFolder="" count="0" hidden="1"/>
  </cacheHierarchies>
  <kpis count="0"/>
  <dimensions count="2">
    <dimension name="Journal" uniqueName="[Journal]" caption="Journal"/>
    <dimension measure="1" name="Measures" uniqueName="[Measures]" caption="Measures"/>
  </dimensions>
  <measureGroups count="1">
    <measureGroup name="Journal" caption="Journal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eorgios Chantzopoulos" refreshedDate="45243.943859143517" backgroundQuery="1" createdVersion="8" refreshedVersion="8" minRefreshableVersion="3" recordCount="0" supportSubquery="1" supportAdvancedDrill="1" xr:uid="{825ED327-E473-4BF3-95DC-8B754864C347}">
  <cacheSource type="external" connectionId="1"/>
  <cacheFields count="2">
    <cacheField name="[Journal].[Date].[Date]" caption="Date" numFmtId="0" hierarchy="1" level="1">
      <sharedItems containsSemiMixedTypes="0" containsNonDate="0" containsDate="1" containsString="0" minDate="2023-10-28T00:00:00" maxDate="2023-11-14T00:00:00" count="17"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</sharedItems>
    </cacheField>
    <cacheField name="[Measures].[Sum of Profit]" caption="Sum of Profit" numFmtId="0" hierarchy="27" level="32767"/>
  </cacheFields>
  <cacheHierarchies count="40">
    <cacheHierarchy uniqueName="[Journal].[#]" caption="#" attribute="1" defaultMemberUniqueName="[Journal].[#].[All]" allUniqueName="[Journal].[#].[All]" dimensionUniqueName="[Journal]" displayFolder="" count="0" memberValueDatatype="20" unbalanced="0"/>
    <cacheHierarchy uniqueName="[Journal].[Date]" caption="Date" attribute="1" time="1" defaultMemberUniqueName="[Journal].[Date].[All]" allUniqueName="[Journal].[Date].[All]" dimensionUniqueName="[Journal]" displayFolder="" count="2" memberValueDatatype="7" unbalanced="0">
      <fieldsUsage count="2">
        <fieldUsage x="-1"/>
        <fieldUsage x="0"/>
      </fieldsUsage>
    </cacheHierarchy>
    <cacheHierarchy uniqueName="[Journal].[DOW]" caption="DOW" attribute="1" defaultMemberUniqueName="[Journal].[DOW].[All]" allUniqueName="[Journal].[DOW].[All]" dimensionUniqueName="[Journal]" displayFolder="" count="0" memberValueDatatype="130" unbalanced="0"/>
    <cacheHierarchy uniqueName="[Journal].[Time]" caption="Time" attribute="1" time="1" defaultMemberUniqueName="[Journal].[Time].[All]" allUniqueName="[Journal].[Time].[All]" dimensionUniqueName="[Journal]" displayFolder="" count="0" memberValueDatatype="7" unbalanced="0"/>
    <cacheHierarchy uniqueName="[Journal].[Country]" caption="Country" attribute="1" defaultMemberUniqueName="[Journal].[Country].[All]" allUniqueName="[Journal].[Country].[All]" dimensionUniqueName="[Journal]" displayFolder="" count="0" memberValueDatatype="130" unbalanced="0"/>
    <cacheHierarchy uniqueName="[Journal].[League]" caption="League" attribute="1" defaultMemberUniqueName="[Journal].[League].[All]" allUniqueName="[Journal].[League].[All]" dimensionUniqueName="[Journal]" displayFolder="" count="0" memberValueDatatype="130" unbalanced="0"/>
    <cacheHierarchy uniqueName="[Journal].[Game]" caption="Game" attribute="1" defaultMemberUniqueName="[Journal].[Game].[All]" allUniqueName="[Journal].[Game].[All]" dimensionUniqueName="[Journal]" displayFolder="" count="0" memberValueDatatype="130" unbalanced="0"/>
    <cacheHierarchy uniqueName="[Journal].[Closing]" caption="Closing" attribute="1" defaultMemberUniqueName="[Journal].[Closing].[All]" allUniqueName="[Journal].[Closing].[All]" dimensionUniqueName="[Journal]" displayFolder="" count="0" memberValueDatatype="130" unbalanced="0"/>
    <cacheHierarchy uniqueName="[Journal].[Stakes]" caption="Stakes" attribute="1" defaultMemberUniqueName="[Journal].[Stakes].[All]" allUniqueName="[Journal].[Stakes].[All]" dimensionUniqueName="[Journal]" displayFolder="" count="0" memberValueDatatype="5" unbalanced="0"/>
    <cacheHierarchy uniqueName="[Journal].[Return]" caption="Return" attribute="1" defaultMemberUniqueName="[Journal].[Return].[All]" allUniqueName="[Journal].[Return].[All]" dimensionUniqueName="[Journal]" displayFolder="" count="0" memberValueDatatype="5" unbalanced="0"/>
    <cacheHierarchy uniqueName="[Journal].[Result]" caption="Result" attribute="1" defaultMemberUniqueName="[Journal].[Result].[All]" allUniqueName="[Journal].[Result].[All]" dimensionUniqueName="[Journal]" displayFolder="" count="0" memberValueDatatype="130" unbalanced="0"/>
    <cacheHierarchy uniqueName="[Journal].[Profit]" caption="Profit" attribute="1" defaultMemberUniqueName="[Journal].[Profit].[All]" allUniqueName="[Journal].[Profit].[All]" dimensionUniqueName="[Journal]" displayFolder="" count="0" memberValueDatatype="5" unbalanced="0"/>
    <cacheHierarchy uniqueName="[Journal].[Dev]" caption="Dev" attribute="1" defaultMemberUniqueName="[Journal].[Dev].[All]" allUniqueName="[Journal].[Dev].[All]" dimensionUniqueName="[Journal]" displayFolder="" count="0" memberValueDatatype="20" unbalanced="0"/>
    <cacheHierarchy uniqueName="[Journal].[Chain Bets]" caption="Chain Bets" attribute="1" defaultMemberUniqueName="[Journal].[Chain Bets].[All]" allUniqueName="[Journal].[Chain Bets].[All]" dimensionUniqueName="[Journal]" displayFolder="" count="0" memberValueDatatype="20" unbalanced="0"/>
    <cacheHierarchy uniqueName="[Journal].[Hedge Bets]" caption="Hedge Bets" attribute="1" defaultMemberUniqueName="[Journal].[Hedge Bets].[All]" allUniqueName="[Journal].[Hedge Bets].[All]" dimensionUniqueName="[Journal]" displayFolder="" count="0" memberValueDatatype="20" unbalanced="0"/>
    <cacheHierarchy uniqueName="[Journal].[Reverse Chain Bets]" caption="Reverse Chain Bets" attribute="1" defaultMemberUniqueName="[Journal].[Reverse Chain Bets].[All]" allUniqueName="[Journal].[Reverse Chain Bets].[All]" dimensionUniqueName="[Journal]" displayFolder="" count="0" memberValueDatatype="20" unbalanced="0"/>
    <cacheHierarchy uniqueName="[Journal].[H/A]" caption="H/A" attribute="1" defaultMemberUniqueName="[Journal].[H/A].[All]" allUniqueName="[Journal].[H/A].[All]" dimensionUniqueName="[Journal]" displayFolder="" count="0" memberValueDatatype="130" unbalanced="0"/>
    <cacheHierarchy uniqueName="[Journal].[F/U]" caption="F/U" attribute="1" defaultMemberUniqueName="[Journal].[F/U].[All]" allUniqueName="[Journal].[F/U].[All]" dimensionUniqueName="[Journal]" displayFolder="" count="0" memberValueDatatype="130" unbalanced="0"/>
    <cacheHierarchy uniqueName="[Journal].[Balance]" caption="Balance" attribute="1" defaultMemberUniqueName="[Journal].[Balance].[All]" allUniqueName="[Journal].[Balance].[All]" dimensionUniqueName="[Journal]" displayFolder="" count="0" memberValueDatatype="5" unbalanced="0"/>
    <cacheHierarchy uniqueName="[Journal].[ROI]" caption="ROI" attribute="1" defaultMemberUniqueName="[Journal].[ROI].[All]" allUniqueName="[Journal].[ROI].[All]" dimensionUniqueName="[Journal]" displayFolder="" count="0" memberValueDatatype="5" unbalanced="0"/>
    <cacheHierarchy uniqueName="[Journal].[Date (Month)]" caption="Date (Month)" attribute="1" defaultMemberUniqueName="[Journal].[Date (Month)].[All]" allUniqueName="[Journal].[Date (Month)].[All]" dimensionUniqueName="[Journal]" displayFolder="" count="0" memberValueDatatype="130" unbalanced="0"/>
    <cacheHierarchy uniqueName="[Journal].[Date (Quarter)]" caption="Date (Quarter)" attribute="1" defaultMemberUniqueName="[Journal].[Date (Quarter)].[All]" allUniqueName="[Journal].[Date (Quarter)].[All]" dimensionUniqueName="[Journal]" displayFolder="" count="0" memberValueDatatype="130" unbalanced="0"/>
    <cacheHierarchy uniqueName="[Journal].[Date (Day)]" caption="Date (Day)" attribute="1" defaultMemberUniqueName="[Journal].[Date (Day)].[All]" allUniqueName="[Journal].[Date (Day)].[All]" dimensionUniqueName="[Journal]" displayFolder="" count="0" memberValueDatatype="130" unbalanced="0"/>
    <cacheHierarchy uniqueName="[Journal].[Date (Year)]" caption="Date (Year)" attribute="1" defaultMemberUniqueName="[Journal].[Date (Year)].[All]" allUniqueName="[Journal].[Date (Year)].[All]" dimensionUniqueName="[Journal]" displayFolder="" count="0" memberValueDatatype="130" unbalanced="0"/>
    <cacheHierarchy uniqueName="[Journal].[Date (Day Index)]" caption="Date (Day Index)" attribute="1" defaultMemberUniqueName="[Journal].[Date (Day Index)].[All]" allUniqueName="[Journal].[Date (Day Index)].[All]" dimensionUniqueName="[Journal]" displayFolder="" count="0" memberValueDatatype="5" unbalanced="0" hidden="1"/>
    <cacheHierarchy uniqueName="[Journal].[Date (Month Index)]" caption="Date (Month Index)" attribute="1" defaultMemberUniqueName="[Journal].[Date (Month Index)].[All]" allUniqueName="[Journal].[Date (Month Index)].[All]" dimensionUniqueName="[Journal]" displayFolder="" count="0" memberValueDatatype="20" unbalanced="0" hidden="1"/>
    <cacheHierarchy uniqueName="[Measures].[Count of Game]" caption="Count of Game" measure="1" displayFolder="" measureGroup="Journal" count="0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Profit]" caption="Sum of Profit" measure="1" displayFolder="" measureGroup="Journal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DOW]" caption="Count of DOW" measure="1" displayFolder="" measureGroup="Journal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Dev]" caption="Sum of Dev" measure="1" displayFolder="" measureGroup="Journal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Stakes]" caption="Sum of Stakes" measure="1" displayFolder="" measureGroup="Journal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ROI]" caption="Sum of ROI" measure="1" displayFolder="" measureGroup="Journal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unt of Games]" caption="Count of Games" measure="1" displayFolder="" measureGroup="Journal" count="0"/>
    <cacheHierarchy uniqueName="[Measures].[Distinct Day of Week Count]" caption="Distinct Day of Week Count" measure="1" displayFolder="" measureGroup="Journal" count="0"/>
    <cacheHierarchy uniqueName="[Measures].[Day of Week Average]" caption="Day of Week Average" measure="1" displayFolder="" measureGroup="Journal" count="0"/>
    <cacheHierarchy uniqueName="[Measures].[Distinct Count of Dates]" caption="Distinct Count of Dates" measure="1" displayFolder="" measureGroup="Journal" count="0"/>
    <cacheHierarchy uniqueName="[Measures].[Average Profit per Game]" caption="Average Profit per Game" measure="1" displayFolder="" measureGroup="Journal" count="0"/>
    <cacheHierarchy uniqueName="[Measures].[%ROI]" caption="%ROI" measure="1" displayFolder="" measureGroup="Journal" count="0"/>
    <cacheHierarchy uniqueName="[Measures].[__XL_Count Journal]" caption="__XL_Count Journal" measure="1" displayFolder="" measureGroup="Journal" count="0" hidden="1"/>
    <cacheHierarchy uniqueName="[Measures].[__No measures defined]" caption="__No measures defined" measure="1" displayFolder="" count="0" hidden="1"/>
  </cacheHierarchies>
  <kpis count="0"/>
  <dimensions count="2">
    <dimension name="Journal" uniqueName="[Journal]" caption="Journal"/>
    <dimension measure="1" name="Measures" uniqueName="[Measures]" caption="Measures"/>
  </dimensions>
  <measureGroups count="1">
    <measureGroup name="Journal" caption="Journal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eorgios Chantzopoulos" refreshedDate="45243.943862731481" backgroundQuery="1" createdVersion="8" refreshedVersion="8" minRefreshableVersion="3" recordCount="0" supportSubquery="1" supportAdvancedDrill="1" xr:uid="{90A6B9F7-18D9-43F9-8EA3-B3D4A4094456}">
  <cacheSource type="external" connectionId="1"/>
  <cacheFields count="4">
    <cacheField name="[Journal].[League].[League]" caption="League" numFmtId="0" hierarchy="5" level="1">
      <sharedItems count="6">
        <s v="ACB"/>
        <s v="Basket League"/>
        <s v="Eurocup"/>
        <s v="Euroleague"/>
        <s v="Lega A"/>
        <s v="NBL"/>
      </sharedItems>
    </cacheField>
    <cacheField name="[Measures].[Sum of Profit]" caption="Sum of Profit" numFmtId="0" hierarchy="27" level="32767"/>
    <cacheField name="[Measures].[Count of Game]" caption="Count of Game" numFmtId="0" hierarchy="26" level="32767"/>
    <cacheField name="[Journal].[Date].[Date]" caption="Date" numFmtId="0" hierarchy="1" level="1">
      <sharedItems containsSemiMixedTypes="0" containsNonDate="0" containsDate="1" containsString="0" minDate="2023-10-28T00:00:00" maxDate="2023-11-10T00:00:00" count="13">
        <d v="2023-11-01T00:00:00"/>
        <d v="2023-10-29T00:00:00"/>
        <d v="2023-11-05T00:00:00"/>
        <d v="2023-10-28T00:00:00"/>
        <d v="2023-10-30T00:00:00"/>
        <d v="2023-11-06T00:00:00"/>
        <d v="2023-11-04T00:00:00"/>
        <d v="2023-10-31T00:00:00"/>
        <d v="2023-11-07T00:00:00"/>
        <d v="2023-11-08T00:00:00"/>
        <d v="2023-11-02T00:00:00"/>
        <d v="2023-11-03T00:00:00"/>
        <d v="2023-11-09T00:00:00"/>
      </sharedItems>
    </cacheField>
  </cacheFields>
  <cacheHierarchies count="40">
    <cacheHierarchy uniqueName="[Journal].[#]" caption="#" attribute="1" defaultMemberUniqueName="[Journal].[#].[All]" allUniqueName="[Journal].[#].[All]" dimensionUniqueName="[Journal]" displayFolder="" count="0" memberValueDatatype="20" unbalanced="0"/>
    <cacheHierarchy uniqueName="[Journal].[Date]" caption="Date" attribute="1" time="1" defaultMemberUniqueName="[Journal].[Date].[All]" allUniqueName="[Journal].[Date].[All]" dimensionUniqueName="[Journal]" displayFolder="" count="2" memberValueDatatype="7" unbalanced="0">
      <fieldsUsage count="2">
        <fieldUsage x="-1"/>
        <fieldUsage x="3"/>
      </fieldsUsage>
    </cacheHierarchy>
    <cacheHierarchy uniqueName="[Journal].[DOW]" caption="DOW" attribute="1" defaultMemberUniqueName="[Journal].[DOW].[All]" allUniqueName="[Journal].[DOW].[All]" dimensionUniqueName="[Journal]" displayFolder="" count="0" memberValueDatatype="130" unbalanced="0"/>
    <cacheHierarchy uniqueName="[Journal].[Time]" caption="Time" attribute="1" time="1" defaultMemberUniqueName="[Journal].[Time].[All]" allUniqueName="[Journal].[Time].[All]" dimensionUniqueName="[Journal]" displayFolder="" count="0" memberValueDatatype="7" unbalanced="0"/>
    <cacheHierarchy uniqueName="[Journal].[Country]" caption="Country" attribute="1" defaultMemberUniqueName="[Journal].[Country].[All]" allUniqueName="[Journal].[Country].[All]" dimensionUniqueName="[Journal]" displayFolder="" count="0" memberValueDatatype="130" unbalanced="0"/>
    <cacheHierarchy uniqueName="[Journal].[League]" caption="League" attribute="1" defaultMemberUniqueName="[Journal].[League].[All]" allUniqueName="[Journal].[League].[All]" dimensionUniqueName="[Journal]" displayFolder="" count="2" memberValueDatatype="130" unbalanced="0">
      <fieldsUsage count="2">
        <fieldUsage x="-1"/>
        <fieldUsage x="0"/>
      </fieldsUsage>
    </cacheHierarchy>
    <cacheHierarchy uniqueName="[Journal].[Game]" caption="Game" attribute="1" defaultMemberUniqueName="[Journal].[Game].[All]" allUniqueName="[Journal].[Game].[All]" dimensionUniqueName="[Journal]" displayFolder="" count="0" memberValueDatatype="130" unbalanced="0"/>
    <cacheHierarchy uniqueName="[Journal].[Closing]" caption="Closing" attribute="1" defaultMemberUniqueName="[Journal].[Closing].[All]" allUniqueName="[Journal].[Closing].[All]" dimensionUniqueName="[Journal]" displayFolder="" count="0" memberValueDatatype="130" unbalanced="0"/>
    <cacheHierarchy uniqueName="[Journal].[Stakes]" caption="Stakes" attribute="1" defaultMemberUniqueName="[Journal].[Stakes].[All]" allUniqueName="[Journal].[Stakes].[All]" dimensionUniqueName="[Journal]" displayFolder="" count="0" memberValueDatatype="5" unbalanced="0"/>
    <cacheHierarchy uniqueName="[Journal].[Return]" caption="Return" attribute="1" defaultMemberUniqueName="[Journal].[Return].[All]" allUniqueName="[Journal].[Return].[All]" dimensionUniqueName="[Journal]" displayFolder="" count="0" memberValueDatatype="5" unbalanced="0"/>
    <cacheHierarchy uniqueName="[Journal].[Result]" caption="Result" attribute="1" defaultMemberUniqueName="[Journal].[Result].[All]" allUniqueName="[Journal].[Result].[All]" dimensionUniqueName="[Journal]" displayFolder="" count="0" memberValueDatatype="130" unbalanced="0"/>
    <cacheHierarchy uniqueName="[Journal].[Profit]" caption="Profit" attribute="1" defaultMemberUniqueName="[Journal].[Profit].[All]" allUniqueName="[Journal].[Profit].[All]" dimensionUniqueName="[Journal]" displayFolder="" count="0" memberValueDatatype="5" unbalanced="0"/>
    <cacheHierarchy uniqueName="[Journal].[Dev]" caption="Dev" attribute="1" defaultMemberUniqueName="[Journal].[Dev].[All]" allUniqueName="[Journal].[Dev].[All]" dimensionUniqueName="[Journal]" displayFolder="" count="0" memberValueDatatype="20" unbalanced="0"/>
    <cacheHierarchy uniqueName="[Journal].[Chain Bets]" caption="Chain Bets" attribute="1" defaultMemberUniqueName="[Journal].[Chain Bets].[All]" allUniqueName="[Journal].[Chain Bets].[All]" dimensionUniqueName="[Journal]" displayFolder="" count="0" memberValueDatatype="20" unbalanced="0"/>
    <cacheHierarchy uniqueName="[Journal].[Hedge Bets]" caption="Hedge Bets" attribute="1" defaultMemberUniqueName="[Journal].[Hedge Bets].[All]" allUniqueName="[Journal].[Hedge Bets].[All]" dimensionUniqueName="[Journal]" displayFolder="" count="0" memberValueDatatype="20" unbalanced="0"/>
    <cacheHierarchy uniqueName="[Journal].[Reverse Chain Bets]" caption="Reverse Chain Bets" attribute="1" defaultMemberUniqueName="[Journal].[Reverse Chain Bets].[All]" allUniqueName="[Journal].[Reverse Chain Bets].[All]" dimensionUniqueName="[Journal]" displayFolder="" count="0" memberValueDatatype="20" unbalanced="0"/>
    <cacheHierarchy uniqueName="[Journal].[H/A]" caption="H/A" attribute="1" defaultMemberUniqueName="[Journal].[H/A].[All]" allUniqueName="[Journal].[H/A].[All]" dimensionUniqueName="[Journal]" displayFolder="" count="0" memberValueDatatype="130" unbalanced="0"/>
    <cacheHierarchy uniqueName="[Journal].[F/U]" caption="F/U" attribute="1" defaultMemberUniqueName="[Journal].[F/U].[All]" allUniqueName="[Journal].[F/U].[All]" dimensionUniqueName="[Journal]" displayFolder="" count="0" memberValueDatatype="130" unbalanced="0"/>
    <cacheHierarchy uniqueName="[Journal].[Balance]" caption="Balance" attribute="1" defaultMemberUniqueName="[Journal].[Balance].[All]" allUniqueName="[Journal].[Balance].[All]" dimensionUniqueName="[Journal]" displayFolder="" count="0" memberValueDatatype="5" unbalanced="0"/>
    <cacheHierarchy uniqueName="[Journal].[ROI]" caption="ROI" attribute="1" defaultMemberUniqueName="[Journal].[ROI].[All]" allUniqueName="[Journal].[ROI].[All]" dimensionUniqueName="[Journal]" displayFolder="" count="0" memberValueDatatype="5" unbalanced="0"/>
    <cacheHierarchy uniqueName="[Journal].[Date (Month)]" caption="Date (Month)" attribute="1" defaultMemberUniqueName="[Journal].[Date (Month)].[All]" allUniqueName="[Journal].[Date (Month)].[All]" dimensionUniqueName="[Journal]" displayFolder="" count="0" memberValueDatatype="130" unbalanced="0"/>
    <cacheHierarchy uniqueName="[Journal].[Date (Quarter)]" caption="Date (Quarter)" attribute="1" defaultMemberUniqueName="[Journal].[Date (Quarter)].[All]" allUniqueName="[Journal].[Date (Quarter)].[All]" dimensionUniqueName="[Journal]" displayFolder="" count="0" memberValueDatatype="130" unbalanced="0"/>
    <cacheHierarchy uniqueName="[Journal].[Date (Day)]" caption="Date (Day)" attribute="1" defaultMemberUniqueName="[Journal].[Date (Day)].[All]" allUniqueName="[Journal].[Date (Day)].[All]" dimensionUniqueName="[Journal]" displayFolder="" count="0" memberValueDatatype="130" unbalanced="0"/>
    <cacheHierarchy uniqueName="[Journal].[Date (Year)]" caption="Date (Year)" attribute="1" defaultMemberUniqueName="[Journal].[Date (Year)].[All]" allUniqueName="[Journal].[Date (Year)].[All]" dimensionUniqueName="[Journal]" displayFolder="" count="0" memberValueDatatype="130" unbalanced="0"/>
    <cacheHierarchy uniqueName="[Journal].[Date (Day Index)]" caption="Date (Day Index)" attribute="1" defaultMemberUniqueName="[Journal].[Date (Day Index)].[All]" allUniqueName="[Journal].[Date (Day Index)].[All]" dimensionUniqueName="[Journal]" displayFolder="" count="0" memberValueDatatype="5" unbalanced="0" hidden="1"/>
    <cacheHierarchy uniqueName="[Journal].[Date (Month Index)]" caption="Date (Month Index)" attribute="1" defaultMemberUniqueName="[Journal].[Date (Month Index)].[All]" allUniqueName="[Journal].[Date (Month Index)].[All]" dimensionUniqueName="[Journal]" displayFolder="" count="0" memberValueDatatype="20" unbalanced="0" hidden="1"/>
    <cacheHierarchy uniqueName="[Measures].[Count of Game]" caption="Count of Game" measure="1" displayFolder="" measureGroup="Journal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Profit]" caption="Sum of Profit" measure="1" displayFolder="" measureGroup="Journal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DOW]" caption="Count of DOW" measure="1" displayFolder="" measureGroup="Journal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Dev]" caption="Sum of Dev" measure="1" displayFolder="" measureGroup="Journal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Stakes]" caption="Sum of Stakes" measure="1" displayFolder="" measureGroup="Journal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ROI]" caption="Sum of ROI" measure="1" displayFolder="" measureGroup="Journal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unt of Games]" caption="Count of Games" measure="1" displayFolder="" measureGroup="Journal" count="0"/>
    <cacheHierarchy uniqueName="[Measures].[Distinct Day of Week Count]" caption="Distinct Day of Week Count" measure="1" displayFolder="" measureGroup="Journal" count="0"/>
    <cacheHierarchy uniqueName="[Measures].[Day of Week Average]" caption="Day of Week Average" measure="1" displayFolder="" measureGroup="Journal" count="0"/>
    <cacheHierarchy uniqueName="[Measures].[Distinct Count of Dates]" caption="Distinct Count of Dates" measure="1" displayFolder="" measureGroup="Journal" count="0"/>
    <cacheHierarchy uniqueName="[Measures].[Average Profit per Game]" caption="Average Profit per Game" measure="1" displayFolder="" measureGroup="Journal" count="0"/>
    <cacheHierarchy uniqueName="[Measures].[%ROI]" caption="%ROI" measure="1" displayFolder="" measureGroup="Journal" count="0"/>
    <cacheHierarchy uniqueName="[Measures].[__XL_Count Journal]" caption="__XL_Count Journal" measure="1" displayFolder="" measureGroup="Journal" count="0" hidden="1"/>
    <cacheHierarchy uniqueName="[Measures].[__No measures defined]" caption="__No measures defined" measure="1" displayFolder="" count="0" hidden="1"/>
  </cacheHierarchies>
  <kpis count="0"/>
  <dimensions count="2">
    <dimension name="Journal" uniqueName="[Journal]" caption="Journal"/>
    <dimension measure="1" name="Measures" uniqueName="[Measures]" caption="Measures"/>
  </dimensions>
  <measureGroups count="1">
    <measureGroup name="Journal" caption="Journal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orgios Chantzopoulos" refreshedDate="45243.943870138886" createdVersion="8" refreshedVersion="8" minRefreshableVersion="3" recordCount="65" xr:uid="{38D26843-92A5-407B-A0AD-5795A6A61D15}">
  <cacheSource type="worksheet">
    <worksheetSource name="Journal"/>
  </cacheSource>
  <cacheFields count="22">
    <cacheField name="#" numFmtId="3">
      <sharedItems containsSemiMixedTypes="0" containsString="0" containsNumber="1" containsInteger="1" minValue="1" maxValue="65"/>
    </cacheField>
    <cacheField name="Date" numFmtId="169">
      <sharedItems containsSemiMixedTypes="0" containsNonDate="0" containsDate="1" containsString="0" minDate="2023-10-28T00:00:00" maxDate="2023-11-14T00:00:00" count="17"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</sharedItems>
      <fieldGroup par="21"/>
    </cacheField>
    <cacheField name="DOW" numFmtId="169">
      <sharedItems/>
    </cacheField>
    <cacheField name="Time" numFmtId="170">
      <sharedItems containsSemiMixedTypes="0" containsNonDate="0" containsDate="1" containsString="0" minDate="1899-12-30T00:30:00" maxDate="1899-12-30T21:30:00"/>
    </cacheField>
    <cacheField name="Country" numFmtId="0">
      <sharedItems count="11">
        <s v="South Korea"/>
        <s v="Australia"/>
        <s v="Greece"/>
        <s v="Italy"/>
        <s v="Spain"/>
        <s v="Europe"/>
        <s v="Austria"/>
        <s v="Brasil"/>
        <s v="Turkey"/>
        <s v="Germany"/>
        <s v="France"/>
      </sharedItems>
    </cacheField>
    <cacheField name="League" numFmtId="0">
      <sharedItems count="13">
        <s v="KBL"/>
        <s v="NBL"/>
        <s v="Basket League"/>
        <s v="Lega A"/>
        <s v="ACB"/>
        <s v="Champions League"/>
        <s v="Euroleague"/>
        <s v="ABL"/>
        <s v="Eurocup"/>
        <s v="NBB"/>
        <s v="BSL"/>
        <s v="BBL"/>
        <s v="LNB"/>
      </sharedItems>
    </cacheField>
    <cacheField name="Game" numFmtId="0">
      <sharedItems/>
    </cacheField>
    <cacheField name="Closing" numFmtId="49">
      <sharedItems count="22">
        <s v="+5.5 -5.5"/>
        <s v="-6.5 +6.5"/>
        <s v="-5.5 +5.5"/>
        <s v="+1.5 -1.5"/>
        <s v="-1.5 +1.5"/>
        <s v="+2.5 -2.5"/>
        <s v="+3.5 -3.5"/>
        <s v="-7.5 +7.5"/>
        <s v="-2.5 +2.5"/>
        <s v="-4.5 +4.5"/>
        <s v="+4.5 -4.5"/>
        <s v="+6.5 -6.5"/>
        <s v="-3.5 +3.5"/>
        <s v="+2.5 - 2.5"/>
        <s v="+14.5 -14.5"/>
        <s v="-7.5 + 7.5"/>
        <s v="-8.5 +8.5"/>
        <s v="-5.5 + 5.5"/>
        <s v="+11.5 -11.5"/>
        <s v="-9.5 +9.5"/>
        <s v="-8.5 + 8.5"/>
        <s v="+5.5 -5,5" u="1"/>
      </sharedItems>
    </cacheField>
    <cacheField name="Stakes" numFmtId="4">
      <sharedItems containsSemiMixedTypes="0" containsString="0" containsNumber="1" minValue="0.25" maxValue="32.07"/>
    </cacheField>
    <cacheField name="Return" numFmtId="4">
      <sharedItems containsSemiMixedTypes="0" containsString="0" containsNumber="1" minValue="0" maxValue="56.68"/>
    </cacheField>
    <cacheField name="Result" numFmtId="4">
      <sharedItems count="4">
        <s v="WON"/>
        <s v="LOST"/>
        <s v="VOID"/>
        <s v="" u="1"/>
      </sharedItems>
    </cacheField>
    <cacheField name="Profit" numFmtId="4">
      <sharedItems containsSemiMixedTypes="0" containsString="0" containsNumber="1" minValue="-12.96" maxValue="24.61"/>
    </cacheField>
    <cacheField name="Dev" numFmtId="171">
      <sharedItems containsSemiMixedTypes="0" containsString="0" containsNumber="1" containsInteger="1" minValue="-32" maxValue="24"/>
    </cacheField>
    <cacheField name="Chain Bets" numFmtId="1">
      <sharedItems containsSemiMixedTypes="0" containsString="0" containsNumber="1" containsInteger="1" minValue="1" maxValue="10"/>
    </cacheField>
    <cacheField name="Hedge Bets" numFmtId="1">
      <sharedItems containsString="0" containsBlank="1" containsNumber="1" containsInteger="1" minValue="0" maxValue="4"/>
    </cacheField>
    <cacheField name="Reverse Chain Bets" numFmtId="1">
      <sharedItems containsString="0" containsBlank="1" containsNumber="1" containsInteger="1" minValue="1" maxValue="4"/>
    </cacheField>
    <cacheField name="H/A" numFmtId="1">
      <sharedItems count="2">
        <s v="Away"/>
        <s v="Home"/>
      </sharedItems>
    </cacheField>
    <cacheField name="F/U" numFmtId="1">
      <sharedItems count="2">
        <s v="Favorite"/>
        <s v="Underdog"/>
      </sharedItems>
    </cacheField>
    <cacheField name="Balance" numFmtId="4">
      <sharedItems containsSemiMixedTypes="0" containsString="0" containsNumber="1" minValue="0.12" maxValue="75.260000000000005"/>
    </cacheField>
    <cacheField name="ROI" numFmtId="10">
      <sharedItems containsSemiMixedTypes="0" containsString="0" containsNumber="1" minValue="-1" maxValue="1.2272727272727273"/>
    </cacheField>
    <cacheField name="Days (Date)" numFmtId="0" databaseField="0">
      <fieldGroup base="1">
        <rangePr groupBy="days" startDate="2023-10-28T00:00:00" endDate="2023-11-14T00:00:00"/>
        <groupItems count="368">
          <s v="&lt;28/10/2023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4/11/2023"/>
        </groupItems>
      </fieldGroup>
    </cacheField>
    <cacheField name="Months (Date)" numFmtId="0" databaseField="0">
      <fieldGroup base="1">
        <rangePr groupBy="months" startDate="2023-10-28T00:00:00" endDate="2023-11-14T00:00:00"/>
        <groupItems count="14">
          <s v="&lt;28/10/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4/11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eorgios Chantzopoulos" refreshedDate="45244.47917233796" backgroundQuery="1" createdVersion="8" refreshedVersion="8" minRefreshableVersion="3" recordCount="0" supportSubquery="1" supportAdvancedDrill="1" xr:uid="{FFDD76D7-3508-4FE6-B1D3-B6EA24701EC8}">
  <cacheSource type="external" connectionId="1"/>
  <cacheFields count="4">
    <cacheField name="[Journal].[League].[League]" caption="League" numFmtId="0" hierarchy="5" level="1">
      <sharedItems count="5">
        <s v="Basket League"/>
        <s v="BBL"/>
        <s v="Champions League"/>
        <s v="Eurocup"/>
        <s v="Euroleague"/>
      </sharedItems>
    </cacheField>
    <cacheField name="[Measures].[Count of Game]" caption="Count of Game" numFmtId="0" hierarchy="26" level="32767"/>
    <cacheField name="[Measures].[%ROI]" caption="%ROI" numFmtId="0" hierarchy="37" level="32767"/>
    <cacheField name="[Journal].[Date (Month)].[Date (Month)]" caption="Date (Month)" numFmtId="0" hierarchy="20" level="1">
      <sharedItems count="2">
        <s v="Oct"/>
        <s v="Nov"/>
      </sharedItems>
    </cacheField>
  </cacheFields>
  <cacheHierarchies count="40">
    <cacheHierarchy uniqueName="[Journal].[#]" caption="#" attribute="1" defaultMemberUniqueName="[Journal].[#].[All]" allUniqueName="[Journal].[#].[All]" dimensionUniqueName="[Journal]" displayFolder="" count="0" memberValueDatatype="20" unbalanced="0"/>
    <cacheHierarchy uniqueName="[Journal].[Date]" caption="Date" attribute="1" time="1" defaultMemberUniqueName="[Journal].[Date].[All]" allUniqueName="[Journal].[Date].[All]" dimensionUniqueName="[Journal]" displayFolder="" count="0" memberValueDatatype="7" unbalanced="0"/>
    <cacheHierarchy uniqueName="[Journal].[DOW]" caption="DOW" attribute="1" defaultMemberUniqueName="[Journal].[DOW].[All]" allUniqueName="[Journal].[DOW].[All]" dimensionUniqueName="[Journal]" displayFolder="" count="0" memberValueDatatype="130" unbalanced="0"/>
    <cacheHierarchy uniqueName="[Journal].[Time]" caption="Time" attribute="1" time="1" defaultMemberUniqueName="[Journal].[Time].[All]" allUniqueName="[Journal].[Time].[All]" dimensionUniqueName="[Journal]" displayFolder="" count="0" memberValueDatatype="7" unbalanced="0"/>
    <cacheHierarchy uniqueName="[Journal].[Country]" caption="Country" attribute="1" defaultMemberUniqueName="[Journal].[Country].[All]" allUniqueName="[Journal].[Country].[All]" dimensionUniqueName="[Journal]" displayFolder="" count="0" memberValueDatatype="130" unbalanced="0"/>
    <cacheHierarchy uniqueName="[Journal].[League]" caption="League" attribute="1" defaultMemberUniqueName="[Journal].[League].[All]" allUniqueName="[Journal].[League].[All]" dimensionUniqueName="[Journal]" displayFolder="" count="2" memberValueDatatype="130" unbalanced="0">
      <fieldsUsage count="2">
        <fieldUsage x="-1"/>
        <fieldUsage x="0"/>
      </fieldsUsage>
    </cacheHierarchy>
    <cacheHierarchy uniqueName="[Journal].[Game]" caption="Game" attribute="1" defaultMemberUniqueName="[Journal].[Game].[All]" allUniqueName="[Journal].[Game].[All]" dimensionUniqueName="[Journal]" displayFolder="" count="0" memberValueDatatype="130" unbalanced="0"/>
    <cacheHierarchy uniqueName="[Journal].[Closing]" caption="Closing" attribute="1" defaultMemberUniqueName="[Journal].[Closing].[All]" allUniqueName="[Journal].[Closing].[All]" dimensionUniqueName="[Journal]" displayFolder="" count="0" memberValueDatatype="130" unbalanced="0"/>
    <cacheHierarchy uniqueName="[Journal].[Stakes]" caption="Stakes" attribute="1" defaultMemberUniqueName="[Journal].[Stakes].[All]" allUniqueName="[Journal].[Stakes].[All]" dimensionUniqueName="[Journal]" displayFolder="" count="0" memberValueDatatype="5" unbalanced="0"/>
    <cacheHierarchy uniqueName="[Journal].[Return]" caption="Return" attribute="1" defaultMemberUniqueName="[Journal].[Return].[All]" allUniqueName="[Journal].[Return].[All]" dimensionUniqueName="[Journal]" displayFolder="" count="0" memberValueDatatype="5" unbalanced="0"/>
    <cacheHierarchy uniqueName="[Journal].[Result]" caption="Result" attribute="1" defaultMemberUniqueName="[Journal].[Result].[All]" allUniqueName="[Journal].[Result].[All]" dimensionUniqueName="[Journal]" displayFolder="" count="0" memberValueDatatype="130" unbalanced="0"/>
    <cacheHierarchy uniqueName="[Journal].[Profit]" caption="Profit" attribute="1" defaultMemberUniqueName="[Journal].[Profit].[All]" allUniqueName="[Journal].[Profit].[All]" dimensionUniqueName="[Journal]" displayFolder="" count="0" memberValueDatatype="5" unbalanced="0"/>
    <cacheHierarchy uniqueName="[Journal].[Dev]" caption="Dev" attribute="1" defaultMemberUniqueName="[Journal].[Dev].[All]" allUniqueName="[Journal].[Dev].[All]" dimensionUniqueName="[Journal]" displayFolder="" count="0" memberValueDatatype="20" unbalanced="0"/>
    <cacheHierarchy uniqueName="[Journal].[Chain Bets]" caption="Chain Bets" attribute="1" defaultMemberUniqueName="[Journal].[Chain Bets].[All]" allUniqueName="[Journal].[Chain Bets].[All]" dimensionUniqueName="[Journal]" displayFolder="" count="0" memberValueDatatype="20" unbalanced="0"/>
    <cacheHierarchy uniqueName="[Journal].[Hedge Bets]" caption="Hedge Bets" attribute="1" defaultMemberUniqueName="[Journal].[Hedge Bets].[All]" allUniqueName="[Journal].[Hedge Bets].[All]" dimensionUniqueName="[Journal]" displayFolder="" count="0" memberValueDatatype="20" unbalanced="0"/>
    <cacheHierarchy uniqueName="[Journal].[Reverse Chain Bets]" caption="Reverse Chain Bets" attribute="1" defaultMemberUniqueName="[Journal].[Reverse Chain Bets].[All]" allUniqueName="[Journal].[Reverse Chain Bets].[All]" dimensionUniqueName="[Journal]" displayFolder="" count="0" memberValueDatatype="20" unbalanced="0"/>
    <cacheHierarchy uniqueName="[Journal].[H/A]" caption="H/A" attribute="1" defaultMemberUniqueName="[Journal].[H/A].[All]" allUniqueName="[Journal].[H/A].[All]" dimensionUniqueName="[Journal]" displayFolder="" count="0" memberValueDatatype="130" unbalanced="0"/>
    <cacheHierarchy uniqueName="[Journal].[F/U]" caption="F/U" attribute="1" defaultMemberUniqueName="[Journal].[F/U].[All]" allUniqueName="[Journal].[F/U].[All]" dimensionUniqueName="[Journal]" displayFolder="" count="0" memberValueDatatype="130" unbalanced="0"/>
    <cacheHierarchy uniqueName="[Journal].[Balance]" caption="Balance" attribute="1" defaultMemberUniqueName="[Journal].[Balance].[All]" allUniqueName="[Journal].[Balance].[All]" dimensionUniqueName="[Journal]" displayFolder="" count="0" memberValueDatatype="5" unbalanced="0"/>
    <cacheHierarchy uniqueName="[Journal].[ROI]" caption="ROI" attribute="1" defaultMemberUniqueName="[Journal].[ROI].[All]" allUniqueName="[Journal].[ROI].[All]" dimensionUniqueName="[Journal]" displayFolder="" count="0" memberValueDatatype="5" unbalanced="0"/>
    <cacheHierarchy uniqueName="[Journal].[Date (Month)]" caption="Date (Month)" attribute="1" defaultMemberUniqueName="[Journal].[Date (Month)].[All]" allUniqueName="[Journal].[Date (Month)].[All]" dimensionUniqueName="[Journal]" displayFolder="" count="2" memberValueDatatype="130" unbalanced="0">
      <fieldsUsage count="2">
        <fieldUsage x="-1"/>
        <fieldUsage x="3"/>
      </fieldsUsage>
    </cacheHierarchy>
    <cacheHierarchy uniqueName="[Journal].[Date (Quarter)]" caption="Date (Quarter)" attribute="1" defaultMemberUniqueName="[Journal].[Date (Quarter)].[All]" allUniqueName="[Journal].[Date (Quarter)].[All]" dimensionUniqueName="[Journal]" displayFolder="" count="0" memberValueDatatype="130" unbalanced="0"/>
    <cacheHierarchy uniqueName="[Journal].[Date (Day)]" caption="Date (Day)" attribute="1" defaultMemberUniqueName="[Journal].[Date (Day)].[All]" allUniqueName="[Journal].[Date (Day)].[All]" dimensionUniqueName="[Journal]" displayFolder="" count="0" memberValueDatatype="130" unbalanced="0"/>
    <cacheHierarchy uniqueName="[Journal].[Date (Year)]" caption="Date (Year)" attribute="1" defaultMemberUniqueName="[Journal].[Date (Year)].[All]" allUniqueName="[Journal].[Date (Year)].[All]" dimensionUniqueName="[Journal]" displayFolder="" count="0" memberValueDatatype="130" unbalanced="0"/>
    <cacheHierarchy uniqueName="[Journal].[Date (Day Index)]" caption="Date (Day Index)" attribute="1" defaultMemberUniqueName="[Journal].[Date (Day Index)].[All]" allUniqueName="[Journal].[Date (Day Index)].[All]" dimensionUniqueName="[Journal]" displayFolder="" count="0" memberValueDatatype="5" unbalanced="0" hidden="1"/>
    <cacheHierarchy uniqueName="[Journal].[Date (Month Index)]" caption="Date (Month Index)" attribute="1" defaultMemberUniqueName="[Journal].[Date (Month Index)].[All]" allUniqueName="[Journal].[Date (Month Index)].[All]" dimensionUniqueName="[Journal]" displayFolder="" count="0" memberValueDatatype="20" unbalanced="0" hidden="1"/>
    <cacheHierarchy uniqueName="[Measures].[Count of Game]" caption="Count of Game" measure="1" displayFolder="" measureGroup="Journal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Profit]" caption="Sum of Profit" measure="1" displayFolder="" measureGroup="Journal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DOW]" caption="Count of DOW" measure="1" displayFolder="" measureGroup="Journal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Dev]" caption="Sum of Dev" measure="1" displayFolder="" measureGroup="Journal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Stakes]" caption="Sum of Stakes" measure="1" displayFolder="" measureGroup="Journal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ROI]" caption="Sum of ROI" measure="1" displayFolder="" measureGroup="Journal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unt of Games]" caption="Count of Games" measure="1" displayFolder="" measureGroup="Journal" count="0"/>
    <cacheHierarchy uniqueName="[Measures].[Distinct Day of Week Count]" caption="Distinct Day of Week Count" measure="1" displayFolder="" measureGroup="Journal" count="0"/>
    <cacheHierarchy uniqueName="[Measures].[Day of Week Average]" caption="Day of Week Average" measure="1" displayFolder="" measureGroup="Journal" count="0"/>
    <cacheHierarchy uniqueName="[Measures].[Distinct Count of Dates]" caption="Distinct Count of Dates" measure="1" displayFolder="" measureGroup="Journal" count="0"/>
    <cacheHierarchy uniqueName="[Measures].[Average Profit per Game]" caption="Average Profit per Game" measure="1" displayFolder="" measureGroup="Journal" count="0"/>
    <cacheHierarchy uniqueName="[Measures].[%ROI]" caption="%ROI" measure="1" displayFolder="" measureGroup="Journal" count="0" oneField="1">
      <fieldsUsage count="1">
        <fieldUsage x="2"/>
      </fieldsUsage>
    </cacheHierarchy>
    <cacheHierarchy uniqueName="[Measures].[__XL_Count Journal]" caption="__XL_Count Journal" measure="1" displayFolder="" measureGroup="Journal" count="0" hidden="1"/>
    <cacheHierarchy uniqueName="[Measures].[__No measures defined]" caption="__No measures defined" measure="1" displayFolder="" count="0" hidden="1"/>
  </cacheHierarchies>
  <kpis count="0"/>
  <dimensions count="2">
    <dimension name="Journal" uniqueName="[Journal]" caption="Journal"/>
    <dimension measure="1" name="Measures" uniqueName="[Measures]" caption="Measures"/>
  </dimensions>
  <measureGroups count="1">
    <measureGroup name="Journal" caption="Journal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">
  <r>
    <n v="1"/>
    <x v="0"/>
    <s v="Sat"/>
    <d v="1899-12-30T08:00:00"/>
    <x v="0"/>
    <x v="0"/>
    <s v="KoGas vs LG Sakers"/>
    <x v="0"/>
    <n v="0.3"/>
    <n v="0.42"/>
    <x v="0"/>
    <n v="0.12"/>
    <n v="5"/>
    <n v="2"/>
    <n v="1"/>
    <m/>
    <x v="0"/>
    <x v="0"/>
    <n v="0.12"/>
    <n v="0.4"/>
  </r>
  <r>
    <n v="2"/>
    <x v="0"/>
    <s v="Sat"/>
    <d v="1899-12-30T09:30:00"/>
    <x v="1"/>
    <x v="1"/>
    <s v="SE Melbourne vs New Zealand Breakers"/>
    <x v="1"/>
    <n v="26.8"/>
    <n v="30.55"/>
    <x v="0"/>
    <n v="3.75"/>
    <n v="20"/>
    <n v="10"/>
    <n v="4"/>
    <m/>
    <x v="0"/>
    <x v="1"/>
    <n v="3.87"/>
    <n v="0.13992537313432835"/>
  </r>
  <r>
    <n v="3"/>
    <x v="0"/>
    <s v="Sat"/>
    <d v="1899-12-30T12:00:00"/>
    <x v="1"/>
    <x v="1"/>
    <s v="Cairns Taipans v Sydney"/>
    <x v="0"/>
    <n v="11"/>
    <n v="9.76"/>
    <x v="1"/>
    <n v="-1.2400000000000002"/>
    <n v="-1"/>
    <n v="10"/>
    <n v="1"/>
    <m/>
    <x v="0"/>
    <x v="0"/>
    <n v="2.63"/>
    <n v="-0.11272727272727275"/>
  </r>
  <r>
    <n v="4"/>
    <x v="0"/>
    <s v="Sat"/>
    <d v="1899-12-30T17:15:00"/>
    <x v="2"/>
    <x v="2"/>
    <s v="Peristeri v Promitheas"/>
    <x v="1"/>
    <n v="1"/>
    <n v="1.41"/>
    <x v="0"/>
    <n v="0.40999999999999992"/>
    <n v="0"/>
    <n v="4"/>
    <n v="2"/>
    <m/>
    <x v="0"/>
    <x v="1"/>
    <n v="3.04"/>
    <n v="0.40999999999999992"/>
  </r>
  <r>
    <n v="5"/>
    <x v="0"/>
    <s v="Sat"/>
    <d v="1899-12-30T19:00:00"/>
    <x v="2"/>
    <x v="2"/>
    <s v="Marousi v Karditsa"/>
    <x v="2"/>
    <n v="5.4"/>
    <n v="11.45"/>
    <x v="0"/>
    <n v="6.0499999999999989"/>
    <n v="6"/>
    <n v="8"/>
    <n v="0"/>
    <m/>
    <x v="0"/>
    <x v="1"/>
    <n v="9.09"/>
    <n v="1.12037037037037"/>
  </r>
  <r>
    <n v="6"/>
    <x v="0"/>
    <s v="Sat"/>
    <d v="1899-12-30T21:30:00"/>
    <x v="3"/>
    <x v="3"/>
    <s v="Sassari v Dertona"/>
    <x v="3"/>
    <n v="27.12"/>
    <n v="30.86"/>
    <x v="0"/>
    <n v="3.7399999999999984"/>
    <n v="3"/>
    <n v="10"/>
    <n v="2"/>
    <m/>
    <x v="1"/>
    <x v="1"/>
    <n v="12.829999999999998"/>
    <n v="0.13790560471976396"/>
  </r>
  <r>
    <n v="7"/>
    <x v="1"/>
    <s v="Sun"/>
    <d v="1899-12-30T07:00:00"/>
    <x v="1"/>
    <x v="1"/>
    <s v="Brisbane Bullets v Tasmania JackJumpers"/>
    <x v="0"/>
    <n v="5.27"/>
    <n v="5.52"/>
    <x v="0"/>
    <n v="0.25"/>
    <n v="1"/>
    <n v="8"/>
    <n v="1"/>
    <m/>
    <x v="0"/>
    <x v="0"/>
    <n v="13.079999999999998"/>
    <n v="4.743833017077799E-2"/>
  </r>
  <r>
    <n v="8"/>
    <x v="1"/>
    <s v="Sun"/>
    <d v="1899-12-30T13:30:00"/>
    <x v="4"/>
    <x v="4"/>
    <s v="Manresa v Granada"/>
    <x v="1"/>
    <n v="9.35"/>
    <n v="16.37"/>
    <x v="0"/>
    <n v="7.0200000000000014"/>
    <n v="11"/>
    <n v="8"/>
    <n v="2"/>
    <m/>
    <x v="0"/>
    <x v="1"/>
    <n v="20.100000000000001"/>
    <n v="0.75080213903743331"/>
  </r>
  <r>
    <n v="9"/>
    <x v="1"/>
    <s v="Sun"/>
    <d v="1899-12-30T17:15:00"/>
    <x v="2"/>
    <x v="2"/>
    <s v="Aris v AEK"/>
    <x v="4"/>
    <n v="3.2"/>
    <n v="3.31"/>
    <x v="0"/>
    <n v="0.10999999999999988"/>
    <n v="0"/>
    <n v="6"/>
    <n v="3"/>
    <m/>
    <x v="0"/>
    <x v="1"/>
    <n v="20.21"/>
    <n v="3.4374999999999961E-2"/>
  </r>
  <r>
    <n v="10"/>
    <x v="1"/>
    <s v="Sun"/>
    <d v="1899-12-30T19:30:00"/>
    <x v="4"/>
    <x v="4"/>
    <s v="Valencia v Barcelona"/>
    <x v="5"/>
    <n v="10.17"/>
    <n v="12.83"/>
    <x v="0"/>
    <n v="2.66"/>
    <n v="0"/>
    <n v="7"/>
    <n v="2"/>
    <n v="2"/>
    <x v="0"/>
    <x v="0"/>
    <n v="22.87"/>
    <n v="0.26155358898721731"/>
  </r>
  <r>
    <n v="11"/>
    <x v="2"/>
    <s v="Mon"/>
    <d v="1899-12-30T12:00:00"/>
    <x v="0"/>
    <x v="0"/>
    <s v="Suwon v Wonju"/>
    <x v="6"/>
    <n v="1.32"/>
    <n v="1.85"/>
    <x v="0"/>
    <n v="0.53"/>
    <n v="0"/>
    <n v="4"/>
    <n v="2"/>
    <n v="2"/>
    <x v="0"/>
    <x v="0"/>
    <n v="23.400000000000002"/>
    <n v="0.40151515151515149"/>
  </r>
  <r>
    <n v="12"/>
    <x v="2"/>
    <s v="Mon"/>
    <d v="1899-12-30T20:15:00"/>
    <x v="2"/>
    <x v="2"/>
    <s v="Olympiakos v Panathinaikos"/>
    <x v="7"/>
    <n v="1.1499999999999999"/>
    <n v="1.4"/>
    <x v="0"/>
    <n v="0.25"/>
    <n v="0"/>
    <n v="3"/>
    <n v="2"/>
    <n v="1"/>
    <x v="0"/>
    <x v="1"/>
    <n v="23.650000000000002"/>
    <n v="0.21739130434782611"/>
  </r>
  <r>
    <n v="13"/>
    <x v="3"/>
    <s v="Tue"/>
    <d v="1899-12-30T12:00:00"/>
    <x v="0"/>
    <x v="0"/>
    <s v="Anyang v Mobis"/>
    <x v="3"/>
    <n v="1.05"/>
    <n v="1.59"/>
    <x v="0"/>
    <n v="0.54"/>
    <n v="0"/>
    <n v="4"/>
    <n v="1"/>
    <n v="1"/>
    <x v="0"/>
    <x v="0"/>
    <n v="24.19"/>
    <n v="0.51428571428571435"/>
  </r>
  <r>
    <n v="14"/>
    <x v="3"/>
    <s v="Tue"/>
    <d v="1899-12-30T19:00:00"/>
    <x v="5"/>
    <x v="5"/>
    <s v="Tofas v Dertona"/>
    <x v="3"/>
    <n v="0.75"/>
    <n v="0"/>
    <x v="1"/>
    <n v="-0.75"/>
    <n v="-3"/>
    <n v="2"/>
    <m/>
    <m/>
    <x v="1"/>
    <x v="1"/>
    <n v="23.44"/>
    <n v="-1"/>
  </r>
  <r>
    <n v="15"/>
    <x v="3"/>
    <s v="Tue"/>
    <d v="1899-12-30T19:30:00"/>
    <x v="5"/>
    <x v="5"/>
    <s v="Promitheas v Rytas"/>
    <x v="8"/>
    <n v="0.75"/>
    <n v="1.51"/>
    <x v="0"/>
    <n v="0.76"/>
    <n v="6"/>
    <n v="2"/>
    <m/>
    <m/>
    <x v="1"/>
    <x v="0"/>
    <n v="24.200000000000003"/>
    <n v="1.0133333333333334"/>
  </r>
  <r>
    <n v="16"/>
    <x v="3"/>
    <s v="Tue"/>
    <d v="1899-12-30T21:30:00"/>
    <x v="5"/>
    <x v="6"/>
    <s v="Olimpia Milano v Maccabi"/>
    <x v="9"/>
    <n v="2.77"/>
    <n v="3.49"/>
    <x v="0"/>
    <n v="0.7200000000000002"/>
    <n v="0"/>
    <n v="3"/>
    <n v="2"/>
    <m/>
    <x v="0"/>
    <x v="1"/>
    <n v="24.92"/>
    <n v="0.2599277978339351"/>
  </r>
  <r>
    <n v="17"/>
    <x v="4"/>
    <s v="Wed"/>
    <d v="1899-12-30T16:30:00"/>
    <x v="6"/>
    <x v="7"/>
    <s v="Graz UBSC v Oberwart Gunners"/>
    <x v="4"/>
    <n v="14"/>
    <n v="12.3"/>
    <x v="1"/>
    <n v="-1.6999999999999993"/>
    <n v="-9"/>
    <n v="4"/>
    <n v="1"/>
    <n v="2"/>
    <x v="0"/>
    <x v="1"/>
    <n v="23.220000000000002"/>
    <n v="-0.12142857142857137"/>
  </r>
  <r>
    <n v="18"/>
    <x v="4"/>
    <s v="Wed"/>
    <d v="1899-12-30T19:00:00"/>
    <x v="5"/>
    <x v="8"/>
    <s v="Besiktas v Venezia"/>
    <x v="2"/>
    <n v="3.09"/>
    <n v="4.13"/>
    <x v="0"/>
    <n v="1.04"/>
    <n v="0"/>
    <n v="3"/>
    <n v="2"/>
    <m/>
    <x v="0"/>
    <x v="1"/>
    <n v="24.26"/>
    <n v="0.33656957928802594"/>
  </r>
  <r>
    <n v="19"/>
    <x v="4"/>
    <s v="Wed"/>
    <d v="1899-12-30T20:00:00"/>
    <x v="5"/>
    <x v="8"/>
    <s v="Aris v Cluj Napoca"/>
    <x v="3"/>
    <n v="5.86"/>
    <n v="7.2"/>
    <x v="0"/>
    <n v="1.3399999999999999"/>
    <n v="0"/>
    <n v="3"/>
    <n v="2"/>
    <m/>
    <x v="0"/>
    <x v="1"/>
    <n v="25.6"/>
    <n v="0.22866894197952214"/>
  </r>
  <r>
    <n v="20"/>
    <x v="4"/>
    <s v="Wed"/>
    <d v="1899-12-30T21:30:00"/>
    <x v="5"/>
    <x v="5"/>
    <s v="Benfica v PAOK"/>
    <x v="9"/>
    <n v="2.2799999999999998"/>
    <n v="3.08"/>
    <x v="0"/>
    <n v="0.80000000000000027"/>
    <n v="0"/>
    <n v="2"/>
    <n v="2"/>
    <m/>
    <x v="0"/>
    <x v="1"/>
    <n v="26.400000000000002"/>
    <n v="0.35087719298245629"/>
  </r>
  <r>
    <n v="21"/>
    <x v="5"/>
    <s v="Thu"/>
    <d v="1899-12-30T10:30:00"/>
    <x v="1"/>
    <x v="1"/>
    <s v="Brisbane Bullets v SE Melbourne"/>
    <x v="10"/>
    <n v="1"/>
    <n v="2.04"/>
    <x v="0"/>
    <n v="1.04"/>
    <n v="21"/>
    <n v="2"/>
    <m/>
    <m/>
    <x v="1"/>
    <x v="0"/>
    <n v="27.44"/>
    <n v="1.04"/>
  </r>
  <r>
    <n v="22"/>
    <x v="5"/>
    <s v="Thu"/>
    <d v="1899-12-30T12:00:00"/>
    <x v="0"/>
    <x v="0"/>
    <s v="LG Sakers v Goyang Sono"/>
    <x v="2"/>
    <n v="2.5"/>
    <n v="0"/>
    <x v="1"/>
    <n v="-2.5"/>
    <n v="-3"/>
    <n v="3"/>
    <m/>
    <m/>
    <x v="0"/>
    <x v="1"/>
    <n v="24.94"/>
    <n v="-1"/>
  </r>
  <r>
    <n v="23"/>
    <x v="5"/>
    <s v="Thu"/>
    <d v="1899-12-30T19:30:00"/>
    <x v="5"/>
    <x v="6"/>
    <s v="Crvena Zvezda v Bayern"/>
    <x v="1"/>
    <n v="32.07"/>
    <n v="56.68"/>
    <x v="0"/>
    <n v="24.61"/>
    <n v="9"/>
    <n v="8"/>
    <n v="1"/>
    <m/>
    <x v="1"/>
    <x v="0"/>
    <n v="49.55"/>
    <n v="0.76738384783286562"/>
  </r>
  <r>
    <n v="24"/>
    <x v="5"/>
    <s v="Thu"/>
    <d v="1899-12-30T21:30:00"/>
    <x v="5"/>
    <x v="6"/>
    <s v="Olimpia Milano v Monaco"/>
    <x v="3"/>
    <n v="0.5"/>
    <n v="1.03"/>
    <x v="0"/>
    <n v="0.53"/>
    <n v="13"/>
    <n v="1"/>
    <m/>
    <m/>
    <x v="0"/>
    <x v="1"/>
    <n v="50.08"/>
    <n v="1.06"/>
  </r>
  <r>
    <n v="25"/>
    <x v="6"/>
    <s v="Fri"/>
    <d v="1899-12-30T10:30:00"/>
    <x v="1"/>
    <x v="1"/>
    <s v="Illawarra Hawks v Sydney"/>
    <x v="11"/>
    <n v="23"/>
    <n v="13.32"/>
    <x v="1"/>
    <n v="-9.68"/>
    <n v="-4"/>
    <n v="7"/>
    <n v="1"/>
    <m/>
    <x v="1"/>
    <x v="1"/>
    <n v="40.4"/>
    <n v="-0.42086956521739127"/>
  </r>
  <r>
    <n v="26"/>
    <x v="6"/>
    <s v="Fri"/>
    <d v="1899-12-30T21:30:00"/>
    <x v="5"/>
    <x v="6"/>
    <s v="Baskonia v Partizan"/>
    <x v="4"/>
    <n v="5.5"/>
    <n v="12.25"/>
    <x v="0"/>
    <n v="6.75"/>
    <n v="5"/>
    <n v="4"/>
    <m/>
    <m/>
    <x v="0"/>
    <x v="1"/>
    <n v="47.15"/>
    <n v="1.2272727272727273"/>
  </r>
  <r>
    <n v="27"/>
    <x v="7"/>
    <s v="Sat"/>
    <d v="1899-12-30T00:30:00"/>
    <x v="7"/>
    <x v="9"/>
    <s v="Pato v Brasilia"/>
    <x v="12"/>
    <n v="18.79"/>
    <n v="21.8"/>
    <x v="0"/>
    <n v="3.0100000000000016"/>
    <n v="4"/>
    <n v="6"/>
    <n v="1"/>
    <m/>
    <x v="1"/>
    <x v="0"/>
    <n v="50.16"/>
    <n v="0.16019159127195326"/>
  </r>
  <r>
    <n v="28"/>
    <x v="7"/>
    <s v="Sat"/>
    <d v="1899-12-30T08:30:00"/>
    <x v="1"/>
    <x v="1"/>
    <s v="Tasmania JackJumpers v Brisbane Bullets"/>
    <x v="12"/>
    <n v="4.4000000000000004"/>
    <n v="6.08"/>
    <x v="0"/>
    <n v="1.6799999999999997"/>
    <n v="0"/>
    <n v="3"/>
    <n v="2"/>
    <m/>
    <x v="0"/>
    <x v="1"/>
    <n v="51.839999999999996"/>
    <n v="0.38181818181818172"/>
  </r>
  <r>
    <n v="29"/>
    <x v="7"/>
    <s v="Sat"/>
    <d v="1899-12-30T09:00:00"/>
    <x v="0"/>
    <x v="0"/>
    <s v="Seoul Thunders v Suwon KT"/>
    <x v="13"/>
    <n v="7.84"/>
    <n v="11.4"/>
    <x v="0"/>
    <n v="3.5600000000000005"/>
    <n v="0"/>
    <n v="4"/>
    <n v="2"/>
    <m/>
    <x v="0"/>
    <x v="0"/>
    <n v="55.4"/>
    <n v="0.45408163265306128"/>
  </r>
  <r>
    <n v="30"/>
    <x v="7"/>
    <s v="Sat"/>
    <d v="1899-12-30T11:00:00"/>
    <x v="1"/>
    <x v="1"/>
    <s v="Perth v Adelaide"/>
    <x v="2"/>
    <n v="12.03"/>
    <n v="19.649999999999999"/>
    <x v="0"/>
    <n v="7.6199999999999992"/>
    <n v="0"/>
    <n v="5"/>
    <n v="2"/>
    <m/>
    <x v="1"/>
    <x v="0"/>
    <n v="63.019999999999996"/>
    <n v="0.63341645885286779"/>
  </r>
  <r>
    <n v="31"/>
    <x v="7"/>
    <s v="Sat"/>
    <d v="1899-12-30T14:30:00"/>
    <x v="8"/>
    <x v="10"/>
    <s v="Bahcesehir v Darussafaka"/>
    <x v="9"/>
    <n v="0.5"/>
    <n v="1.03"/>
    <x v="0"/>
    <n v="0.53"/>
    <n v="15"/>
    <n v="1"/>
    <m/>
    <m/>
    <x v="0"/>
    <x v="1"/>
    <n v="63.55"/>
    <n v="1.06"/>
  </r>
  <r>
    <n v="32"/>
    <x v="7"/>
    <s v="Sat"/>
    <d v="1899-12-30T17:00:00"/>
    <x v="8"/>
    <x v="10"/>
    <s v="Besiktas v Manisa"/>
    <x v="1"/>
    <n v="3"/>
    <n v="0"/>
    <x v="1"/>
    <n v="-3"/>
    <n v="-2"/>
    <n v="3"/>
    <m/>
    <m/>
    <x v="1"/>
    <x v="0"/>
    <n v="60.55"/>
    <n v="-1"/>
  </r>
  <r>
    <n v="33"/>
    <x v="8"/>
    <s v="Sun"/>
    <d v="1899-12-30T07:00:00"/>
    <x v="1"/>
    <x v="1"/>
    <s v="Sydney v New Zealand Breakers"/>
    <x v="1"/>
    <n v="1"/>
    <n v="1"/>
    <x v="2"/>
    <n v="0"/>
    <n v="0"/>
    <n v="1"/>
    <m/>
    <n v="1"/>
    <x v="1"/>
    <x v="0"/>
    <n v="60.55"/>
    <n v="0"/>
  </r>
  <r>
    <n v="34"/>
    <x v="8"/>
    <s v="Sun"/>
    <d v="1899-12-30T09:00:00"/>
    <x v="0"/>
    <x v="0"/>
    <s v="KoGas v Anyang"/>
    <x v="10"/>
    <n v="23.99"/>
    <n v="21.85"/>
    <x v="1"/>
    <n v="-2.139999999999997"/>
    <n v="-2"/>
    <n v="6"/>
    <n v="2"/>
    <m/>
    <x v="1"/>
    <x v="1"/>
    <n v="58.41"/>
    <n v="-8.9203834931221221E-2"/>
  </r>
  <r>
    <n v="35"/>
    <x v="8"/>
    <s v="Sun"/>
    <d v="1899-12-30T13:30:00"/>
    <x v="4"/>
    <x v="4"/>
    <s v="Murcia v Manresa"/>
    <x v="1"/>
    <n v="8.0399999999999991"/>
    <n v="10.4"/>
    <x v="0"/>
    <n v="2.3600000000000012"/>
    <n v="5"/>
    <n v="4"/>
    <n v="2"/>
    <m/>
    <x v="0"/>
    <x v="1"/>
    <n v="60.769999999999996"/>
    <n v="0.29353233830845787"/>
  </r>
  <r>
    <n v="36"/>
    <x v="8"/>
    <s v="Sun"/>
    <d v="1899-12-30T17:15:00"/>
    <x v="2"/>
    <x v="2"/>
    <s v="PAOK v Olympiakos"/>
    <x v="14"/>
    <n v="3"/>
    <n v="6.15"/>
    <x v="0"/>
    <n v="3.1500000000000004"/>
    <n v="4"/>
    <n v="3"/>
    <m/>
    <m/>
    <x v="0"/>
    <x v="0"/>
    <n v="63.919999999999995"/>
    <n v="1.05"/>
  </r>
  <r>
    <n v="37"/>
    <x v="8"/>
    <s v="Sun"/>
    <d v="1899-12-30T20:00:00"/>
    <x v="3"/>
    <x v="3"/>
    <s v="Varese v Sassari"/>
    <x v="8"/>
    <n v="15.23"/>
    <n v="17.3"/>
    <x v="0"/>
    <n v="2.0700000000000003"/>
    <n v="2"/>
    <n v="5"/>
    <n v="3"/>
    <m/>
    <x v="0"/>
    <x v="1"/>
    <n v="65.989999999999995"/>
    <n v="0.13591595535128037"/>
  </r>
  <r>
    <n v="38"/>
    <x v="9"/>
    <s v="Mon"/>
    <d v="1899-12-30T10:30:00"/>
    <x v="1"/>
    <x v="1"/>
    <s v="Melbourne United v Perth"/>
    <x v="15"/>
    <n v="9.1300000000000008"/>
    <n v="9.83"/>
    <x v="0"/>
    <n v="0.69999999999999929"/>
    <n v="0"/>
    <n v="4"/>
    <n v="2"/>
    <n v="1"/>
    <x v="1"/>
    <x v="0"/>
    <n v="66.69"/>
    <n v="7.6670317634172966E-2"/>
  </r>
  <r>
    <n v="39"/>
    <x v="9"/>
    <s v="Mon"/>
    <d v="1899-12-30T12:00:00"/>
    <x v="0"/>
    <x v="0"/>
    <s v="Suwon KT v Goyang Sono"/>
    <x v="9"/>
    <n v="9.5"/>
    <n v="0"/>
    <x v="1"/>
    <n v="-9.5"/>
    <n v="-32"/>
    <n v="4"/>
    <m/>
    <m/>
    <x v="0"/>
    <x v="1"/>
    <n v="57.19"/>
    <n v="-1"/>
  </r>
  <r>
    <n v="40"/>
    <x v="9"/>
    <s v="Mon"/>
    <d v="1899-12-30T21:00:00"/>
    <x v="9"/>
    <x v="11"/>
    <s v="Tubingen v Alba Berlin"/>
    <x v="14"/>
    <n v="8.6"/>
    <n v="11.73"/>
    <x v="0"/>
    <n v="3.1300000000000008"/>
    <n v="0"/>
    <n v="4"/>
    <n v="2"/>
    <m/>
    <x v="0"/>
    <x v="0"/>
    <n v="60.32"/>
    <n v="0.36395348837209313"/>
  </r>
  <r>
    <n v="41"/>
    <x v="10"/>
    <s v="Tue"/>
    <d v="1899-12-30T19:00:00"/>
    <x v="5"/>
    <x v="8"/>
    <s v="Lietkabelis v Bourg"/>
    <x v="5"/>
    <n v="24.36"/>
    <n v="26.73"/>
    <x v="0"/>
    <n v="2.370000000000001"/>
    <n v="0"/>
    <n v="6"/>
    <n v="3"/>
    <m/>
    <x v="0"/>
    <x v="0"/>
    <n v="62.69"/>
    <n v="9.7290640394088718E-2"/>
  </r>
  <r>
    <n v="42"/>
    <x v="10"/>
    <s v="Tue"/>
    <d v="1899-12-30T21:00:00"/>
    <x v="10"/>
    <x v="12"/>
    <s v="Boulogne v Le Portel"/>
    <x v="12"/>
    <n v="25.5"/>
    <n v="26.28"/>
    <x v="0"/>
    <n v="0.78000000000000114"/>
    <n v="2"/>
    <n v="8"/>
    <m/>
    <m/>
    <x v="1"/>
    <x v="0"/>
    <n v="63.47"/>
    <n v="3.058823529411769E-2"/>
  </r>
  <r>
    <n v="43"/>
    <x v="11"/>
    <s v="Wed"/>
    <d v="1899-12-30T19:00:00"/>
    <x v="5"/>
    <x v="8"/>
    <s v="Turk Telekom v Gran Canaria"/>
    <x v="5"/>
    <n v="7"/>
    <n v="8.27"/>
    <x v="0"/>
    <n v="1.2699999999999996"/>
    <n v="1"/>
    <n v="4"/>
    <m/>
    <n v="2"/>
    <x v="1"/>
    <x v="1"/>
    <n v="64.739999999999995"/>
    <n v="0.18142857142857136"/>
  </r>
  <r>
    <n v="44"/>
    <x v="11"/>
    <s v="Wed"/>
    <d v="1899-12-30T21:00:00"/>
    <x v="5"/>
    <x v="8"/>
    <s v="Slask Wroclaw v Trento"/>
    <x v="5"/>
    <n v="7.5"/>
    <n v="12.45"/>
    <x v="0"/>
    <n v="4.9499999999999993"/>
    <n v="11"/>
    <n v="3"/>
    <m/>
    <n v="1"/>
    <x v="0"/>
    <x v="0"/>
    <n v="69.69"/>
    <n v="0.65999999999999992"/>
  </r>
  <r>
    <n v="45"/>
    <x v="12"/>
    <s v="Thu"/>
    <d v="1899-12-30T12:00:00"/>
    <x v="0"/>
    <x v="0"/>
    <s v="Suwon KT v KoGas"/>
    <x v="1"/>
    <n v="7"/>
    <n v="11.2"/>
    <x v="0"/>
    <n v="4.1999999999999993"/>
    <n v="24"/>
    <n v="4"/>
    <m/>
    <n v="2"/>
    <x v="1"/>
    <x v="0"/>
    <n v="73.89"/>
    <n v="0.59999999999999987"/>
  </r>
  <r>
    <n v="46"/>
    <x v="12"/>
    <s v="Thu"/>
    <d v="1899-12-30T19:15:00"/>
    <x v="5"/>
    <x v="6"/>
    <s v="Olympiakos v Baskonia"/>
    <x v="16"/>
    <n v="10"/>
    <n v="9.2200000000000006"/>
    <x v="1"/>
    <n v="-0.77999999999999936"/>
    <n v="-1"/>
    <n v="5"/>
    <m/>
    <n v="1"/>
    <x v="1"/>
    <x v="0"/>
    <n v="73.11"/>
    <n v="-7.7999999999999931E-2"/>
  </r>
  <r>
    <n v="47"/>
    <x v="12"/>
    <s v="Thu"/>
    <d v="1899-12-30T19:30:00"/>
    <x v="5"/>
    <x v="6"/>
    <s v="Anadolu Efes v Zalgiris"/>
    <x v="17"/>
    <n v="1"/>
    <n v="1"/>
    <x v="2"/>
    <n v="0"/>
    <n v="0"/>
    <n v="1"/>
    <m/>
    <n v="1"/>
    <x v="0"/>
    <x v="1"/>
    <n v="73.11"/>
    <n v="0"/>
  </r>
  <r>
    <n v="48"/>
    <x v="13"/>
    <s v="Fri"/>
    <d v="1899-12-30T12:00:00"/>
    <x v="0"/>
    <x v="0"/>
    <s v="Wonju DB v Anyang"/>
    <x v="7"/>
    <n v="1.5"/>
    <n v="1.91"/>
    <x v="0"/>
    <n v="0.40999999999999992"/>
    <n v="4"/>
    <n v="2"/>
    <m/>
    <m/>
    <x v="1"/>
    <x v="0"/>
    <n v="73.52"/>
    <n v="0.27333333333333326"/>
  </r>
  <r>
    <n v="49"/>
    <x v="13"/>
    <s v="Fri"/>
    <d v="1899-12-30T12:00:00"/>
    <x v="0"/>
    <x v="0"/>
    <s v="LG Sakers v KCC Egis"/>
    <x v="4"/>
    <n v="26"/>
    <n v="26.4"/>
    <x v="0"/>
    <n v="0.39999999999999858"/>
    <n v="6"/>
    <n v="8"/>
    <m/>
    <m/>
    <x v="0"/>
    <x v="1"/>
    <n v="73.919999999999987"/>
    <n v="1.538461538461533E-2"/>
  </r>
  <r>
    <n v="50"/>
    <x v="13"/>
    <s v="Fri"/>
    <d v="1899-12-30T18:00:00"/>
    <x v="8"/>
    <x v="10"/>
    <s v="Buykcekmece v Karsiyaka"/>
    <x v="0"/>
    <n v="7"/>
    <n v="0"/>
    <x v="1"/>
    <n v="-7"/>
    <n v="-6"/>
    <n v="6"/>
    <m/>
    <m/>
    <x v="1"/>
    <x v="1"/>
    <n v="66.919999999999987"/>
    <n v="-1"/>
  </r>
  <r>
    <n v="51"/>
    <x v="13"/>
    <s v="Fri"/>
    <d v="1899-12-30T21:00:00"/>
    <x v="5"/>
    <x v="6"/>
    <s v="Alba Berlin v Panathinaikos"/>
    <x v="6"/>
    <n v="6"/>
    <n v="0"/>
    <x v="1"/>
    <n v="-6"/>
    <n v="-4"/>
    <n v="5"/>
    <m/>
    <m/>
    <x v="1"/>
    <x v="1"/>
    <n v="60.919999999999987"/>
    <n v="-1"/>
  </r>
  <r>
    <n v="52"/>
    <x v="14"/>
    <s v="Sat"/>
    <d v="1899-12-30T07:00:00"/>
    <x v="0"/>
    <x v="0"/>
    <s v="Seoul Thunders v Seoul Knights"/>
    <x v="11"/>
    <n v="6"/>
    <n v="6.23"/>
    <x v="0"/>
    <n v="0.23000000000000043"/>
    <n v="0"/>
    <n v="4"/>
    <m/>
    <n v="4"/>
    <x v="1"/>
    <x v="1"/>
    <n v="61.149999999999991"/>
    <n v="3.8333333333333407E-2"/>
  </r>
  <r>
    <n v="53"/>
    <x v="14"/>
    <s v="Sat"/>
    <d v="1899-12-30T08:30:00"/>
    <x v="1"/>
    <x v="1"/>
    <s v="Cairns Taipans v Illawarra Hawks"/>
    <x v="2"/>
    <n v="6"/>
    <n v="11.73"/>
    <x v="0"/>
    <n v="5.73"/>
    <n v="13"/>
    <n v="4"/>
    <m/>
    <n v="1"/>
    <x v="1"/>
    <x v="0"/>
    <n v="66.88"/>
    <n v="0.95500000000000007"/>
  </r>
  <r>
    <n v="54"/>
    <x v="14"/>
    <s v="Sat"/>
    <d v="1899-12-30T11:00:00"/>
    <x v="1"/>
    <x v="1"/>
    <s v="Adelaide v Tasmania JackJumpers"/>
    <x v="11"/>
    <n v="2.5"/>
    <n v="3.15"/>
    <x v="0"/>
    <n v="0.64999999999999991"/>
    <n v="4"/>
    <n v="3"/>
    <m/>
    <n v="1"/>
    <x v="1"/>
    <x v="1"/>
    <n v="67.53"/>
    <n v="0.25999999999999995"/>
  </r>
  <r>
    <n v="55"/>
    <x v="14"/>
    <s v="Sat"/>
    <d v="1899-12-30T14:30:00"/>
    <x v="8"/>
    <x v="10"/>
    <s v="Darussafaka v Galatasaray"/>
    <x v="8"/>
    <n v="6.5"/>
    <n v="13.3"/>
    <x v="0"/>
    <n v="6.8000000000000007"/>
    <n v="9"/>
    <n v="5"/>
    <m/>
    <n v="1"/>
    <x v="1"/>
    <x v="0"/>
    <n v="74.33"/>
    <n v="1.0461538461538462"/>
  </r>
  <r>
    <n v="56"/>
    <x v="14"/>
    <s v="Sat"/>
    <d v="1899-12-30T17:00:00"/>
    <x v="10"/>
    <x v="12"/>
    <s v="Le Mans v Nancy"/>
    <x v="2"/>
    <n v="1"/>
    <n v="1.01"/>
    <x v="0"/>
    <n v="1.0000000000000009E-2"/>
    <n v="0"/>
    <n v="1"/>
    <m/>
    <n v="1"/>
    <x v="1"/>
    <x v="0"/>
    <n v="74.34"/>
    <n v="1.0000000000000009E-2"/>
  </r>
  <r>
    <n v="57"/>
    <x v="14"/>
    <s v="Sat"/>
    <d v="1899-12-30T19:00:00"/>
    <x v="4"/>
    <x v="4"/>
    <s v="Andorra v Manresa"/>
    <x v="8"/>
    <n v="30"/>
    <n v="28.7"/>
    <x v="1"/>
    <n v="-1.3000000000000007"/>
    <n v="-1"/>
    <n v="6"/>
    <n v="1"/>
    <m/>
    <x v="1"/>
    <x v="0"/>
    <n v="73.040000000000006"/>
    <n v="-4.3333333333333356E-2"/>
  </r>
  <r>
    <n v="58"/>
    <x v="15"/>
    <s v="Sun"/>
    <d v="1899-12-30T07:00:00"/>
    <x v="0"/>
    <x v="0"/>
    <s v="Wonju DB v Seoul Knights"/>
    <x v="2"/>
    <n v="0.25"/>
    <n v="0.5"/>
    <x v="0"/>
    <n v="0.25"/>
    <n v="24"/>
    <n v="1"/>
    <m/>
    <m/>
    <x v="1"/>
    <x v="0"/>
    <n v="73.290000000000006"/>
    <n v="1"/>
  </r>
  <r>
    <n v="59"/>
    <x v="15"/>
    <s v="Sun"/>
    <d v="1899-12-30T09:00:00"/>
    <x v="0"/>
    <x v="0"/>
    <s v="Goyang Sono v KCC Egis"/>
    <x v="10"/>
    <n v="14.38"/>
    <n v="9.43"/>
    <x v="1"/>
    <n v="-4.9500000000000011"/>
    <n v="-1"/>
    <n v="6"/>
    <n v="2"/>
    <m/>
    <x v="0"/>
    <x v="0"/>
    <n v="68.34"/>
    <n v="-0.34422809457579978"/>
  </r>
  <r>
    <n v="60"/>
    <x v="15"/>
    <s v="Sun"/>
    <d v="1899-12-30T13:30:00"/>
    <x v="4"/>
    <x v="4"/>
    <s v="Obradoiro v Baskonia"/>
    <x v="6"/>
    <n v="3"/>
    <n v="0"/>
    <x v="1"/>
    <n v="-3"/>
    <n v="-10"/>
    <n v="5"/>
    <m/>
    <m/>
    <x v="0"/>
    <x v="0"/>
    <n v="65.34"/>
    <n v="-1"/>
  </r>
  <r>
    <n v="61"/>
    <x v="15"/>
    <s v="Sun"/>
    <d v="1899-12-30T17:15:00"/>
    <x v="2"/>
    <x v="2"/>
    <s v="Aris v Panathinaikos"/>
    <x v="18"/>
    <n v="8.75"/>
    <n v="16.940000000000001"/>
    <x v="0"/>
    <n v="8.1900000000000013"/>
    <n v="4"/>
    <n v="5"/>
    <n v="1"/>
    <m/>
    <x v="0"/>
    <x v="0"/>
    <n v="73.53"/>
    <n v="0.93600000000000017"/>
  </r>
  <r>
    <n v="62"/>
    <x v="15"/>
    <s v="Sun"/>
    <d v="1899-12-30T21:00:00"/>
    <x v="3"/>
    <x v="3"/>
    <s v="Brescia v Cremona"/>
    <x v="7"/>
    <n v="4"/>
    <n v="5.73"/>
    <x v="0"/>
    <n v="1.7300000000000004"/>
    <n v="3"/>
    <n v="4"/>
    <n v="1"/>
    <m/>
    <x v="1"/>
    <x v="0"/>
    <n v="75.260000000000005"/>
    <n v="0.43250000000000011"/>
  </r>
  <r>
    <n v="63"/>
    <x v="16"/>
    <s v="Mon"/>
    <d v="1899-12-30T12:00:00"/>
    <x v="0"/>
    <x v="0"/>
    <s v="Mobis Phoebus v Suwon KT"/>
    <x v="12"/>
    <n v="10.1"/>
    <n v="4.41"/>
    <x v="1"/>
    <n v="-5.6899999999999995"/>
    <n v="-15"/>
    <n v="6"/>
    <n v="1"/>
    <m/>
    <x v="1"/>
    <x v="0"/>
    <n v="69.570000000000007"/>
    <n v="-0.56336633663366331"/>
  </r>
  <r>
    <n v="64"/>
    <x v="16"/>
    <s v="Mon"/>
    <d v="1899-12-30T17:15:00"/>
    <x v="2"/>
    <x v="2"/>
    <s v="AEK v Kolossos Rhodes"/>
    <x v="19"/>
    <n v="6.25"/>
    <n v="10.119999999999999"/>
    <x v="0"/>
    <n v="3.8699999999999992"/>
    <n v="13"/>
    <n v="5"/>
    <m/>
    <n v="3"/>
    <x v="1"/>
    <x v="0"/>
    <n v="73.440000000000012"/>
    <n v="0.61919999999999986"/>
  </r>
  <r>
    <n v="65"/>
    <x v="16"/>
    <s v="Mon"/>
    <d v="1899-12-30T20:15:00"/>
    <x v="2"/>
    <x v="2"/>
    <s v="Lavrio v Maroussi"/>
    <x v="20"/>
    <n v="13.5"/>
    <n v="0.54"/>
    <x v="1"/>
    <n v="-12.96"/>
    <n v="-5"/>
    <n v="7"/>
    <m/>
    <n v="1"/>
    <x v="1"/>
    <x v="0"/>
    <n v="60.480000000000011"/>
    <n v="-0.9600000000000000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3AA398-99D0-40CF-B12D-7EA9B90057B7}" name="tblLeaguesProfit" cacheId="5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2">
  <location ref="E60:G67" firstHeaderRow="0" firstDataRow="1" firstDataCol="1"/>
  <pivotFields count="4">
    <pivotField axis="axisRow" allDrilled="1" subtotalTop="0" showAll="0" measureFilter="1" dataSourceSort="1" defaultSubtotal="0">
      <items count="6">
        <item x="0" e="0"/>
        <item x="1" e="0"/>
        <item x="2" e="0"/>
        <item x="3" e="0"/>
        <item x="4" e="0"/>
        <item x="5" e="0"/>
      </items>
    </pivotField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</pivotFields>
  <rowFields count="2">
    <field x="0"/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Games" fld="2" subtotal="count" baseField="0" baseItem="0"/>
    <dataField name="Profit" fld="1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Games"/>
    <pivotHierarchy dragToData="1" caption="Profit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1" showColStripes="0" showLastColumn="1"/>
  <filters count="1">
    <filter fld="0" type="count" id="8" iMeasureHier="27">
      <autoFilter ref="A1">
        <filterColumn colId="0">
          <top10 val="6" filterVal="6"/>
        </filterColumn>
      </autoFilter>
    </filter>
  </filters>
  <rowHierarchiesUsage count="2"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pread.xlsm!Journal">
        <x15:activeTabTopLevelEntity name="[Journa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0ECB7E-197F-490C-BA10-E94943D41A01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60:O82" firstHeaderRow="0" firstDataRow="1" firstDataCol="1"/>
  <pivotFields count="22">
    <pivotField numFmtId="3" showAll="0"/>
    <pivotField numFmtId="169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showAll="0"/>
    <pivotField numFmtId="170" showAll="0"/>
    <pivotField showAll="0"/>
    <pivotField showAll="0"/>
    <pivotField dataField="1" showAll="0"/>
    <pivotField axis="axisRow" showAll="0" sortType="ascending">
      <items count="23">
        <item x="3"/>
        <item x="18"/>
        <item x="14"/>
        <item x="13"/>
        <item x="5"/>
        <item x="6"/>
        <item x="10"/>
        <item m="1" x="21"/>
        <item x="0"/>
        <item x="11"/>
        <item x="4"/>
        <item x="8"/>
        <item x="12"/>
        <item x="9"/>
        <item x="17"/>
        <item x="2"/>
        <item x="1"/>
        <item x="15"/>
        <item x="7"/>
        <item x="20"/>
        <item x="16"/>
        <item x="19"/>
        <item t="default"/>
      </items>
    </pivotField>
    <pivotField numFmtId="4" showAll="0"/>
    <pivotField numFmtId="4" showAll="0"/>
    <pivotField showAll="0"/>
    <pivotField dataField="1" numFmtId="4" showAll="0"/>
    <pivotField numFmtId="1" showAll="0"/>
    <pivotField numFmtId="1" showAll="0"/>
    <pivotField showAll="0"/>
    <pivotField showAll="0"/>
    <pivotField showAll="0"/>
    <pivotField showAll="0"/>
    <pivotField numFmtId="4" showAll="0"/>
    <pivotField numFmtId="10" showAll="0"/>
    <pivotField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7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2">
    <i>
      <x/>
    </i>
    <i i="1">
      <x v="1"/>
    </i>
  </colItems>
  <dataFields count="2">
    <dataField name="Games" fld="6" subtotal="count" baseField="6" baseItem="0"/>
    <dataField name="Sum of Profit" fld="11" baseField="0" baseItem="0"/>
  </dataFields>
  <pivotTableStyleInfo name="PivotStyleLight1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AE3042-3972-4271-B75F-F6EAB007F5E5}" name="AverageGamesPerDayOfWeek" cacheId="2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7">
  <location ref="V60:W68" firstHeaderRow="1" firstDataRow="1" firstDataCol="1"/>
  <pivotFields count="2">
    <pivotField axis="axisRow" allDrilled="1" subtotalTop="0" showAll="0" defaultSubtotal="0" defaultAttributeDrillState="1">
      <items count="7">
        <item x="1"/>
        <item x="5"/>
        <item x="6"/>
        <item x="4"/>
        <item x="0"/>
        <item x="2"/>
        <item x="3"/>
      </items>
    </pivotField>
    <pivotField dataField="1" subtotalTop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Average Number of Games" fld="1" subtotal="count" baseField="0" baseItem="0"/>
  </dataFields>
  <chartFormats count="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Games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Average Number of Game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1" showColStripes="0" showLastColumn="1"/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pread.xlsm!Journal">
        <x15:activeTabTopLevelEntity name="[Journa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03F002-2FE0-4B32-8FC7-A45D5171C41B}" name="WinLossRecord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A60:AC64" firstHeaderRow="0" firstDataRow="1" firstDataCol="1" rowPageCount="2" colPageCount="1"/>
  <pivotFields count="22">
    <pivotField numFmtId="3" showAll="0"/>
    <pivotField axis="axisRow" numFmtId="169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showAll="0"/>
    <pivotField numFmtId="170" showAll="0"/>
    <pivotField showAll="0"/>
    <pivotField showAll="0"/>
    <pivotField dataField="1" showAll="0"/>
    <pivotField showAll="0"/>
    <pivotField numFmtId="4" showAll="0"/>
    <pivotField numFmtId="4" showAll="0"/>
    <pivotField axis="axisRow" showAll="0">
      <items count="5">
        <item sd="0" x="1"/>
        <item sd="0" x="0"/>
        <item sd="0" m="1" x="3"/>
        <item sd="0" x="2"/>
        <item t="default" sd="0"/>
      </items>
    </pivotField>
    <pivotField dataField="1" numFmtId="4" showAll="0"/>
    <pivotField numFmtId="1" multipleItemSelectionAllowed="1" showAll="0"/>
    <pivotField numFmtId="1" showAll="0"/>
    <pivotField showAll="0"/>
    <pivotField showAll="0"/>
    <pivotField axis="axisPage" showAll="0">
      <items count="3">
        <item x="0"/>
        <item x="1"/>
        <item t="default"/>
      </items>
    </pivotField>
    <pivotField axis="axisPage" showAll="0">
      <items count="3">
        <item x="0"/>
        <item x="1"/>
        <item t="default"/>
      </items>
    </pivotField>
    <pivotField numFmtId="4" showAll="0"/>
    <pivotField numFmtId="10"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2">
    <field x="10"/>
    <field x="1"/>
  </rowFields>
  <rowItems count="4">
    <i>
      <x/>
    </i>
    <i>
      <x v="1"/>
    </i>
    <i>
      <x v="3"/>
    </i>
    <i t="grand">
      <x/>
    </i>
  </rowItems>
  <colFields count="1">
    <field x="-2"/>
  </colFields>
  <colItems count="2">
    <i>
      <x/>
    </i>
    <i i="1">
      <x v="1"/>
    </i>
  </colItems>
  <pageFields count="2">
    <pageField fld="17" item="1" hier="-1"/>
    <pageField fld="16" hier="-1"/>
  </pageFields>
  <dataFields count="2">
    <dataField name="Count of Games" fld="6" subtotal="count" baseField="10" baseItem="0"/>
    <dataField name="Sum of Profit" fld="11" baseField="0" baseItem="0"/>
  </dataFields>
  <chartFormats count="1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1"/>
          </reference>
          <reference field="10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1"/>
          </reference>
          <reference field="10" count="1" selected="0">
            <x v="1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1"/>
          </reference>
          <reference field="10" count="1" selected="0">
            <x v="3"/>
          </reference>
        </references>
      </pivotArea>
    </chartFormat>
  </chart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FA853D-38A9-4989-A4A1-F70C3EA69D9D}" name="PivotTable2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D60:AG70" firstHeaderRow="0" firstDataRow="1" firstDataCol="1"/>
  <pivotFields count="6"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axis="axisRow" allDrilled="1" subtotalTop="0" showAll="0" dataSourceSort="1" defaultSubtotal="0" defaultAttributeDrillState="1">
      <items count="2">
        <item x="0"/>
        <item x="1" e="0"/>
      </items>
    </pivotField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</pivotFields>
  <rowFields count="3">
    <field x="3"/>
    <field x="4"/>
    <field x="2"/>
  </rowFields>
  <rowItems count="10">
    <i>
      <x/>
    </i>
    <i r="1">
      <x/>
    </i>
    <i r="2">
      <x/>
    </i>
    <i r="2">
      <x v="1"/>
    </i>
    <i r="1">
      <x v="1"/>
    </i>
    <i r="2">
      <x/>
    </i>
    <i r="2">
      <x v="2"/>
    </i>
    <i r="2">
      <x v="1"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Games" fld="0" subtotal="count" baseField="3" baseItem="0"/>
    <dataField name="Profit" fld="1" baseField="3" baseItem="0"/>
    <dataField name="Average" fld="5" subtotal="count" baseField="3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Games"/>
    <pivotHierarchy dragToData="1" caption="Profit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Average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6" showRowHeaders="1" showColHeaders="1" showRowStripes="1" showColStripes="0" showLastColumn="1"/>
  <rowHierarchiesUsage count="3">
    <rowHierarchyUsage hierarchyUsage="17"/>
    <rowHierarchyUsage hierarchyUsage="16"/>
    <rowHierarchyUsage hierarchyUsage="1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pread.xlsm!Journal">
        <x15:activeTabTopLevelEntity name="[Journa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8E24ED-82CB-4183-A4E9-61A9A5837A97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I60:AN65" firstHeaderRow="1" firstDataRow="3" firstDataCol="1"/>
  <pivotFields count="4">
    <pivotField axis="axisRow" allDrilled="1" subtotalTop="0" showAll="0" dataSourceSort="1" defaultSubtotal="0" defaultAttributeDrillState="1">
      <items count="2">
        <item s="1" x="0"/>
        <item s="1" x="1"/>
      </items>
    </pivotField>
    <pivotField axis="axisCol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xis="axisCol" allDrilled="1" subtotalTop="0" showAll="0" dataSourceSort="1" defaultSubtotal="0" defaultAttributeDrillState="1">
      <items count="2">
        <item x="0"/>
        <item x="1"/>
      </items>
    </pivotField>
  </pivotFields>
  <rowFields count="1">
    <field x="0"/>
  </rowFields>
  <rowItems count="3">
    <i>
      <x/>
    </i>
    <i>
      <x v="1"/>
    </i>
    <i t="grand">
      <x/>
    </i>
  </rowItems>
  <colFields count="2">
    <field x="1"/>
    <field x="3"/>
  </colFields>
  <colItems count="5">
    <i>
      <x/>
      <x/>
    </i>
    <i r="1">
      <x v="1"/>
    </i>
    <i>
      <x v="1"/>
      <x/>
    </i>
    <i r="1">
      <x v="1"/>
    </i>
    <i t="grand">
      <x/>
    </i>
  </colItems>
  <dataFields count="1">
    <dataField name="Sum of Profit" fld="2" baseField="0" baseItem="0"/>
  </dataFields>
  <pivotHierarchies count="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0"/>
  </rowHierarchiesUsage>
  <colHierarchiesUsage count="2">
    <colHierarchyUsage hierarchyUsage="17"/>
    <colHierarchyUsage hierarchyUsage="16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pread.xlsm!Journal">
        <x15:activeTabTopLevelEntity name="[Journa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208D-9B5B-4E53-B37C-CC3A4A2BABE9}" name="ProfitByTimeInterval" cacheId="0" applyNumberFormats="0" applyBorderFormats="0" applyFontFormats="0" applyPatternFormats="0" applyAlignmentFormats="0" applyWidthHeightFormats="1" dataCaption="Values" updatedVersion="8" minRefreshableVersion="3" enableDrill="0" useAutoFormatting="1" itemPrintTitles="1" createdVersion="8" indent="0" outline="1" outlineData="1" multipleFieldFilters="0" chartFormat="1">
  <location ref="Q60:S65" firstHeaderRow="0" firstDataRow="1" firstDataCol="1" rowPageCount="2" colPageCount="1"/>
  <pivotFields count="8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dataField="1" subtotalTop="0" showAll="0" defaultSubtotal="0"/>
    <pivotField axis="axisRow" allDrilled="1" subtotalTop="0" showAll="0" dataSourceSort="1" defaultSubtotal="0">
      <items count="2">
        <item x="0" e="0"/>
        <item x="1" e="0"/>
      </items>
    </pivotField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1">
        <item x="0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4">
    <field x="5"/>
    <field x="4"/>
    <field x="3"/>
    <field x="0"/>
  </rowFields>
  <rowItems count="5">
    <i>
      <x/>
    </i>
    <i r="1">
      <x/>
    </i>
    <i r="2">
      <x/>
    </i>
    <i r="2">
      <x v="1"/>
    </i>
    <i t="grand">
      <x/>
    </i>
  </rowItems>
  <colFields count="1">
    <field x="-2"/>
  </colFields>
  <colItems count="2">
    <i>
      <x/>
    </i>
    <i i="1">
      <x v="1"/>
    </i>
  </colItems>
  <pageFields count="2">
    <pageField fld="7" hier="17" name="[Journal].[F/U].[All]" cap="All"/>
    <pageField fld="6" hier="14" name="[Journal].[Hedge Bets].[All]" cap="All"/>
  </pageFields>
  <dataFields count="2">
    <dataField name="Count of Games" fld="2" subtotal="count" baseField="5" baseItem="0"/>
    <dataField name="Sum of Profit" fld="1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unt of Games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1" showColStripes="0" showLastColumn="1"/>
  <rowHierarchiesUsage count="4">
    <rowHierarchyUsage hierarchyUsage="23"/>
    <rowHierarchyUsage hierarchyUsage="21"/>
    <rowHierarchyUsage hierarchyUsage="2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pread.xlsm!Journal">
        <x15:activeTabTopLevelEntity name="[Journa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CAFAB8-7C4C-4984-A41B-071106F1D654}" name="DailyBalance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B60:C78" firstHeaderRow="1" firstDataRow="1" firstDataCol="1"/>
  <pivotFields count="2">
    <pivotField axis="axisRow" allDrilled="1" subtotalTop="0" showAll="0" dataSourceSort="1" defaultSubtotal="0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</items>
    </pivotField>
    <pivotField dataField="1" subtotalTop="0" showAll="0" defaultSubtota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Balance" fld="1" showDataAs="runTotal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Balance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1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pread.xlsm!Journal">
        <x15:activeTabTopLevelEntity name="[Journa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843D44-B53C-443C-AA4F-430D58F52940}" name="PivotTable24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chartFormat="13">
  <location ref="I60:K64" firstHeaderRow="0" firstDataRow="1" firstDataCol="1"/>
  <pivotFields count="22">
    <pivotField numFmtId="3" showAll="0"/>
    <pivotField numFmtId="169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showAll="0"/>
    <pivotField numFmtId="170" showAll="0"/>
    <pivotField axis="axisRow" showAll="0" measureFilter="1">
      <items count="12">
        <item sd="0" x="1"/>
        <item sd="0" x="6"/>
        <item sd="0" x="5"/>
        <item sd="0" x="2"/>
        <item sd="0" x="3"/>
        <item sd="0" x="0"/>
        <item sd="0" x="4"/>
        <item sd="0" x="7"/>
        <item sd="0" x="8"/>
        <item sd="0" x="9"/>
        <item sd="0" x="10"/>
        <item t="default" sd="0"/>
      </items>
    </pivotField>
    <pivotField axis="axisRow" showAll="0">
      <items count="14">
        <item x="7"/>
        <item x="4"/>
        <item x="2"/>
        <item x="5"/>
        <item x="8"/>
        <item x="6"/>
        <item x="0"/>
        <item x="3"/>
        <item x="1"/>
        <item x="9"/>
        <item x="10"/>
        <item x="11"/>
        <item x="12"/>
        <item t="default"/>
      </items>
    </pivotField>
    <pivotField dataField="1" showAll="0"/>
    <pivotField showAll="0"/>
    <pivotField numFmtId="4" showAll="0"/>
    <pivotField numFmtId="4" showAll="0"/>
    <pivotField showAll="0"/>
    <pivotField dataField="1" numFmtId="4" showAll="0"/>
    <pivotField numFmtId="1" showAll="0"/>
    <pivotField numFmtId="1" showAll="0"/>
    <pivotField showAll="0"/>
    <pivotField showAll="0"/>
    <pivotField showAll="0"/>
    <pivotField showAll="0"/>
    <pivotField numFmtId="4" showAll="0"/>
    <pivotField numFmtId="10" showAll="0"/>
    <pivotField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2">
    <field x="4"/>
    <field x="5"/>
  </rowFields>
  <rowItems count="4">
    <i>
      <x v="1"/>
    </i>
    <i>
      <x v="5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Games" fld="6" subtotal="count" baseField="3" baseItem="0"/>
    <dataField name="Sum of Profit" fld="11" baseField="3" baseItem="0" numFmtId="4"/>
  </dataFields>
  <chartFormats count="5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4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0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1"/>
          </reference>
          <reference field="4" count="1" selected="0">
            <x v="1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1"/>
          </reference>
          <reference field="4" count="1" selected="0">
            <x v="2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1"/>
          </reference>
          <reference field="4" count="1" selected="0">
            <x v="3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1"/>
          </reference>
          <reference field="4" count="1" selected="0">
            <x v="4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1"/>
          </reference>
          <reference field="4" count="1" selected="0">
            <x v="5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6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4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8"/>
          </reference>
        </references>
      </pivotArea>
    </chartFormat>
    <chartFormat chart="4" format="22">
      <pivotArea type="data" outline="0" fieldPosition="0">
        <references count="3">
          <reference field="4294967294" count="1" selected="0">
            <x v="0"/>
          </reference>
          <reference field="4" count="1" selected="0">
            <x v="9"/>
          </reference>
          <reference field="5" count="1" selected="0">
            <x v="11"/>
          </reference>
        </references>
      </pivotArea>
    </chartFormat>
    <chartFormat chart="4" format="23">
      <pivotArea type="data" outline="0" fieldPosition="0">
        <references count="3">
          <reference field="4294967294" count="1" selected="0">
            <x v="1"/>
          </reference>
          <reference field="4" count="1" selected="0">
            <x v="9"/>
          </reference>
          <reference field="5" count="1" selected="0">
            <x v="11"/>
          </reference>
        </references>
      </pivotArea>
    </chartFormat>
    <chartFormat chart="4" format="24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4" format="25">
      <pivotArea type="data" outline="0" fieldPosition="0">
        <references count="2">
          <reference field="4294967294" count="1" selected="0">
            <x v="1"/>
          </reference>
          <reference field="4" count="1" selected="0">
            <x v="9"/>
          </reference>
        </references>
      </pivotArea>
    </chartFormat>
    <chartFormat chart="4" format="26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4" format="27">
      <pivotArea type="data" outline="0" fieldPosition="0">
        <references count="2">
          <reference field="4294967294" count="1" selected="0">
            <x v="1"/>
          </reference>
          <reference field="4" count="1" selected="0">
            <x v="1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8" format="3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8" format="4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8" format="5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8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8" format="7">
      <pivotArea type="data" outline="0" fieldPosition="0">
        <references count="2">
          <reference field="4294967294" count="1" selected="0">
            <x v="1"/>
          </reference>
          <reference field="4" count="1" selected="0">
            <x v="0"/>
          </reference>
        </references>
      </pivotArea>
    </chartFormat>
    <chartFormat chart="8" format="8">
      <pivotArea type="data" outline="0" fieldPosition="0">
        <references count="2">
          <reference field="4294967294" count="1" selected="0">
            <x v="1"/>
          </reference>
          <reference field="4" count="1" selected="0">
            <x v="2"/>
          </reference>
        </references>
      </pivotArea>
    </chartFormat>
    <chartFormat chart="8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3"/>
          </reference>
        </references>
      </pivotArea>
    </chartFormat>
    <chartFormat chart="8" format="10">
      <pivotArea type="data" outline="0" fieldPosition="0">
        <references count="2">
          <reference field="4294967294" count="1" selected="0">
            <x v="1"/>
          </reference>
          <reference field="4" count="1" selected="0">
            <x v="4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1"/>
          </reference>
          <reference field="4" count="1" selected="0">
            <x v="6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8" format="13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8" format="14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8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1"/>
          </reference>
        </references>
      </pivotArea>
    </chartFormat>
    <chartFormat chart="8" format="16">
      <pivotArea type="data" outline="0" fieldPosition="0">
        <references count="2">
          <reference field="4294967294" count="1" selected="0">
            <x v="1"/>
          </reference>
          <reference field="4" count="1" selected="0">
            <x v="5"/>
          </reference>
        </references>
      </pivotArea>
    </chartFormat>
    <chartFormat chart="8" format="17">
      <pivotArea type="data" outline="0" fieldPosition="0">
        <references count="2">
          <reference field="4294967294" count="1" selected="0">
            <x v="1"/>
          </reference>
          <reference field="4" count="1" selected="0">
            <x v="8"/>
          </reference>
        </references>
      </pivotArea>
    </chartFormat>
  </chartFormats>
  <pivotTableStyleInfo name="PivotStyleLight19" showRowHeaders="1" showColHeaders="1" showRowStripes="1" showColStripes="0" showLastColumn="1"/>
  <filters count="1">
    <filter fld="4" type="valueLessThan" evalOrder="-1" id="21" iMeasureFld="1">
      <autoFilter ref="A1">
        <filterColumn colId="0">
          <customFilters>
            <customFilter operator="less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1222B5-9C4A-4972-B867-14ABEDA22E5E}" name="PivotTable3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P60:AR66" firstHeaderRow="0" firstDataRow="1" firstDataCol="1"/>
  <pivotFields count="4">
    <pivotField axis="axisRow" allDrilled="1" subtotalTop="0" showAll="0" measureFilter="1" dataSourceSort="1" defaultSubtotal="0">
      <items count="5">
        <item x="0" e="0"/>
        <item x="1" e="0"/>
        <item x="2" e="0"/>
        <item x="3" e="0"/>
        <item x="4" e="0"/>
      </items>
    </pivotField>
    <pivotField dataField="1" subtotalTop="0" showAll="0" defaultSubtotal="0"/>
    <pivotField dataField="1" subtotalTop="0" showAll="0" defaultSubtotal="0"/>
    <pivotField axis="axisRow" allDrilled="1" subtotalTop="0" showAll="0" dataSourceSort="1" defaultSubtotal="0">
      <items count="2">
        <item x="0" e="0"/>
        <item x="1" e="0"/>
      </items>
    </pivotField>
  </pivotFields>
  <rowFields count="2">
    <field x="0"/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Game" fld="1" subtotal="count" baseField="0" baseItem="0"/>
    <dataField fld="2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0" type="count" id="1" iMeasureHier="37">
      <autoFilter ref="A1">
        <filterColumn colId="0">
          <top10 val="5" filterVal="5"/>
        </filterColumn>
      </autoFilter>
    </filter>
  </filters>
  <rowHierarchiesUsage count="2">
    <rowHierarchyUsage hierarchyUsage="5"/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pread.xlsm!Journal">
        <x15:activeTabTopLevelEntity name="[Journa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27D00FE-0FD6-4042-9098-6DEE6E75AA42}" name="Journal" displayName="Journal" ref="B2:U68" totalsRowCount="1" headerRowDxfId="84" dataDxfId="83" totalsRowDxfId="81" tableBorderDxfId="82">
  <autoFilter ref="B2:U67" xr:uid="{A27D00FE-0FD6-4042-9098-6DEE6E75AA42}"/>
  <sortState xmlns:xlrd2="http://schemas.microsoft.com/office/spreadsheetml/2017/richdata2" ref="B3:U46">
    <sortCondition ref="C3:C46"/>
    <sortCondition ref="E3:E46"/>
  </sortState>
  <tableColumns count="20">
    <tableColumn id="1" xr3:uid="{A94A53BD-CA95-4811-9D77-664F21D971A7}" name="#" totalsRowFunction="count" dataDxfId="80" totalsRowDxfId="79">
      <calculatedColumnFormula>ROW(A1)</calculatedColumnFormula>
    </tableColumn>
    <tableColumn id="2" xr3:uid="{8355EB48-D2C1-431A-AF58-234EF1D8A906}" name="Date" dataDxfId="78" totalsRowDxfId="77"/>
    <tableColumn id="18" xr3:uid="{8E140F24-CB06-4C56-99A2-B62C6C87F1B1}" name="DOW" dataDxfId="76" totalsRowDxfId="75">
      <calculatedColumnFormula>TEXT(Journal[[#This Row],[Date]],"ddd")</calculatedColumnFormula>
    </tableColumn>
    <tableColumn id="3" xr3:uid="{56AEDC0A-7579-4D84-AE11-0E488A9A3854}" name="Time" dataDxfId="74" totalsRowDxfId="73"/>
    <tableColumn id="4" xr3:uid="{84EC3D8A-5F49-4B59-9D48-E73EE201BD33}" name="Country" dataDxfId="72" totalsRowDxfId="71"/>
    <tableColumn id="5" xr3:uid="{2737D3E7-61A4-4C68-BAD4-324084FCF27F}" name="League" dataDxfId="70" totalsRowDxfId="69"/>
    <tableColumn id="6" xr3:uid="{1804F399-6274-4C87-B594-0A463B75049D}" name="Game" dataDxfId="68" totalsRowDxfId="67"/>
    <tableColumn id="7" xr3:uid="{91172FC9-4453-4160-A15A-35916BE85B8E}" name="Closing" dataDxfId="66" totalsRowDxfId="65"/>
    <tableColumn id="8" xr3:uid="{4725F7E9-953B-4C6B-8010-97A90C5058BE}" name="Stakes" totalsRowFunction="sum" dataDxfId="64" totalsRowDxfId="63"/>
    <tableColumn id="9" xr3:uid="{D6662120-566D-4055-8ACC-39A36DB6E976}" name="Return" totalsRowFunction="sum" dataDxfId="62" totalsRowDxfId="61"/>
    <tableColumn id="10" xr3:uid="{7D03B719-C848-4FD1-AEFF-4EF5290CDD93}" name="Result" totalsRowFunction="custom" dataDxfId="60" totalsRowDxfId="59">
      <calculatedColumnFormula>IF(Journal[[#This Row],[Stakes]]="","",IF(Journal[[#This Row],[Profit]]&gt;0,"WON",IF(Journal[[#This Row],[Profit]]=0,"VOID","LOST")))</calculatedColumnFormula>
      <totalsRowFormula>COUNTIF(Journal[Result],"WON")/Journal[[#Totals],['#]]</totalsRowFormula>
    </tableColumn>
    <tableColumn id="11" xr3:uid="{6205C8B9-D680-4417-A5F1-90F31D97288B}" name="Profit" totalsRowFunction="sum" dataDxfId="58" totalsRowDxfId="57">
      <calculatedColumnFormula>IF(Journal[[#This Row],[Stakes]]="","",Journal[[#This Row],[Return]]-Journal[[#This Row],[Stakes]])</calculatedColumnFormula>
    </tableColumn>
    <tableColumn id="12" xr3:uid="{C94D9478-F292-4249-8DFE-79EF4AEA8871}" name="Dev" dataDxfId="56" totalsRowDxfId="55"/>
    <tableColumn id="19" xr3:uid="{65DDF5E3-9631-443C-AA2D-0D84521FACA3}" name="Chain Bets" totalsRowFunction="average" dataDxfId="54" totalsRowDxfId="53"/>
    <tableColumn id="13" xr3:uid="{CF772974-4EE0-4885-A48D-CC3CE3F590D0}" name="Hedge Bets" dataDxfId="52" totalsRowDxfId="51"/>
    <tableColumn id="20" xr3:uid="{0F2E5FA9-5E2C-4E24-A211-9E328485DFC5}" name="Reverse Chain Bets" dataDxfId="50" totalsRowDxfId="49"/>
    <tableColumn id="14" xr3:uid="{066B8158-60D7-4B4F-AC9C-C66E941D10F8}" name="H/A" dataDxfId="48" totalsRowDxfId="47"/>
    <tableColumn id="15" xr3:uid="{2A9C6D26-BBCE-47D3-85AB-1DEADC6E3243}" name="F/U" dataDxfId="46" totalsRowDxfId="45"/>
    <tableColumn id="16" xr3:uid="{E5D1366D-EC7D-47AC-8E05-5E30C77B0C16}" name="Balance" dataDxfId="44" totalsRowDxfId="43">
      <calculatedColumnFormula>IF(Journal[[#This Row],[Result]]="",T2,SUM(Journal[[#Headers],[Profit]]:Journal[[#This Row],[Profit]]))</calculatedColumnFormula>
    </tableColumn>
    <tableColumn id="17" xr3:uid="{20E321FE-4E9F-4299-9C0D-C9F1EB653A8C}" name="ROI" totalsRowFunction="custom" dataDxfId="42" totalsRowDxfId="41">
      <calculatedColumnFormula>IF(Journal[[#This Row],[Profit]]="","",Journal[[#This Row],[Profit]]/Journal[[#This Row],[Stakes]])</calculatedColumnFormula>
      <totalsRowFormula>Journal[[#Totals],[Profit]]/Journal[[#Totals],[Stakes]]</totalsRow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B13259-8B2A-4755-8D43-F26D5223EB1E}" name="Table2" displayName="Table2" ref="B3:H23" totalsRowShown="0" headerRowDxfId="40" dataDxfId="39">
  <autoFilter ref="B3:H23" xr:uid="{B4B13259-8B2A-4755-8D43-F26D5223EB1E}"/>
  <tableColumns count="7">
    <tableColumn id="1" xr3:uid="{CFF68D81-405C-4F80-B971-6CEC5FE21339}" name="Date" dataDxfId="38"/>
    <tableColumn id="2" xr3:uid="{48315259-A53C-4FA4-94C0-D639FB8B659E}" name="Time" dataDxfId="37"/>
    <tableColumn id="3" xr3:uid="{DBF4946D-E2CB-4FEA-A548-365F72567860}" name="stoiximan" dataDxfId="36"/>
    <tableColumn id="4" xr3:uid="{98D6D4A6-E024-4A49-A39E-58526F566B83}" name="bet365" dataDxfId="35"/>
    <tableColumn id="5" xr3:uid="{E5F45D85-90AD-4900-AFCB-F5718CC970BB}" name="novibet" dataDxfId="34"/>
    <tableColumn id="6" xr3:uid="{323FBB09-1B1E-47CA-89D9-24BE0BE2CBC7}" name="bwin" dataDxfId="33"/>
    <tableColumn id="7" xr3:uid="{256C465D-6B98-4C33-B03B-AA17B6E11825}" name="Total" dataDxfId="32">
      <calculatedColumnFormula>Table2[[#This Row],[stoiximan]]+Table2[[#This Row],[bet365]]+Table2[[#This Row],[novibet]]+Table2[[#This Row],[bwin]]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DDDD755-5E01-4D51-A58E-1EA17175DC1A}" name="Table4" displayName="Table4" ref="B3:D14" totalsRowShown="0">
  <autoFilter ref="B3:D14" xr:uid="{9DDDD755-5E01-4D51-A58E-1EA17175DC1A}"/>
  <sortState xmlns:xlrd2="http://schemas.microsoft.com/office/spreadsheetml/2017/richdata2" ref="B4:D14">
    <sortCondition ref="D3:D14"/>
  </sortState>
  <tableColumns count="3">
    <tableColumn id="1" xr3:uid="{97DA0945-68DE-4814-A51C-4178D4CB1677}" name="Country"/>
    <tableColumn id="2" xr3:uid="{28FFF269-8206-4BF2-82A5-C843C8B4F757}" name="League"/>
    <tableColumn id="3" xr3:uid="{598E0996-AF8D-4567-A9C8-2985F97261EF}" name="Spread" dataDxfId="3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4F78BF-B4BE-4BE7-BA74-192CDD8CACBD}" name="Table3" displayName="Table3" ref="B44:AD84" totalsRowShown="0">
  <autoFilter ref="B44:AD84" xr:uid="{C44F78BF-B4BE-4BE7-BA74-192CDD8CACBD}"/>
  <tableColumns count="29">
    <tableColumn id="1" xr3:uid="{0550E900-83DC-44A8-8048-E4E4D1C3D9FA}" name="TIME" dataDxfId="30"/>
    <tableColumn id="3" xr3:uid="{7D67E249-8CEA-40D3-9119-DEB690708D24}" name="H CLOSING" dataDxfId="29">
      <calculatedColumnFormula>$D$3</calculatedColumnFormula>
    </tableColumn>
    <tableColumn id="4" xr3:uid="{094D89E5-4AF3-4A9E-86FE-A948E75DB58D}" name="A CLOSING" dataDxfId="28">
      <calculatedColumnFormula>-Table3[[#This Row],[H CLOSING]]</calculatedColumnFormula>
    </tableColumn>
    <tableColumn id="31" xr3:uid="{5A05C0FB-CF97-4895-8FF9-5A5100622CC4}" name="SCORE" dataDxfId="27">
      <calculatedColumnFormula>Table3[[#This Row],[HSCORE]] &amp; " - " &amp; Table3[[#This Row],[ASCORE]]</calculatedColumnFormula>
    </tableColumn>
    <tableColumn id="22" xr3:uid="{D1C63BD1-3742-48D7-B31F-C2495BC358A5}" name="HADV" dataDxfId="26">
      <calculatedColumnFormula>Table3[[#This Row],[HSCORE]]-Table3[[#This Row],[ASCORE]]</calculatedColumnFormula>
    </tableColumn>
    <tableColumn id="30" xr3:uid="{47F109F4-C54C-43A8-8F30-7FB0BA547C08}" name="H LIVE" dataDxfId="25">
      <calculatedColumnFormula>FLOOR(-((1)*Table3[[#This Row],[HSCORE]]+Table3[[#This Row],[HPFC]]-(1)*Table3[[#This Row],[ASCORE]]-Table3[[#This Row],[APFC]]),1)+0.5</calculatedColumnFormula>
    </tableColumn>
    <tableColumn id="5" xr3:uid="{C82866C5-329E-4F35-BE82-FC9637AE0046}" name="A LIVE" dataDxfId="24">
      <calculatedColumnFormula>-Table3[[#This Row],[H LIVE]]</calculatedColumnFormula>
    </tableColumn>
    <tableColumn id="33" xr3:uid="{06DF1BB4-AD02-42C7-A9B2-A7B4B8BA2569}" name="LINE DIFF" dataDxfId="23">
      <calculatedColumnFormula>Table3[[#This Row],[H CLOSING]]-Table3[[#This Row],[H LIVE]]</calculatedColumnFormula>
    </tableColumn>
    <tableColumn id="42" xr3:uid="{8A26FF91-29D4-4A30-9318-0B8D4A33A40E}" name="LINE DIR" dataDxfId="22">
      <calculatedColumnFormula>IF(Table3[[#This Row],[LINE DIFF]]&lt;0,"NORTH",IF(Table3[[#This Row],[LINE DIFF]]&gt;0,"SOUTH",""))</calculatedColumnFormula>
    </tableColumn>
    <tableColumn id="39" xr3:uid="{6521888D-6237-46C4-A69C-9FB2F5153C90}" name="ABS DIFF" dataDxfId="21">
      <calculatedColumnFormula>ABS(Table3[[#This Row],[LINE DIFF]])</calculatedColumnFormula>
    </tableColumn>
    <tableColumn id="37" xr3:uid="{AD640986-E5E5-4E13-8FE3-C3CA3B038D80}" name="ABS PEEK" dataDxfId="20">
      <calculatedColumnFormula>MAX(Table3[[#Headers],[ABS DIFF]]:Table3[[#This Row],[ABS DIFF]])</calculatedColumnFormula>
    </tableColumn>
    <tableColumn id="35" xr3:uid="{8675F4B5-FB2C-4CC4-BDC5-99AC6AAFA9D8}" name="BET" dataDxfId="19">
      <calculatedColumnFormula>IF(AND(Table3[[#This Row],[ABS DIFF]]&gt;0, Table3[[#This Row],[ABS DIFF]]&gt;R44, OR(Table3[[#This Row],[LINE DIR]]=Q44,Q44="")),1,0)</calculatedColumnFormula>
    </tableColumn>
    <tableColumn id="44" xr3:uid="{EA837C36-E331-4068-A3B9-2FD3D31832DB}" name="STAKE" dataDxfId="18">
      <calculatedColumnFormula>IF(Table3[[#This Row],[BET]]=1,$G$6*POWER(2,(Table3[[#This Row],[BETCOUNT]]-1)),"")</calculatedColumnFormula>
    </tableColumn>
    <tableColumn id="45" xr3:uid="{ECC39DCB-FEF6-4188-92A3-D661466442C5}" name="BET LINE" dataDxfId="17">
      <calculatedColumnFormula>IF(Table3[[#This Row],[BET]]=1,IF(Table3[[#This Row],[LINE DIR]]="NORTH",Table3[[#This Row],[H LIVE]],Table3[[#This Row],[A LIVE]]-1),"")</calculatedColumnFormula>
    </tableColumn>
    <tableColumn id="2" xr3:uid="{069D0DFD-3BE4-4A53-B76A-96D497B8DE52}" name="BET TEAM" dataDxfId="16">
      <calculatedColumnFormula>IF(Table3[[#This Row],[STAKE]]="","",IF(Table3[[#This Row],[BET DIR]]="NORTH",$B$3,$B$4))</calculatedColumnFormula>
    </tableColumn>
    <tableColumn id="43" xr3:uid="{8B43A8BE-EDC6-46C3-89B1-64663D5C2C24}" name="BET DIR" dataDxfId="15">
      <calculatedColumnFormula>IF(Table3[[#This Row],[TIME]]=0,"",IF(Table3[[#This Row],[BET]]=1,Table3[[#This Row],[LINE DIR]],$Q44))</calculatedColumnFormula>
    </tableColumn>
    <tableColumn id="41" xr3:uid="{EF5B43CF-0667-4AF4-B955-B2B224DECD20}" name="BET PEEK" dataDxfId="14">
      <calculatedColumnFormula>IF(Table3[[#This Row],[BETCOUNT]]=0,0,Table3[[#This Row],[ABS PEEK]])</calculatedColumnFormula>
    </tableColumn>
    <tableColumn id="40" xr3:uid="{ADFA6FE2-5ED7-4D8E-BBB5-C4637F866AF1}" name="BETCOUNT" dataDxfId="13">
      <calculatedColumnFormula>SUM(Table3[[#Headers],[BET]]:Table3[[#This Row],[BET]])</calculatedColumnFormula>
    </tableColumn>
    <tableColumn id="19" xr3:uid="{7739219A-9761-4634-B672-B084035692C7}" name="HPRG" dataDxfId="12"/>
    <tableColumn id="21" xr3:uid="{334841CE-6301-465B-98F7-6FFA9B257DA4}" name="APRG" dataDxfId="11"/>
    <tableColumn id="18" xr3:uid="{44544768-1ADD-49E1-ACC2-3EDCD8B475E2}" name="HMP" dataDxfId="10">
      <calculatedColumnFormula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calculatedColumnFormula>
    </tableColumn>
    <tableColumn id="20" xr3:uid="{2EB6E5FE-1EF0-4896-B77C-C7CC1876629A}" name="AMP" dataDxfId="9">
      <calculatedColumnFormula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calculatedColumnFormula>
    </tableColumn>
    <tableColumn id="17" xr3:uid="{AAA00A3A-D554-46F6-AD64-DA0B5DD8E60C}" name="HSCORE" dataDxfId="8">
      <calculatedColumnFormula>SUM(Table3[[#Headers],[HMP]]:Table3[[#This Row],[HMP]])</calculatedColumnFormula>
    </tableColumn>
    <tableColumn id="23" xr3:uid="{AAE55F5A-1D76-4576-955F-F8AA74EE579B}" name="ASCORE" dataDxfId="7">
      <calculatedColumnFormula>SUM(Table3[[#Headers],[AMP]]:Table3[[#This Row],[AMP]])</calculatedColumnFormula>
    </tableColumn>
    <tableColumn id="24" xr3:uid="{8C32241E-4391-4F37-89E5-534FBE4779A5}" name="RMINS" dataDxfId="6">
      <calculatedColumnFormula>40-Table3[[#This Row],[TIME]]</calculatedColumnFormula>
    </tableColumn>
    <tableColumn id="26" xr3:uid="{84F76745-7249-4F64-A0FD-1122E010717F}" name="HPFC" dataDxfId="5">
      <calculatedColumnFormula>$C$3*Table3[[#This Row],[RMINS]]/40</calculatedColumnFormula>
    </tableColumn>
    <tableColumn id="27" xr3:uid="{750817CC-40A6-4A39-AF34-E03850AEE918}" name="APFC" dataDxfId="4">
      <calculatedColumnFormula>$C$4*Table3[[#This Row],[RMINS]]/40</calculatedColumnFormula>
    </tableColumn>
    <tableColumn id="28" xr3:uid="{F4FA87CE-E0C4-4BFA-9110-88AA4AF45BE3}" name="HPRE" dataDxfId="3">
      <calculatedColumnFormula>Table3[[#This Row],[HSCORE]]+Table3[[#This Row],[HPFC]]</calculatedColumnFormula>
    </tableColumn>
    <tableColumn id="29" xr3:uid="{041527BC-2AD9-4152-9B7E-65244FF891FF}" name="APRE" dataDxfId="2">
      <calculatedColumnFormula>Table3[[#This Row],[ASCORE]]+Table3[[#This Row],[APFC]]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table" Target="../tables/table4.xml"/><Relationship Id="rId4" Type="http://schemas.openxmlformats.org/officeDocument/2006/relationships/image" Target="../media/image1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8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4C1D9-C9C9-4A40-83F8-9F3EFEEB0E29}">
  <sheetPr codeName="Sheet16">
    <tabColor theme="1" tint="4.9989318521683403E-2"/>
  </sheetPr>
  <dimension ref="A1:AE98"/>
  <sheetViews>
    <sheetView zoomScaleNormal="100" workbookViewId="0">
      <pane ySplit="6" topLeftCell="A7" activePane="bottomLeft" state="frozen"/>
      <selection pane="bottomLeft" activeCell="V23" sqref="V23"/>
    </sheetView>
  </sheetViews>
  <sheetFormatPr defaultRowHeight="13.8" x14ac:dyDescent="0.3"/>
  <cols>
    <col min="1" max="1" width="9.109375" style="8" customWidth="1"/>
    <col min="2" max="4" width="6.6640625" style="8" customWidth="1"/>
    <col min="5" max="13" width="6.6640625" style="7" customWidth="1"/>
    <col min="14" max="14" width="11" style="7" customWidth="1"/>
    <col min="15" max="16" width="6.6640625" style="7" customWidth="1"/>
    <col min="17" max="23" width="6.6640625" style="11" customWidth="1"/>
    <col min="24" max="26" width="6.6640625" style="8" customWidth="1"/>
    <col min="27" max="27" width="7.5546875" style="8" customWidth="1"/>
    <col min="28" max="28" width="7.6640625" style="8" customWidth="1"/>
    <col min="29" max="29" width="2.5546875" style="8" bestFit="1" customWidth="1"/>
    <col min="30" max="30" width="8.77734375" style="10" customWidth="1"/>
    <col min="31" max="31" width="10.88671875" style="68" customWidth="1"/>
    <col min="32" max="16384" width="8.88671875" style="8"/>
  </cols>
  <sheetData>
    <row r="1" spans="1:31" s="6" customFormat="1" ht="30" customHeight="1" thickBot="1" x14ac:dyDescent="0.35">
      <c r="A1" s="69"/>
      <c r="B1" s="70"/>
      <c r="C1" s="82">
        <v>1</v>
      </c>
      <c r="D1" s="82">
        <v>10</v>
      </c>
      <c r="E1" s="70"/>
      <c r="F1" s="77">
        <v>12</v>
      </c>
      <c r="G1" s="71"/>
      <c r="H1" s="72"/>
      <c r="I1" s="81">
        <v>0</v>
      </c>
      <c r="J1" s="70"/>
      <c r="K1" s="70"/>
      <c r="L1" s="78" t="str">
        <f>LEFT(UPPER(HomeTeam),16)</f>
        <v>HOME TEAM</v>
      </c>
      <c r="M1" s="80">
        <f>$N$38-($F$1-12)</f>
        <v>-6.5</v>
      </c>
      <c r="N1" s="73"/>
      <c r="O1" s="80">
        <f>-M1</f>
        <v>6.5</v>
      </c>
      <c r="P1" s="79" t="str">
        <f>LEFT(UPPER(AwayTeam),16)</f>
        <v>AWAY TEAM</v>
      </c>
      <c r="Q1" s="71"/>
      <c r="R1" s="71"/>
      <c r="S1" s="81">
        <v>0</v>
      </c>
      <c r="T1" s="74">
        <v>0</v>
      </c>
      <c r="U1" s="70"/>
      <c r="V1" s="75"/>
      <c r="W1" s="76"/>
      <c r="X1" s="71"/>
      <c r="Y1" s="71"/>
      <c r="Z1" s="297" t="str" cm="1">
        <f t="array" aca="1" ref="Z1" ca="1">IF(StakesTotal="","",Margin(I1,S1,NOW()))</f>
        <v/>
      </c>
      <c r="AA1" s="324" t="str">
        <f>IF(SUM(B5:Z5,B33:Z33)=0,"",SUM(B5:Z5,B33:Z33))</f>
        <v/>
      </c>
      <c r="AB1" s="325"/>
      <c r="AC1" s="322" t="str">
        <f>IF(StakesTotal="","",SUM(AE7:AE31)/(StakesTotal*100)/100)</f>
        <v/>
      </c>
      <c r="AD1" s="323"/>
      <c r="AE1" s="67"/>
    </row>
    <row r="2" spans="1:31" ht="14.4" customHeight="1" thickBot="1" x14ac:dyDescent="0.35">
      <c r="A2" s="143" t="s">
        <v>165</v>
      </c>
      <c r="B2" s="83" t="str">
        <f>IF(AND(B5="",B33=""),"",IF($I$1-(B$38-$N$38)&gt;$S$1,B4*B5-(B5+B33),B34*B33-(B5+B33)))</f>
        <v/>
      </c>
      <c r="C2" s="83" t="str">
        <f t="shared" ref="C2:M2" si="0">IF(AND(C5="",C33=""),"",IF($I$1-(C$38-$N$38)&gt;$S$1,C4*C5-(C5+C33),C34*C33-(C5+C33)))</f>
        <v/>
      </c>
      <c r="D2" s="83" t="str">
        <f t="shared" si="0"/>
        <v/>
      </c>
      <c r="E2" s="83" t="str">
        <f t="shared" si="0"/>
        <v/>
      </c>
      <c r="F2" s="83" t="str">
        <f t="shared" si="0"/>
        <v/>
      </c>
      <c r="G2" s="83" t="str">
        <f t="shared" si="0"/>
        <v/>
      </c>
      <c r="H2" s="83" t="str">
        <f t="shared" si="0"/>
        <v/>
      </c>
      <c r="I2" s="83" t="str">
        <f t="shared" si="0"/>
        <v/>
      </c>
      <c r="J2" s="83" t="str">
        <f t="shared" si="0"/>
        <v/>
      </c>
      <c r="K2" s="83" t="str">
        <f t="shared" si="0"/>
        <v/>
      </c>
      <c r="L2" s="83" t="str">
        <f t="shared" si="0"/>
        <v/>
      </c>
      <c r="M2" s="83" t="str">
        <f t="shared" si="0"/>
        <v/>
      </c>
      <c r="N2" s="317" t="str">
        <f>L1 &amp; " WIN"</f>
        <v>HOME TEAM WIN</v>
      </c>
      <c r="O2" s="83" t="str">
        <f>IF(AND(O5="",O33=""),"",IF($I$1-(O$38-$N$38)&gt;$S$1,O4*O5-(O5+O33),O34*O33-(O5+O33)))</f>
        <v/>
      </c>
      <c r="P2" s="83" t="str">
        <f t="shared" ref="P2:Z2" si="1">IF(AND(P5="",P33=""),"",IF($I$1-(P$38-$N$38)&gt;$S$1,P4*P5-(P5+P33),P34*P33-(P5+P33)))</f>
        <v/>
      </c>
      <c r="Q2" s="83" t="str">
        <f t="shared" si="1"/>
        <v/>
      </c>
      <c r="R2" s="83" t="str">
        <f t="shared" si="1"/>
        <v/>
      </c>
      <c r="S2" s="83" t="str">
        <f t="shared" si="1"/>
        <v/>
      </c>
      <c r="T2" s="83" t="str">
        <f t="shared" si="1"/>
        <v/>
      </c>
      <c r="U2" s="83" t="str">
        <f t="shared" si="1"/>
        <v/>
      </c>
      <c r="V2" s="83" t="str">
        <f t="shared" si="1"/>
        <v/>
      </c>
      <c r="W2" s="83" t="str">
        <f t="shared" si="1"/>
        <v/>
      </c>
      <c r="X2" s="83" t="str">
        <f t="shared" si="1"/>
        <v/>
      </c>
      <c r="Y2" s="83" t="str">
        <f t="shared" si="1"/>
        <v/>
      </c>
      <c r="Z2" s="83" t="str">
        <f t="shared" si="1"/>
        <v/>
      </c>
      <c r="AA2" s="326" t="s">
        <v>209</v>
      </c>
      <c r="AB2" s="327"/>
      <c r="AC2" s="326" t="s">
        <v>36</v>
      </c>
      <c r="AD2" s="328"/>
    </row>
    <row r="3" spans="1:31" ht="15" customHeight="1" thickBot="1" x14ac:dyDescent="0.35">
      <c r="A3" s="19" t="s">
        <v>4</v>
      </c>
      <c r="B3" s="20">
        <f>INDEX(POISSON!$I$117:$I$178,MATCH(B$38-($N$38-$M$1),POISSON!$Q$117:$Q$178,0))</f>
        <v>1.1390178359118983</v>
      </c>
      <c r="C3" s="20">
        <f>INDEX(POISSON!$I$117:$I$178,MATCH(C$38-($N$38-$M$1),POISSON!$Q$117:$Q$178,0))</f>
        <v>1.167127046566689</v>
      </c>
      <c r="D3" s="20">
        <f>INDEX(POISSON!$I$117:$I$178,MATCH(D$38-($N$38-$M$1),POISSON!$Q$117:$Q$178,0))</f>
        <v>1.1988253023004087</v>
      </c>
      <c r="E3" s="20">
        <f>INDEX(POISSON!$I$117:$I$178,MATCH(E$38-($N$38-$M$1),POISSON!$Q$117:$Q$178,0))</f>
        <v>1.2345338034635778</v>
      </c>
      <c r="F3" s="20">
        <f>INDEX(POISSON!$I$117:$I$178,MATCH(F$38-($N$38-$M$1),POISSON!$Q$117:$Q$178,0))</f>
        <v>1.27472905410645</v>
      </c>
      <c r="G3" s="20">
        <f>INDEX(POISSON!$I$117:$I$178,MATCH(G$38-($N$38-$M$1),POISSON!$Q$117:$Q$178,0))</f>
        <v>1.3199521804553909</v>
      </c>
      <c r="H3" s="20">
        <f>INDEX(POISSON!$I$117:$I$178,MATCH(H$38-($N$38-$M$1),POISSON!$Q$117:$Q$178,0))</f>
        <v>1.3708199986788032</v>
      </c>
      <c r="I3" s="20">
        <f>INDEX(POISSON!$I$117:$I$178,MATCH(I$38-($N$38-$M$1),POISSON!$Q$117:$Q$178,0))</f>
        <v>1.4280381754388867</v>
      </c>
      <c r="J3" s="20">
        <f>INDEX(POISSON!$I$117:$I$178,MATCH(J$38-($N$38-$M$1),POISSON!$Q$117:$Q$178,0))</f>
        <v>1.4924169014158348</v>
      </c>
      <c r="K3" s="20">
        <f>INDEX(POISSON!$I$117:$I$178,MATCH(K$38-($N$38-$M$1),POISSON!$Q$117:$Q$178,0))</f>
        <v>1.5648895933007474</v>
      </c>
      <c r="L3" s="20">
        <f>INDEX(POISSON!$I$117:$I$178,MATCH(L$38-($N$38-$M$1),POISSON!$Q$117:$Q$178,0))</f>
        <v>1.6465352583387238</v>
      </c>
      <c r="M3" s="20">
        <f>INDEX(POISSON!$I$117:$I$178,MATCH(M$38-($N$38-$M$1),POISSON!$Q$117:$Q$178,0))</f>
        <v>1.7386053032965403</v>
      </c>
      <c r="N3" s="318"/>
      <c r="O3" s="20">
        <f>INDEX(POISSON!$I$117:$I$178,MATCH(O$38-($N$38-$M$1),POISSON!$Q$117:$Q$178,0))</f>
        <v>1.8425557543103743</v>
      </c>
      <c r="P3" s="20">
        <f>INDEX(POISSON!$I$117:$I$178,MATCH(P$38-($N$38-$M$1),POISSON!$Q$117:$Q$178,0))</f>
        <v>1.9600860851496111</v>
      </c>
      <c r="Q3" s="20">
        <f>INDEX(POISSON!$I$117:$I$178,MATCH(Q$38-($N$38-$M$1),POISSON!$Q$117:$Q$178,0))</f>
        <v>2.0931861414859303</v>
      </c>
      <c r="R3" s="20">
        <f>INDEX(POISSON!$I$117:$I$178,MATCH(R$38-($N$38-$M$1),POISSON!$Q$117:$Q$178,0))</f>
        <v>2.2441930138403654</v>
      </c>
      <c r="S3" s="20">
        <f>INDEX(POISSON!$I$117:$I$178,MATCH(S$38-($N$38-$M$1),POISSON!$Q$117:$Q$178,0))</f>
        <v>2.4158601727199951</v>
      </c>
      <c r="T3" s="20">
        <f>INDEX(POISSON!$I$117:$I$178,MATCH(T$38-($N$38-$M$1),POISSON!$Q$117:$Q$178,0))</f>
        <v>2.611441762870335</v>
      </c>
      <c r="U3" s="20">
        <f>INDEX(POISSON!$I$117:$I$178,MATCH(U$38-($N$38-$M$1),POISSON!$Q$117:$Q$178,0))</f>
        <v>2.8347956943567341</v>
      </c>
      <c r="V3" s="20">
        <f>INDEX(POISSON!$I$117:$I$178,MATCH(V$38-($N$38-$M$1),POISSON!$Q$117:$Q$178,0))</f>
        <v>3.090510111625242</v>
      </c>
      <c r="W3" s="20">
        <f>INDEX(POISSON!$I$117:$I$178,MATCH(W$38-($N$38-$M$1),POISSON!$Q$117:$Q$178,0))</f>
        <v>3.3840590268592288</v>
      </c>
      <c r="X3" s="20">
        <f>INDEX(POISSON!$I$117:$I$178,MATCH(X$38-($N$38-$M$1),POISSON!$Q$117:$Q$178,0))</f>
        <v>3.7219944481556793</v>
      </c>
      <c r="Y3" s="20">
        <f>INDEX(POISSON!$I$117:$I$178,MATCH(Y$38-($N$38-$M$1),POISSON!$Q$117:$Q$178,0))</f>
        <v>4.1121843177716819</v>
      </c>
      <c r="Z3" s="20">
        <f>INDEX(POISSON!$I$117:$I$178,MATCH(Z$38-($N$38-$M$1),POISSON!$Q$117:$Q$178,0))</f>
        <v>4.5641081345313825</v>
      </c>
      <c r="AA3" s="331" t="s">
        <v>37</v>
      </c>
      <c r="AB3" s="329"/>
      <c r="AC3" s="329" t="s">
        <v>38</v>
      </c>
      <c r="AD3" s="330"/>
    </row>
    <row r="4" spans="1:31" ht="14.4" customHeight="1" thickBot="1" x14ac:dyDescent="0.35">
      <c r="A4" s="94" t="s">
        <v>6</v>
      </c>
      <c r="B4" s="298"/>
      <c r="C4" s="298"/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318"/>
      <c r="O4" s="301"/>
      <c r="P4" s="301"/>
      <c r="Q4" s="301"/>
      <c r="R4" s="301"/>
      <c r="S4" s="301"/>
      <c r="T4" s="301"/>
      <c r="U4" s="301"/>
      <c r="V4" s="301"/>
      <c r="W4" s="301"/>
      <c r="X4" s="301"/>
      <c r="Y4" s="301"/>
      <c r="Z4" s="301"/>
      <c r="AA4" s="315" t="str">
        <f>IF(StakesTotal="","",SUMIF($AA$7:$AA$31, "&lt;0",$AB$7:$AB$31)/100)</f>
        <v/>
      </c>
      <c r="AB4" s="316"/>
      <c r="AC4" s="313" t="str">
        <f>IF(StakesTotal="","",SUMIF($AA$7:$AA$31, "&gt;0",$AB$7:$AB$31)/100)</f>
        <v/>
      </c>
      <c r="AD4" s="314"/>
    </row>
    <row r="5" spans="1:31" ht="15" customHeight="1" thickBot="1" x14ac:dyDescent="0.35">
      <c r="A5" s="95" t="s">
        <v>5</v>
      </c>
      <c r="B5" s="300"/>
      <c r="C5" s="299"/>
      <c r="D5" s="299"/>
      <c r="E5" s="299"/>
      <c r="F5" s="299"/>
      <c r="G5" s="299"/>
      <c r="H5" s="299"/>
      <c r="I5" s="299"/>
      <c r="J5" s="300"/>
      <c r="K5" s="300"/>
      <c r="L5" s="299"/>
      <c r="M5" s="299"/>
      <c r="N5" s="318"/>
      <c r="O5" s="302"/>
      <c r="P5" s="302"/>
      <c r="Q5" s="306"/>
      <c r="R5" s="302"/>
      <c r="S5" s="302"/>
      <c r="T5" s="303"/>
      <c r="U5" s="303"/>
      <c r="V5" s="303"/>
      <c r="W5" s="303"/>
      <c r="X5" s="303"/>
      <c r="Y5" s="303"/>
      <c r="Z5" s="304"/>
      <c r="AA5" s="315"/>
      <c r="AB5" s="316"/>
      <c r="AC5" s="313"/>
      <c r="AD5" s="314"/>
    </row>
    <row r="6" spans="1:31" s="7" customFormat="1" ht="14.4" thickBot="1" x14ac:dyDescent="0.35">
      <c r="A6" s="223">
        <f>SUM(B5:M5,O5:Z5)</f>
        <v>0</v>
      </c>
      <c r="B6" s="208" t="str">
        <f>IF($N$38-B$38=0.5, "HW", IF($N$38-B$38=-0.5, "", "H " &amp; TEXT($N$38-B$38,"+0.0;-0.0")))</f>
        <v>H +5.5</v>
      </c>
      <c r="C6" s="208" t="str">
        <f t="shared" ref="C6:M6" si="2">IF($N$38-C$38=0.5, "HW", IF($N$38-C$38=-0.5, "", "H " &amp; TEXT($N$38-C$38,"+0.0;-0.0")))</f>
        <v>H +4.5</v>
      </c>
      <c r="D6" s="208" t="str">
        <f t="shared" si="2"/>
        <v>H +3.5</v>
      </c>
      <c r="E6" s="208" t="str">
        <f t="shared" si="2"/>
        <v>H +2.5</v>
      </c>
      <c r="F6" s="208" t="str">
        <f t="shared" si="2"/>
        <v>H +1.5</v>
      </c>
      <c r="G6" s="208" t="str">
        <f t="shared" si="2"/>
        <v>HW</v>
      </c>
      <c r="H6" s="208" t="str">
        <f t="shared" si="2"/>
        <v/>
      </c>
      <c r="I6" s="208" t="str">
        <f t="shared" si="2"/>
        <v>H -1.5</v>
      </c>
      <c r="J6" s="208" t="str">
        <f t="shared" si="2"/>
        <v>H -2.5</v>
      </c>
      <c r="K6" s="208" t="str">
        <f t="shared" si="2"/>
        <v>H -3.5</v>
      </c>
      <c r="L6" s="208" t="str">
        <f t="shared" si="2"/>
        <v>H -4.5</v>
      </c>
      <c r="M6" s="208" t="str">
        <f t="shared" si="2"/>
        <v>H -5.5</v>
      </c>
      <c r="N6" s="319"/>
      <c r="O6" s="209" t="str">
        <f>IF($N$38-O$38=0.5, "HW", IF($N$38-O$38=-0.5, "", "H " &amp; TEXT($N$38-O$38,"+0.0;-0.0")))</f>
        <v>H -6.5</v>
      </c>
      <c r="P6" s="208" t="str">
        <f t="shared" ref="P6:Z6" si="3">IF($N$38-P$38=0.5, "HW", IF($N$38-P$38=-0.5, "", "H " &amp; TEXT($N$38-P$38,"+0.0;-0.0")))</f>
        <v>H -7.5</v>
      </c>
      <c r="Q6" s="208" t="str">
        <f t="shared" si="3"/>
        <v>H -8.5</v>
      </c>
      <c r="R6" s="208" t="str">
        <f t="shared" si="3"/>
        <v>H -9.5</v>
      </c>
      <c r="S6" s="208" t="str">
        <f t="shared" si="3"/>
        <v>H -10.5</v>
      </c>
      <c r="T6" s="208" t="str">
        <f t="shared" si="3"/>
        <v>H -11.5</v>
      </c>
      <c r="U6" s="208" t="str">
        <f t="shared" si="3"/>
        <v>H -12.5</v>
      </c>
      <c r="V6" s="208" t="str">
        <f t="shared" si="3"/>
        <v>H -13.5</v>
      </c>
      <c r="W6" s="208" t="str">
        <f t="shared" si="3"/>
        <v>H -14.5</v>
      </c>
      <c r="X6" s="208" t="str">
        <f t="shared" si="3"/>
        <v>H -15.5</v>
      </c>
      <c r="Y6" s="208" t="str">
        <f t="shared" si="3"/>
        <v>H -16.5</v>
      </c>
      <c r="Z6" s="208" t="str">
        <f t="shared" si="3"/>
        <v>H -17.5</v>
      </c>
      <c r="AA6" s="191" t="s">
        <v>36</v>
      </c>
      <c r="AB6" s="311" t="s">
        <v>34</v>
      </c>
      <c r="AC6" s="312"/>
      <c r="AD6" s="192" t="s">
        <v>35</v>
      </c>
      <c r="AE6" s="67"/>
    </row>
    <row r="7" spans="1:31" s="7" customFormat="1" ht="15" thickBot="1" x14ac:dyDescent="0.35">
      <c r="A7" s="219"/>
      <c r="B7" s="210" t="str">
        <f t="shared" ref="B7:M19" si="4">IF(B$4*B$5=0,"",B$4*B$5)</f>
        <v/>
      </c>
      <c r="C7" s="211" t="str">
        <f t="shared" si="4"/>
        <v/>
      </c>
      <c r="D7" s="211" t="str">
        <f t="shared" si="4"/>
        <v/>
      </c>
      <c r="E7" s="211" t="str">
        <f t="shared" si="4"/>
        <v/>
      </c>
      <c r="F7" s="211" t="str">
        <f t="shared" si="4"/>
        <v/>
      </c>
      <c r="G7" s="211" t="str">
        <f t="shared" si="4"/>
        <v/>
      </c>
      <c r="H7" s="211" t="str">
        <f t="shared" si="4"/>
        <v/>
      </c>
      <c r="I7" s="211" t="str">
        <f t="shared" si="4"/>
        <v/>
      </c>
      <c r="J7" s="211" t="str">
        <f t="shared" si="4"/>
        <v/>
      </c>
      <c r="K7" s="211" t="str">
        <f t="shared" si="4"/>
        <v/>
      </c>
      <c r="L7" s="211" t="str">
        <f t="shared" si="4"/>
        <v/>
      </c>
      <c r="M7" s="212" t="str">
        <f t="shared" si="4"/>
        <v/>
      </c>
      <c r="N7" s="203" t="str">
        <f>N8+1 &amp; ":more"</f>
        <v>18:more</v>
      </c>
      <c r="O7" s="289" t="str">
        <f t="shared" ref="O7:Z8" si="5">IF(O$4*O$5=0,"",O$4*O$5)</f>
        <v/>
      </c>
      <c r="P7" s="213" t="str">
        <f t="shared" si="5"/>
        <v/>
      </c>
      <c r="Q7" s="213" t="str">
        <f t="shared" si="5"/>
        <v/>
      </c>
      <c r="R7" s="213" t="str">
        <f t="shared" si="5"/>
        <v/>
      </c>
      <c r="S7" s="213" t="str">
        <f t="shared" si="5"/>
        <v/>
      </c>
      <c r="T7" s="213" t="str">
        <f t="shared" si="5"/>
        <v/>
      </c>
      <c r="U7" s="214" t="str">
        <f t="shared" si="5"/>
        <v/>
      </c>
      <c r="V7" s="213" t="str">
        <f t="shared" si="5"/>
        <v/>
      </c>
      <c r="W7" s="213" t="str">
        <f t="shared" si="5"/>
        <v/>
      </c>
      <c r="X7" s="213" t="str">
        <f t="shared" si="5"/>
        <v/>
      </c>
      <c r="Y7" s="213" t="str">
        <f t="shared" si="5"/>
        <v/>
      </c>
      <c r="Z7" s="215" t="str">
        <f t="shared" si="5"/>
        <v/>
      </c>
      <c r="AA7" s="196" t="str">
        <f t="shared" ref="AA7:AA31" si="6">IF(StakesTotal="","",SUM(B7:M7,O7:Z7)-StakesTotal)</f>
        <v/>
      </c>
      <c r="AB7" s="195">
        <f>SUM(_xlfn.TAKE(NumberOfPointsProbLive,MATCH(N8+1,NumberOfPointsLive,0)))*100</f>
        <v>20.800166807630518</v>
      </c>
      <c r="AC7" s="194" t="str">
        <f>IF(INDEX('POISSON LIVE'!$V$117:$V$218,MATCH($N8,NumberOfPointsLive,0),1)&lt;=-1,_xlfn.UNICHAR(9733),"")</f>
        <v/>
      </c>
      <c r="AD7" s="199" t="str">
        <f t="shared" ref="AD7:AD31" si="7">IF(StakesTotal="","",100*AA7/StakesTotal)</f>
        <v/>
      </c>
      <c r="AE7" s="66" t="e">
        <f>AA7*AB7*100</f>
        <v>#VALUE!</v>
      </c>
    </row>
    <row r="8" spans="1:31" ht="15" customHeight="1" thickBot="1" x14ac:dyDescent="0.35">
      <c r="A8" s="280"/>
      <c r="B8" s="153" t="str">
        <f t="shared" si="4"/>
        <v/>
      </c>
      <c r="C8" s="154" t="str">
        <f t="shared" si="4"/>
        <v/>
      </c>
      <c r="D8" s="154" t="str">
        <f t="shared" si="4"/>
        <v/>
      </c>
      <c r="E8" s="154" t="str">
        <f t="shared" si="4"/>
        <v/>
      </c>
      <c r="F8" s="154" t="str">
        <f t="shared" si="4"/>
        <v/>
      </c>
      <c r="G8" s="154" t="str">
        <f t="shared" si="4"/>
        <v/>
      </c>
      <c r="H8" s="154" t="str">
        <f t="shared" si="4"/>
        <v/>
      </c>
      <c r="I8" s="154" t="str">
        <f t="shared" si="4"/>
        <v/>
      </c>
      <c r="J8" s="154" t="str">
        <f t="shared" si="4"/>
        <v/>
      </c>
      <c r="K8" s="154" t="str">
        <f t="shared" si="4"/>
        <v/>
      </c>
      <c r="L8" s="154" t="str">
        <f t="shared" si="4"/>
        <v/>
      </c>
      <c r="M8" s="204" t="str">
        <f t="shared" si="4"/>
        <v/>
      </c>
      <c r="N8" s="113">
        <f t="shared" ref="N8:N17" si="8">N9+1</f>
        <v>17</v>
      </c>
      <c r="O8" s="290" t="str">
        <f t="shared" si="5"/>
        <v/>
      </c>
      <c r="P8" s="84" t="str">
        <f t="shared" si="5"/>
        <v/>
      </c>
      <c r="Q8" s="84" t="str">
        <f t="shared" si="5"/>
        <v/>
      </c>
      <c r="R8" s="84" t="str">
        <f t="shared" si="5"/>
        <v/>
      </c>
      <c r="S8" s="84" t="str">
        <f t="shared" si="5"/>
        <v/>
      </c>
      <c r="T8" s="84" t="str">
        <f t="shared" si="5"/>
        <v/>
      </c>
      <c r="U8" s="86" t="str">
        <f t="shared" si="5"/>
        <v/>
      </c>
      <c r="V8" s="84" t="str">
        <f t="shared" si="5"/>
        <v/>
      </c>
      <c r="W8" s="84" t="str">
        <f t="shared" si="5"/>
        <v/>
      </c>
      <c r="X8" s="84" t="str">
        <f t="shared" si="5"/>
        <v/>
      </c>
      <c r="Y8" s="84" t="str">
        <f t="shared" si="5"/>
        <v/>
      </c>
      <c r="Z8" s="147" t="str">
        <f t="shared" ref="Z8:Z31" si="9">IF(Z$34*Z$33=0,"",Z$34*Z$33)</f>
        <v/>
      </c>
      <c r="AA8" s="196" t="str">
        <f t="shared" si="6"/>
        <v/>
      </c>
      <c r="AB8" s="195">
        <f t="shared" ref="AB8:AB30" si="10">INDEX(NumberOfPointsProbLive,MATCH(N8,NumberOfPointsLive,0),1)*100</f>
        <v>2.2859118284942292</v>
      </c>
      <c r="AC8" s="194" t="str">
        <f>IF(INDEX('POISSON LIVE'!$V$117:$V$218,MATCH($N8,NumberOfPointsLive,0),1)=0,_xlfn.UNICHAR(9733),"")</f>
        <v/>
      </c>
      <c r="AD8" s="199" t="str">
        <f t="shared" si="7"/>
        <v/>
      </c>
      <c r="AE8" s="66" t="e">
        <f t="shared" ref="AE8:AE31" si="11">AA8*AB8*100</f>
        <v>#VALUE!</v>
      </c>
    </row>
    <row r="9" spans="1:31" ht="15" customHeight="1" thickBot="1" x14ac:dyDescent="0.35">
      <c r="A9" s="279"/>
      <c r="B9" s="153" t="str">
        <f t="shared" si="4"/>
        <v/>
      </c>
      <c r="C9" s="154" t="str">
        <f t="shared" si="4"/>
        <v/>
      </c>
      <c r="D9" s="154" t="str">
        <f t="shared" si="4"/>
        <v/>
      </c>
      <c r="E9" s="154" t="str">
        <f t="shared" si="4"/>
        <v/>
      </c>
      <c r="F9" s="154" t="str">
        <f t="shared" si="4"/>
        <v/>
      </c>
      <c r="G9" s="154" t="str">
        <f t="shared" si="4"/>
        <v/>
      </c>
      <c r="H9" s="154" t="str">
        <f t="shared" si="4"/>
        <v/>
      </c>
      <c r="I9" s="154" t="str">
        <f t="shared" si="4"/>
        <v/>
      </c>
      <c r="J9" s="154" t="str">
        <f t="shared" si="4"/>
        <v/>
      </c>
      <c r="K9" s="154" t="str">
        <f t="shared" si="4"/>
        <v/>
      </c>
      <c r="L9" s="154" t="str">
        <f t="shared" si="4"/>
        <v/>
      </c>
      <c r="M9" s="204" t="str">
        <f t="shared" si="4"/>
        <v/>
      </c>
      <c r="N9" s="113">
        <f t="shared" si="8"/>
        <v>16</v>
      </c>
      <c r="O9" s="290" t="str">
        <f t="shared" ref="O9:X9" si="12">IF(O$4*O$5=0,"",O$4*O$5)</f>
        <v/>
      </c>
      <c r="P9" s="84" t="str">
        <f t="shared" si="12"/>
        <v/>
      </c>
      <c r="Q9" s="84" t="str">
        <f t="shared" si="12"/>
        <v/>
      </c>
      <c r="R9" s="84" t="str">
        <f t="shared" si="12"/>
        <v/>
      </c>
      <c r="S9" s="84" t="str">
        <f t="shared" si="12"/>
        <v/>
      </c>
      <c r="T9" s="84" t="str">
        <f t="shared" si="12"/>
        <v/>
      </c>
      <c r="U9" s="86" t="str">
        <f t="shared" si="12"/>
        <v/>
      </c>
      <c r="V9" s="84" t="str">
        <f t="shared" si="12"/>
        <v/>
      </c>
      <c r="W9" s="84" t="str">
        <f t="shared" si="12"/>
        <v/>
      </c>
      <c r="X9" s="84" t="str">
        <f t="shared" si="12"/>
        <v/>
      </c>
      <c r="Y9" s="145" t="str">
        <f t="shared" ref="Y9:Y31" si="13">IF(Y$34*Y$33=0,"",Y$34*Y$33)</f>
        <v/>
      </c>
      <c r="Z9" s="147" t="str">
        <f t="shared" si="9"/>
        <v/>
      </c>
      <c r="AA9" s="196" t="str">
        <f t="shared" si="6"/>
        <v/>
      </c>
      <c r="AB9" s="195">
        <f t="shared" si="10"/>
        <v>2.4201954458685555</v>
      </c>
      <c r="AC9" s="194" t="str">
        <f>IF(INDEX('POISSON LIVE'!$V$117:$V$218,MATCH($N9,NumberOfPointsLive,0),1)=0,_xlfn.UNICHAR(9733),"")</f>
        <v/>
      </c>
      <c r="AD9" s="199" t="str">
        <f t="shared" si="7"/>
        <v/>
      </c>
      <c r="AE9" s="66" t="e">
        <f t="shared" si="11"/>
        <v>#VALUE!</v>
      </c>
    </row>
    <row r="10" spans="1:31" ht="15" customHeight="1" thickBot="1" x14ac:dyDescent="0.35">
      <c r="A10" s="222"/>
      <c r="B10" s="153" t="str">
        <f t="shared" si="4"/>
        <v/>
      </c>
      <c r="C10" s="154" t="str">
        <f t="shared" si="4"/>
        <v/>
      </c>
      <c r="D10" s="154" t="str">
        <f t="shared" si="4"/>
        <v/>
      </c>
      <c r="E10" s="154" t="str">
        <f t="shared" si="4"/>
        <v/>
      </c>
      <c r="F10" s="154" t="str">
        <f t="shared" si="4"/>
        <v/>
      </c>
      <c r="G10" s="154" t="str">
        <f t="shared" si="4"/>
        <v/>
      </c>
      <c r="H10" s="154" t="str">
        <f t="shared" si="4"/>
        <v/>
      </c>
      <c r="I10" s="154" t="str">
        <f t="shared" si="4"/>
        <v/>
      </c>
      <c r="J10" s="154" t="str">
        <f t="shared" si="4"/>
        <v/>
      </c>
      <c r="K10" s="154" t="str">
        <f t="shared" si="4"/>
        <v/>
      </c>
      <c r="L10" s="154" t="str">
        <f t="shared" si="4"/>
        <v/>
      </c>
      <c r="M10" s="204" t="str">
        <f t="shared" si="4"/>
        <v/>
      </c>
      <c r="N10" s="113">
        <f t="shared" si="8"/>
        <v>15</v>
      </c>
      <c r="O10" s="290" t="str">
        <f t="shared" ref="O10:W10" si="14">IF(O$4*O$5=0,"",O$4*O$5)</f>
        <v/>
      </c>
      <c r="P10" s="84" t="str">
        <f t="shared" si="14"/>
        <v/>
      </c>
      <c r="Q10" s="84" t="str">
        <f t="shared" si="14"/>
        <v/>
      </c>
      <c r="R10" s="84" t="str">
        <f t="shared" si="14"/>
        <v/>
      </c>
      <c r="S10" s="84" t="str">
        <f t="shared" si="14"/>
        <v/>
      </c>
      <c r="T10" s="84" t="str">
        <f t="shared" si="14"/>
        <v/>
      </c>
      <c r="U10" s="86" t="str">
        <f t="shared" si="14"/>
        <v/>
      </c>
      <c r="V10" s="84" t="str">
        <f t="shared" si="14"/>
        <v/>
      </c>
      <c r="W10" s="84" t="str">
        <f t="shared" si="14"/>
        <v/>
      </c>
      <c r="X10" s="145" t="str">
        <f t="shared" ref="X10:X31" si="15">IF(X$34*X$33=0,"",X$34*X$33)</f>
        <v/>
      </c>
      <c r="Y10" s="145" t="str">
        <f t="shared" si="13"/>
        <v/>
      </c>
      <c r="Z10" s="147" t="str">
        <f t="shared" si="9"/>
        <v/>
      </c>
      <c r="AA10" s="196" t="str">
        <f t="shared" si="6"/>
        <v/>
      </c>
      <c r="AB10" s="195">
        <f t="shared" si="10"/>
        <v>2.5470813036027029</v>
      </c>
      <c r="AC10" s="194" t="str">
        <f>IF(INDEX('POISSON LIVE'!$V$117:$V$218,MATCH($N10,NumberOfPointsLive,0),1)=0,_xlfn.UNICHAR(9733),"")</f>
        <v/>
      </c>
      <c r="AD10" s="199" t="str">
        <f t="shared" si="7"/>
        <v/>
      </c>
      <c r="AE10" s="66" t="e">
        <f t="shared" si="11"/>
        <v>#VALUE!</v>
      </c>
    </row>
    <row r="11" spans="1:31" ht="15" thickBot="1" x14ac:dyDescent="0.35">
      <c r="A11" s="221"/>
      <c r="B11" s="153" t="str">
        <f t="shared" si="4"/>
        <v/>
      </c>
      <c r="C11" s="154" t="str">
        <f t="shared" si="4"/>
        <v/>
      </c>
      <c r="D11" s="154" t="str">
        <f t="shared" si="4"/>
        <v/>
      </c>
      <c r="E11" s="154" t="str">
        <f t="shared" si="4"/>
        <v/>
      </c>
      <c r="F11" s="154" t="str">
        <f t="shared" si="4"/>
        <v/>
      </c>
      <c r="G11" s="154" t="str">
        <f t="shared" si="4"/>
        <v/>
      </c>
      <c r="H11" s="154" t="str">
        <f t="shared" si="4"/>
        <v/>
      </c>
      <c r="I11" s="154" t="str">
        <f t="shared" si="4"/>
        <v/>
      </c>
      <c r="J11" s="154" t="str">
        <f t="shared" si="4"/>
        <v/>
      </c>
      <c r="K11" s="154" t="str">
        <f t="shared" si="4"/>
        <v/>
      </c>
      <c r="L11" s="154" t="str">
        <f t="shared" si="4"/>
        <v/>
      </c>
      <c r="M11" s="204" t="str">
        <f t="shared" si="4"/>
        <v/>
      </c>
      <c r="N11" s="113">
        <f t="shared" si="8"/>
        <v>14</v>
      </c>
      <c r="O11" s="290" t="str">
        <f t="shared" ref="O11:V11" si="16">IF(O$4*O$5=0,"",O$4*O$5)</f>
        <v/>
      </c>
      <c r="P11" s="84" t="str">
        <f t="shared" si="16"/>
        <v/>
      </c>
      <c r="Q11" s="84" t="str">
        <f t="shared" si="16"/>
        <v/>
      </c>
      <c r="R11" s="84" t="str">
        <f t="shared" si="16"/>
        <v/>
      </c>
      <c r="S11" s="84" t="str">
        <f t="shared" si="16"/>
        <v/>
      </c>
      <c r="T11" s="84" t="str">
        <f t="shared" si="16"/>
        <v/>
      </c>
      <c r="U11" s="86" t="str">
        <f>IF(U$4*U$5=0,"",U$4*U$5)</f>
        <v/>
      </c>
      <c r="V11" s="84" t="str">
        <f t="shared" si="16"/>
        <v/>
      </c>
      <c r="W11" s="145" t="str">
        <f>IF(W$34*W$33=0,"",W$34*W$33)</f>
        <v/>
      </c>
      <c r="X11" s="145" t="str">
        <f t="shared" si="15"/>
        <v/>
      </c>
      <c r="Y11" s="145" t="str">
        <f t="shared" si="13"/>
        <v/>
      </c>
      <c r="Z11" s="147" t="str">
        <f t="shared" si="9"/>
        <v/>
      </c>
      <c r="AA11" s="196" t="str">
        <f t="shared" si="6"/>
        <v/>
      </c>
      <c r="AB11" s="195">
        <f t="shared" si="10"/>
        <v>2.6646190255577582</v>
      </c>
      <c r="AC11" s="194" t="str">
        <f>IF(INDEX('POISSON LIVE'!$V$117:$V$218,MATCH($N11,NumberOfPointsLive,0),1)=0,_xlfn.UNICHAR(9733),"")</f>
        <v/>
      </c>
      <c r="AD11" s="199" t="str">
        <f t="shared" si="7"/>
        <v/>
      </c>
      <c r="AE11" s="66" t="e">
        <f t="shared" si="11"/>
        <v>#VALUE!</v>
      </c>
    </row>
    <row r="12" spans="1:31" ht="15" thickBot="1" x14ac:dyDescent="0.35">
      <c r="A12" s="220"/>
      <c r="B12" s="153" t="str">
        <f t="shared" si="4"/>
        <v/>
      </c>
      <c r="C12" s="154" t="str">
        <f t="shared" si="4"/>
        <v/>
      </c>
      <c r="D12" s="154" t="str">
        <f t="shared" si="4"/>
        <v/>
      </c>
      <c r="E12" s="154" t="str">
        <f t="shared" si="4"/>
        <v/>
      </c>
      <c r="F12" s="154" t="str">
        <f t="shared" si="4"/>
        <v/>
      </c>
      <c r="G12" s="154" t="str">
        <f t="shared" si="4"/>
        <v/>
      </c>
      <c r="H12" s="154" t="str">
        <f t="shared" si="4"/>
        <v/>
      </c>
      <c r="I12" s="154" t="str">
        <f t="shared" si="4"/>
        <v/>
      </c>
      <c r="J12" s="154" t="str">
        <f t="shared" si="4"/>
        <v/>
      </c>
      <c r="K12" s="154" t="str">
        <f t="shared" si="4"/>
        <v/>
      </c>
      <c r="L12" s="154" t="str">
        <f t="shared" si="4"/>
        <v/>
      </c>
      <c r="M12" s="204" t="str">
        <f t="shared" si="4"/>
        <v/>
      </c>
      <c r="N12" s="113">
        <f t="shared" si="8"/>
        <v>13</v>
      </c>
      <c r="O12" s="290" t="str">
        <f t="shared" ref="O12:U12" si="17">IF(O$4*O$5=0,"",O$4*O$5)</f>
        <v/>
      </c>
      <c r="P12" s="84" t="str">
        <f t="shared" si="17"/>
        <v/>
      </c>
      <c r="Q12" s="84" t="str">
        <f t="shared" si="17"/>
        <v/>
      </c>
      <c r="R12" s="84" t="str">
        <f t="shared" si="17"/>
        <v/>
      </c>
      <c r="S12" s="84" t="str">
        <f t="shared" si="17"/>
        <v/>
      </c>
      <c r="T12" s="84" t="str">
        <f t="shared" si="17"/>
        <v/>
      </c>
      <c r="U12" s="86" t="str">
        <f t="shared" si="17"/>
        <v/>
      </c>
      <c r="V12" s="145" t="str">
        <f t="shared" ref="V12:V31" si="18">IF(V$34*V$33=0,"",V$34*V$33)</f>
        <v/>
      </c>
      <c r="W12" s="145" t="str">
        <f t="shared" ref="W12:W31" si="19">IF(W$34*W$33=0,"",W$34*W$33)</f>
        <v/>
      </c>
      <c r="X12" s="145" t="str">
        <f t="shared" si="15"/>
        <v/>
      </c>
      <c r="Y12" s="145" t="str">
        <f t="shared" si="13"/>
        <v/>
      </c>
      <c r="Z12" s="147" t="str">
        <f t="shared" si="9"/>
        <v/>
      </c>
      <c r="AA12" s="196" t="str">
        <f t="shared" si="6"/>
        <v/>
      </c>
      <c r="AB12" s="195">
        <f t="shared" si="10"/>
        <v>2.770932995931318</v>
      </c>
      <c r="AC12" s="194" t="str">
        <f>IF(INDEX('POISSON LIVE'!$V$117:$V$218,MATCH($N12,NumberOfPointsLive,0),1)=0,_xlfn.UNICHAR(9733),"")</f>
        <v/>
      </c>
      <c r="AD12" s="199" t="str">
        <f t="shared" si="7"/>
        <v/>
      </c>
      <c r="AE12" s="66" t="e">
        <f t="shared" si="11"/>
        <v>#VALUE!</v>
      </c>
    </row>
    <row r="13" spans="1:31" ht="15" thickBot="1" x14ac:dyDescent="0.35">
      <c r="A13" s="220"/>
      <c r="B13" s="153" t="str">
        <f t="shared" si="4"/>
        <v/>
      </c>
      <c r="C13" s="154" t="str">
        <f t="shared" si="4"/>
        <v/>
      </c>
      <c r="D13" s="154" t="str">
        <f t="shared" si="4"/>
        <v/>
      </c>
      <c r="E13" s="154" t="str">
        <f t="shared" si="4"/>
        <v/>
      </c>
      <c r="F13" s="154" t="str">
        <f t="shared" si="4"/>
        <v/>
      </c>
      <c r="G13" s="154" t="str">
        <f t="shared" si="4"/>
        <v/>
      </c>
      <c r="H13" s="154" t="str">
        <f t="shared" si="4"/>
        <v/>
      </c>
      <c r="I13" s="154" t="str">
        <f t="shared" si="4"/>
        <v/>
      </c>
      <c r="J13" s="154" t="str">
        <f t="shared" si="4"/>
        <v/>
      </c>
      <c r="K13" s="154" t="str">
        <f t="shared" si="4"/>
        <v/>
      </c>
      <c r="L13" s="154" t="str">
        <f t="shared" si="4"/>
        <v/>
      </c>
      <c r="M13" s="204" t="str">
        <f t="shared" si="4"/>
        <v/>
      </c>
      <c r="N13" s="113">
        <f t="shared" si="8"/>
        <v>12</v>
      </c>
      <c r="O13" s="290" t="str">
        <f t="shared" ref="O13:T13" si="20">IF(O$4*O$5=0,"",O$4*O$5)</f>
        <v/>
      </c>
      <c r="P13" s="84" t="str">
        <f t="shared" si="20"/>
        <v/>
      </c>
      <c r="Q13" s="84" t="str">
        <f t="shared" si="20"/>
        <v/>
      </c>
      <c r="R13" s="84" t="str">
        <f t="shared" si="20"/>
        <v/>
      </c>
      <c r="S13" s="84" t="str">
        <f t="shared" si="20"/>
        <v/>
      </c>
      <c r="T13" s="84" t="str">
        <f t="shared" si="20"/>
        <v/>
      </c>
      <c r="U13" s="145" t="str">
        <f t="shared" ref="U13:U31" si="21">IF(U$34*U$33=0,"",U$34*U$33)</f>
        <v/>
      </c>
      <c r="V13" s="145" t="str">
        <f t="shared" si="18"/>
        <v/>
      </c>
      <c r="W13" s="145" t="str">
        <f t="shared" si="19"/>
        <v/>
      </c>
      <c r="X13" s="145" t="str">
        <f t="shared" si="15"/>
        <v/>
      </c>
      <c r="Y13" s="145" t="str">
        <f t="shared" si="13"/>
        <v/>
      </c>
      <c r="Z13" s="147" t="str">
        <f t="shared" si="9"/>
        <v/>
      </c>
      <c r="AA13" s="196" t="str">
        <f t="shared" si="6"/>
        <v/>
      </c>
      <c r="AB13" s="195">
        <f t="shared" si="10"/>
        <v>2.8642718504796307</v>
      </c>
      <c r="AC13" s="194" t="str">
        <f>IF(INDEX('POISSON LIVE'!$V$117:$V$218,MATCH($N13,NumberOfPointsLive,0),1)=0,_xlfn.UNICHAR(9733),"")</f>
        <v/>
      </c>
      <c r="AD13" s="199" t="str">
        <f t="shared" si="7"/>
        <v/>
      </c>
      <c r="AE13" s="66" t="e">
        <f t="shared" si="11"/>
        <v>#VALUE!</v>
      </c>
    </row>
    <row r="14" spans="1:31" ht="15" thickBot="1" x14ac:dyDescent="0.35">
      <c r="A14" s="220"/>
      <c r="B14" s="153" t="str">
        <f t="shared" si="4"/>
        <v/>
      </c>
      <c r="C14" s="154" t="str">
        <f t="shared" si="4"/>
        <v/>
      </c>
      <c r="D14" s="154" t="str">
        <f t="shared" si="4"/>
        <v/>
      </c>
      <c r="E14" s="154" t="str">
        <f t="shared" si="4"/>
        <v/>
      </c>
      <c r="F14" s="154" t="str">
        <f t="shared" si="4"/>
        <v/>
      </c>
      <c r="G14" s="154" t="str">
        <f t="shared" si="4"/>
        <v/>
      </c>
      <c r="H14" s="154" t="str">
        <f t="shared" si="4"/>
        <v/>
      </c>
      <c r="I14" s="154" t="str">
        <f t="shared" si="4"/>
        <v/>
      </c>
      <c r="J14" s="154" t="str">
        <f t="shared" si="4"/>
        <v/>
      </c>
      <c r="K14" s="154" t="str">
        <f t="shared" si="4"/>
        <v/>
      </c>
      <c r="L14" s="154" t="str">
        <f t="shared" si="4"/>
        <v/>
      </c>
      <c r="M14" s="204" t="str">
        <f t="shared" si="4"/>
        <v/>
      </c>
      <c r="N14" s="113">
        <f t="shared" si="8"/>
        <v>11</v>
      </c>
      <c r="O14" s="290" t="str">
        <f>IF(O$4*O$5=0,"",O$4*O$5)</f>
        <v/>
      </c>
      <c r="P14" s="84" t="str">
        <f>IF(P$4*P$5=0,"",P$4*P$5)</f>
        <v/>
      </c>
      <c r="Q14" s="84" t="str">
        <f>IF(Q$4*Q$5=0,"",Q$4*Q$5)</f>
        <v/>
      </c>
      <c r="R14" s="84" t="str">
        <f>IF(R$4*R$5=0,"",R$4*R$5)</f>
        <v/>
      </c>
      <c r="S14" s="84" t="str">
        <f>IF(S$4*S$5=0,"",S$4*S$5)</f>
        <v/>
      </c>
      <c r="T14" s="145" t="str">
        <f t="shared" ref="T14:T31" si="22">IF(T$34*T$33=0,"",T$34*T$33)</f>
        <v/>
      </c>
      <c r="U14" s="145" t="str">
        <f t="shared" si="21"/>
        <v/>
      </c>
      <c r="V14" s="145" t="str">
        <f t="shared" si="18"/>
        <v/>
      </c>
      <c r="W14" s="145" t="str">
        <f t="shared" si="19"/>
        <v/>
      </c>
      <c r="X14" s="145" t="str">
        <f t="shared" si="15"/>
        <v/>
      </c>
      <c r="Y14" s="145" t="str">
        <f t="shared" si="13"/>
        <v/>
      </c>
      <c r="Z14" s="147" t="str">
        <f t="shared" si="9"/>
        <v/>
      </c>
      <c r="AA14" s="196" t="str">
        <f t="shared" si="6"/>
        <v/>
      </c>
      <c r="AB14" s="195">
        <f t="shared" si="10"/>
        <v>2.943056343451278</v>
      </c>
      <c r="AC14" s="194" t="str">
        <f>IF(INDEX('POISSON LIVE'!$V$117:$V$218,MATCH($N14,NumberOfPointsLive,0),1)=0,_xlfn.UNICHAR(9733),"")</f>
        <v/>
      </c>
      <c r="AD14" s="199" t="str">
        <f t="shared" si="7"/>
        <v/>
      </c>
      <c r="AE14" s="66" t="e">
        <f t="shared" si="11"/>
        <v>#VALUE!</v>
      </c>
    </row>
    <row r="15" spans="1:31" ht="15" thickBot="1" x14ac:dyDescent="0.35">
      <c r="A15" s="220"/>
      <c r="B15" s="153" t="str">
        <f t="shared" si="4"/>
        <v/>
      </c>
      <c r="C15" s="154" t="str">
        <f t="shared" si="4"/>
        <v/>
      </c>
      <c r="D15" s="154" t="str">
        <f t="shared" si="4"/>
        <v/>
      </c>
      <c r="E15" s="154" t="str">
        <f t="shared" si="4"/>
        <v/>
      </c>
      <c r="F15" s="154" t="str">
        <f t="shared" si="4"/>
        <v/>
      </c>
      <c r="G15" s="154" t="str">
        <f t="shared" si="4"/>
        <v/>
      </c>
      <c r="H15" s="154" t="str">
        <f t="shared" si="4"/>
        <v/>
      </c>
      <c r="I15" s="154" t="str">
        <f t="shared" si="4"/>
        <v/>
      </c>
      <c r="J15" s="154" t="str">
        <f t="shared" si="4"/>
        <v/>
      </c>
      <c r="K15" s="154" t="str">
        <f t="shared" si="4"/>
        <v/>
      </c>
      <c r="L15" s="154" t="str">
        <f t="shared" si="4"/>
        <v/>
      </c>
      <c r="M15" s="204" t="str">
        <f t="shared" si="4"/>
        <v/>
      </c>
      <c r="N15" s="113">
        <f t="shared" si="8"/>
        <v>10</v>
      </c>
      <c r="O15" s="290" t="str">
        <f>IF(O$4*O$5=0,"",O$4*O$5)</f>
        <v/>
      </c>
      <c r="P15" s="84" t="str">
        <f>IF(P$4*P$5=0,"",P$4*P$5)</f>
        <v/>
      </c>
      <c r="Q15" s="84" t="str">
        <f>IF(Q$4*Q$5=0,"",Q$4*Q$5)</f>
        <v/>
      </c>
      <c r="R15" s="84" t="str">
        <f>IF(R$4*R$5=0,"",R$4*R$5)</f>
        <v/>
      </c>
      <c r="S15" s="145" t="str">
        <f t="shared" ref="S15:S31" si="23">IF(S$34*S$33=0,"",S$34*S$33)</f>
        <v/>
      </c>
      <c r="T15" s="145" t="str">
        <f t="shared" si="22"/>
        <v/>
      </c>
      <c r="U15" s="145" t="str">
        <f t="shared" si="21"/>
        <v/>
      </c>
      <c r="V15" s="145" t="str">
        <f t="shared" si="18"/>
        <v/>
      </c>
      <c r="W15" s="145" t="str">
        <f t="shared" si="19"/>
        <v/>
      </c>
      <c r="X15" s="145" t="str">
        <f t="shared" si="15"/>
        <v/>
      </c>
      <c r="Y15" s="145" t="str">
        <f t="shared" si="13"/>
        <v/>
      </c>
      <c r="Z15" s="147" t="str">
        <f t="shared" si="9"/>
        <v/>
      </c>
      <c r="AA15" s="196" t="str">
        <f t="shared" si="6"/>
        <v/>
      </c>
      <c r="AB15" s="195">
        <f t="shared" si="10"/>
        <v>3.0059237680038446</v>
      </c>
      <c r="AC15" s="194" t="str">
        <f>IF(INDEX('POISSON LIVE'!$V$117:$V$218,MATCH($N15,NumberOfPointsLive,0),1)=0,_xlfn.UNICHAR(9733),"")</f>
        <v/>
      </c>
      <c r="AD15" s="200" t="str">
        <f t="shared" si="7"/>
        <v/>
      </c>
      <c r="AE15" s="66" t="e">
        <f t="shared" si="11"/>
        <v>#VALUE!</v>
      </c>
    </row>
    <row r="16" spans="1:31" ht="15" thickBot="1" x14ac:dyDescent="0.35">
      <c r="A16" s="220"/>
      <c r="B16" s="153" t="str">
        <f t="shared" si="4"/>
        <v/>
      </c>
      <c r="C16" s="154" t="str">
        <f t="shared" si="4"/>
        <v/>
      </c>
      <c r="D16" s="154" t="str">
        <f t="shared" si="4"/>
        <v/>
      </c>
      <c r="E16" s="154" t="str">
        <f t="shared" si="4"/>
        <v/>
      </c>
      <c r="F16" s="154" t="str">
        <f t="shared" si="4"/>
        <v/>
      </c>
      <c r="G16" s="154" t="str">
        <f t="shared" si="4"/>
        <v/>
      </c>
      <c r="H16" s="154" t="str">
        <f t="shared" si="4"/>
        <v/>
      </c>
      <c r="I16" s="154" t="str">
        <f t="shared" si="4"/>
        <v/>
      </c>
      <c r="J16" s="154" t="str">
        <f t="shared" si="4"/>
        <v/>
      </c>
      <c r="K16" s="154" t="str">
        <f t="shared" si="4"/>
        <v/>
      </c>
      <c r="L16" s="154" t="str">
        <f t="shared" si="4"/>
        <v/>
      </c>
      <c r="M16" s="204" t="str">
        <f t="shared" si="4"/>
        <v/>
      </c>
      <c r="N16" s="113">
        <f t="shared" si="8"/>
        <v>9</v>
      </c>
      <c r="O16" s="290" t="str">
        <f>IF(O$4*O$5=0,"",O$4*O$5)</f>
        <v/>
      </c>
      <c r="P16" s="84" t="str">
        <f>IF(P$4*P$5=0,"",P$4*P$5)</f>
        <v/>
      </c>
      <c r="Q16" s="84" t="str">
        <f>IF(Q$4*Q$5=0,"",Q$4*Q$5)</f>
        <v/>
      </c>
      <c r="R16" s="145" t="str">
        <f t="shared" ref="R16:R31" si="24">IF(R$34*R$33=0,"",R$34*R$33)</f>
        <v/>
      </c>
      <c r="S16" s="145" t="str">
        <f t="shared" si="23"/>
        <v/>
      </c>
      <c r="T16" s="145" t="str">
        <f t="shared" si="22"/>
        <v/>
      </c>
      <c r="U16" s="145" t="str">
        <f t="shared" si="21"/>
        <v/>
      </c>
      <c r="V16" s="145" t="str">
        <f t="shared" si="18"/>
        <v/>
      </c>
      <c r="W16" s="145" t="str">
        <f t="shared" si="19"/>
        <v/>
      </c>
      <c r="X16" s="145" t="str">
        <f t="shared" si="15"/>
        <v/>
      </c>
      <c r="Y16" s="145" t="str">
        <f t="shared" si="13"/>
        <v/>
      </c>
      <c r="Z16" s="147" t="str">
        <f t="shared" si="9"/>
        <v/>
      </c>
      <c r="AA16" s="196" t="str">
        <f t="shared" si="6"/>
        <v/>
      </c>
      <c r="AB16" s="195">
        <f t="shared" si="10"/>
        <v>3.0517671857027642</v>
      </c>
      <c r="AC16" s="194" t="str">
        <f>IF(INDEX('POISSON LIVE'!$V$117:$V$218,MATCH($N16,NumberOfPointsLive,0),1)=0,_xlfn.UNICHAR(9733),"")</f>
        <v/>
      </c>
      <c r="AD16" s="199" t="str">
        <f t="shared" si="7"/>
        <v/>
      </c>
      <c r="AE16" s="66" t="e">
        <f t="shared" si="11"/>
        <v>#VALUE!</v>
      </c>
    </row>
    <row r="17" spans="1:31" ht="15" thickBot="1" x14ac:dyDescent="0.35">
      <c r="A17" s="307">
        <f>POISSON!$L$7</f>
        <v>-6.5</v>
      </c>
      <c r="B17" s="153" t="str">
        <f t="shared" si="4"/>
        <v/>
      </c>
      <c r="C17" s="154" t="str">
        <f t="shared" si="4"/>
        <v/>
      </c>
      <c r="D17" s="154" t="str">
        <f t="shared" si="4"/>
        <v/>
      </c>
      <c r="E17" s="154" t="str">
        <f t="shared" si="4"/>
        <v/>
      </c>
      <c r="F17" s="154" t="str">
        <f t="shared" si="4"/>
        <v/>
      </c>
      <c r="G17" s="154" t="str">
        <f t="shared" si="4"/>
        <v/>
      </c>
      <c r="H17" s="154" t="str">
        <f t="shared" si="4"/>
        <v/>
      </c>
      <c r="I17" s="154" t="str">
        <f t="shared" si="4"/>
        <v/>
      </c>
      <c r="J17" s="154" t="str">
        <f t="shared" si="4"/>
        <v/>
      </c>
      <c r="K17" s="154" t="str">
        <f t="shared" si="4"/>
        <v/>
      </c>
      <c r="L17" s="154" t="str">
        <f t="shared" si="4"/>
        <v/>
      </c>
      <c r="M17" s="204" t="str">
        <f t="shared" si="4"/>
        <v/>
      </c>
      <c r="N17" s="113">
        <f t="shared" si="8"/>
        <v>8</v>
      </c>
      <c r="O17" s="290" t="str">
        <f>IF(O$4*O$5=0,"",O$4*O$5)</f>
        <v/>
      </c>
      <c r="P17" s="86" t="str">
        <f>IF(P$4*P$5=0,"",P$4*P$5)</f>
        <v/>
      </c>
      <c r="Q17" s="145" t="str">
        <f t="shared" ref="Q17:Q31" si="25">IF(Q$34*Q$33=0,"",Q$34*Q$33)</f>
        <v/>
      </c>
      <c r="R17" s="145" t="str">
        <f t="shared" si="24"/>
        <v/>
      </c>
      <c r="S17" s="145" t="str">
        <f t="shared" si="23"/>
        <v/>
      </c>
      <c r="T17" s="145" t="str">
        <f t="shared" si="22"/>
        <v/>
      </c>
      <c r="U17" s="145" t="str">
        <f t="shared" si="21"/>
        <v/>
      </c>
      <c r="V17" s="145" t="str">
        <f t="shared" si="18"/>
        <v/>
      </c>
      <c r="W17" s="145" t="str">
        <f t="shared" si="19"/>
        <v/>
      </c>
      <c r="X17" s="145" t="str">
        <f t="shared" si="15"/>
        <v/>
      </c>
      <c r="Y17" s="145" t="str">
        <f t="shared" si="13"/>
        <v/>
      </c>
      <c r="Z17" s="147" t="str">
        <f t="shared" si="9"/>
        <v/>
      </c>
      <c r="AA17" s="196" t="str">
        <f t="shared" si="6"/>
        <v/>
      </c>
      <c r="AB17" s="195">
        <f t="shared" si="10"/>
        <v>3.0797678863406017</v>
      </c>
      <c r="AC17" s="194" t="str">
        <f>IF(INDEX('POISSON LIVE'!$V$117:$V$218,MATCH($N17,NumberOfPointsLive,0),1)=0,_xlfn.UNICHAR(9733),"")</f>
        <v/>
      </c>
      <c r="AD17" s="199" t="str">
        <f t="shared" si="7"/>
        <v/>
      </c>
      <c r="AE17" s="66" t="e">
        <f t="shared" si="11"/>
        <v>#VALUE!</v>
      </c>
    </row>
    <row r="18" spans="1:31" ht="15" thickBot="1" x14ac:dyDescent="0.35">
      <c r="A18" s="308"/>
      <c r="B18" s="282" t="str">
        <f t="shared" si="4"/>
        <v/>
      </c>
      <c r="C18" s="283" t="str">
        <f t="shared" si="4"/>
        <v/>
      </c>
      <c r="D18" s="283" t="str">
        <f t="shared" si="4"/>
        <v/>
      </c>
      <c r="E18" s="283" t="str">
        <f t="shared" si="4"/>
        <v/>
      </c>
      <c r="F18" s="283" t="str">
        <f t="shared" si="4"/>
        <v/>
      </c>
      <c r="G18" s="283" t="str">
        <f t="shared" si="4"/>
        <v/>
      </c>
      <c r="H18" s="283" t="str">
        <f t="shared" si="4"/>
        <v/>
      </c>
      <c r="I18" s="283" t="str">
        <f t="shared" si="4"/>
        <v/>
      </c>
      <c r="J18" s="283" t="str">
        <f t="shared" si="4"/>
        <v/>
      </c>
      <c r="K18" s="283" t="str">
        <f t="shared" si="4"/>
        <v/>
      </c>
      <c r="L18" s="283" t="str">
        <f t="shared" si="4"/>
        <v/>
      </c>
      <c r="M18" s="284" t="str">
        <f t="shared" si="4"/>
        <v/>
      </c>
      <c r="N18" s="285">
        <f>IF($N$38&lt;0,-$N$38+0.5,-$N$38+0.5)</f>
        <v>7</v>
      </c>
      <c r="O18" s="294" t="str">
        <f>IF(O$4*O$5=0,"",O$4*O$5)</f>
        <v/>
      </c>
      <c r="P18" s="286" t="str">
        <f t="shared" ref="P18:P31" si="26">IF(P$34*P$33=0,"",P$34*P$33)</f>
        <v/>
      </c>
      <c r="Q18" s="286" t="str">
        <f t="shared" si="25"/>
        <v/>
      </c>
      <c r="R18" s="286" t="str">
        <f t="shared" si="24"/>
        <v/>
      </c>
      <c r="S18" s="286" t="str">
        <f t="shared" si="23"/>
        <v/>
      </c>
      <c r="T18" s="286" t="str">
        <f t="shared" si="22"/>
        <v/>
      </c>
      <c r="U18" s="286" t="str">
        <f t="shared" si="21"/>
        <v/>
      </c>
      <c r="V18" s="286" t="str">
        <f t="shared" si="18"/>
        <v/>
      </c>
      <c r="W18" s="286" t="str">
        <f t="shared" si="19"/>
        <v/>
      </c>
      <c r="X18" s="286" t="str">
        <f t="shared" si="15"/>
        <v/>
      </c>
      <c r="Y18" s="286" t="str">
        <f t="shared" si="13"/>
        <v/>
      </c>
      <c r="Z18" s="287" t="str">
        <f t="shared" si="9"/>
        <v/>
      </c>
      <c r="AA18" s="196" t="str">
        <f t="shared" si="6"/>
        <v/>
      </c>
      <c r="AB18" s="195">
        <f t="shared" si="10"/>
        <v>3.0894197465166218</v>
      </c>
      <c r="AC18" s="194" t="str">
        <f>IF(INDEX('POISSON LIVE'!$V$117:$V$218,MATCH($N18,NumberOfPointsLive,0),1)=0,_xlfn.UNICHAR(9733),"")</f>
        <v>★</v>
      </c>
      <c r="AD18" s="199" t="str">
        <f t="shared" si="7"/>
        <v/>
      </c>
      <c r="AE18" s="66" t="e">
        <f t="shared" si="11"/>
        <v>#VALUE!</v>
      </c>
    </row>
    <row r="19" spans="1:31" ht="15" thickBot="1" x14ac:dyDescent="0.35">
      <c r="A19" s="220"/>
      <c r="B19" s="151" t="str">
        <f t="shared" si="4"/>
        <v/>
      </c>
      <c r="C19" s="152" t="str">
        <f t="shared" si="4"/>
        <v/>
      </c>
      <c r="D19" s="152" t="str">
        <f t="shared" si="4"/>
        <v/>
      </c>
      <c r="E19" s="152" t="str">
        <f t="shared" si="4"/>
        <v/>
      </c>
      <c r="F19" s="152" t="str">
        <f t="shared" si="4"/>
        <v/>
      </c>
      <c r="G19" s="152" t="str">
        <f t="shared" si="4"/>
        <v/>
      </c>
      <c r="H19" s="152" t="str">
        <f t="shared" si="4"/>
        <v/>
      </c>
      <c r="I19" s="152" t="str">
        <f t="shared" si="4"/>
        <v/>
      </c>
      <c r="J19" s="152" t="str">
        <f t="shared" si="4"/>
        <v/>
      </c>
      <c r="K19" s="152" t="str">
        <f t="shared" si="4"/>
        <v/>
      </c>
      <c r="L19" s="152" t="str">
        <f t="shared" si="4"/>
        <v/>
      </c>
      <c r="M19" s="281" t="str">
        <f t="shared" si="4"/>
        <v/>
      </c>
      <c r="N19" s="218">
        <f t="shared" ref="N19:N30" si="27">N18-1</f>
        <v>6</v>
      </c>
      <c r="O19" s="291" t="str">
        <f t="shared" ref="O19:O31" si="28">IF(O$34*O$33=0,"",O$34*O$33)</f>
        <v/>
      </c>
      <c r="P19" s="144" t="str">
        <f t="shared" si="26"/>
        <v/>
      </c>
      <c r="Q19" s="144" t="str">
        <f t="shared" si="25"/>
        <v/>
      </c>
      <c r="R19" s="144" t="str">
        <f t="shared" si="24"/>
        <v/>
      </c>
      <c r="S19" s="144" t="str">
        <f t="shared" si="23"/>
        <v/>
      </c>
      <c r="T19" s="144" t="str">
        <f t="shared" si="22"/>
        <v/>
      </c>
      <c r="U19" s="144" t="str">
        <f t="shared" si="21"/>
        <v/>
      </c>
      <c r="V19" s="144" t="str">
        <f t="shared" si="18"/>
        <v/>
      </c>
      <c r="W19" s="144" t="str">
        <f t="shared" si="19"/>
        <v/>
      </c>
      <c r="X19" s="144" t="str">
        <f t="shared" si="15"/>
        <v/>
      </c>
      <c r="Y19" s="144" t="str">
        <f t="shared" si="13"/>
        <v/>
      </c>
      <c r="Z19" s="148" t="str">
        <f t="shared" si="9"/>
        <v/>
      </c>
      <c r="AA19" s="196" t="str">
        <f t="shared" si="6"/>
        <v/>
      </c>
      <c r="AB19" s="195">
        <f t="shared" si="10"/>
        <v>3.080544472791547</v>
      </c>
      <c r="AC19" s="194" t="str">
        <f>IF(INDEX('POISSON LIVE'!$V$117:$V$218,MATCH($N19,NumberOfPointsLive,0),1)=0,_xlfn.UNICHAR(9733),"")</f>
        <v/>
      </c>
      <c r="AD19" s="199" t="str">
        <f t="shared" si="7"/>
        <v/>
      </c>
      <c r="AE19" s="66" t="e">
        <f t="shared" si="11"/>
        <v>#VALUE!</v>
      </c>
    </row>
    <row r="20" spans="1:31" ht="14.4" customHeight="1" thickBot="1" x14ac:dyDescent="0.35">
      <c r="A20" s="307">
        <f>-$A$17</f>
        <v>6.5</v>
      </c>
      <c r="B20" s="153" t="str">
        <f t="shared" ref="B20:K20" si="29">IF(B$4*B$5=0,"",B$4*B$5)</f>
        <v/>
      </c>
      <c r="C20" s="154" t="str">
        <f t="shared" si="29"/>
        <v/>
      </c>
      <c r="D20" s="154" t="str">
        <f t="shared" si="29"/>
        <v/>
      </c>
      <c r="E20" s="154" t="str">
        <f t="shared" si="29"/>
        <v/>
      </c>
      <c r="F20" s="154" t="str">
        <f t="shared" si="29"/>
        <v/>
      </c>
      <c r="G20" s="154" t="str">
        <f t="shared" si="29"/>
        <v/>
      </c>
      <c r="H20" s="154" t="str">
        <f t="shared" si="29"/>
        <v/>
      </c>
      <c r="I20" s="154" t="str">
        <f t="shared" si="29"/>
        <v/>
      </c>
      <c r="J20" s="154" t="str">
        <f t="shared" si="29"/>
        <v/>
      </c>
      <c r="K20" s="154" t="str">
        <f t="shared" si="29"/>
        <v/>
      </c>
      <c r="L20" s="154" t="str">
        <f>IF(L$4*L$5=0,"",L$4*L$5)</f>
        <v/>
      </c>
      <c r="M20" s="205" t="str">
        <f t="shared" ref="M20:M31" si="30">IF(M$34*M$33=0,"",M$34*M$33)</f>
        <v/>
      </c>
      <c r="N20" s="113">
        <f t="shared" si="27"/>
        <v>5</v>
      </c>
      <c r="O20" s="292" t="str">
        <f t="shared" si="28"/>
        <v/>
      </c>
      <c r="P20" s="145" t="str">
        <f t="shared" si="26"/>
        <v/>
      </c>
      <c r="Q20" s="145" t="str">
        <f t="shared" si="25"/>
        <v/>
      </c>
      <c r="R20" s="145" t="str">
        <f t="shared" si="24"/>
        <v/>
      </c>
      <c r="S20" s="145" t="str">
        <f t="shared" si="23"/>
        <v/>
      </c>
      <c r="T20" s="145" t="str">
        <f t="shared" si="22"/>
        <v/>
      </c>
      <c r="U20" s="145" t="str">
        <f t="shared" si="21"/>
        <v/>
      </c>
      <c r="V20" s="145" t="str">
        <f t="shared" si="18"/>
        <v/>
      </c>
      <c r="W20" s="145" t="str">
        <f t="shared" si="19"/>
        <v/>
      </c>
      <c r="X20" s="145" t="str">
        <f t="shared" si="15"/>
        <v/>
      </c>
      <c r="Y20" s="145" t="str">
        <f t="shared" si="13"/>
        <v/>
      </c>
      <c r="Z20" s="147" t="str">
        <f t="shared" si="9"/>
        <v/>
      </c>
      <c r="AA20" s="196" t="str">
        <f t="shared" si="6"/>
        <v/>
      </c>
      <c r="AB20" s="195">
        <f t="shared" si="10"/>
        <v>3.0532970868744709</v>
      </c>
      <c r="AC20" s="194" t="str">
        <f>IF(INDEX('POISSON LIVE'!$V$117:$V$218,MATCH($N20,NumberOfPointsLive,0),1)=0,_xlfn.UNICHAR(9733),"")</f>
        <v/>
      </c>
      <c r="AD20" s="199" t="str">
        <f t="shared" si="7"/>
        <v/>
      </c>
      <c r="AE20" s="66" t="e">
        <f t="shared" si="11"/>
        <v>#VALUE!</v>
      </c>
    </row>
    <row r="21" spans="1:31" ht="15" thickBot="1" x14ac:dyDescent="0.35">
      <c r="A21" s="220"/>
      <c r="B21" s="153" t="str">
        <f t="shared" ref="B21:K21" si="31">IF(B$4*B$5=0,"",B$4*B$5)</f>
        <v/>
      </c>
      <c r="C21" s="154" t="str">
        <f t="shared" si="31"/>
        <v/>
      </c>
      <c r="D21" s="154" t="str">
        <f t="shared" si="31"/>
        <v/>
      </c>
      <c r="E21" s="154" t="str">
        <f t="shared" si="31"/>
        <v/>
      </c>
      <c r="F21" s="154" t="str">
        <f t="shared" si="31"/>
        <v/>
      </c>
      <c r="G21" s="154" t="str">
        <f t="shared" si="31"/>
        <v/>
      </c>
      <c r="H21" s="154" t="str">
        <f t="shared" si="31"/>
        <v/>
      </c>
      <c r="I21" s="154" t="str">
        <f t="shared" si="31"/>
        <v/>
      </c>
      <c r="J21" s="154" t="str">
        <f t="shared" si="31"/>
        <v/>
      </c>
      <c r="K21" s="154" t="str">
        <f t="shared" si="31"/>
        <v/>
      </c>
      <c r="L21" s="90" t="str">
        <f t="shared" ref="L21:L31" si="32">IF(L$34*L$33=0,"",L$34*L$33)</f>
        <v/>
      </c>
      <c r="M21" s="205" t="str">
        <f t="shared" si="30"/>
        <v/>
      </c>
      <c r="N21" s="113">
        <f t="shared" si="27"/>
        <v>4</v>
      </c>
      <c r="O21" s="292" t="str">
        <f t="shared" si="28"/>
        <v/>
      </c>
      <c r="P21" s="145" t="str">
        <f t="shared" si="26"/>
        <v/>
      </c>
      <c r="Q21" s="145" t="str">
        <f t="shared" si="25"/>
        <v/>
      </c>
      <c r="R21" s="145" t="str">
        <f t="shared" si="24"/>
        <v/>
      </c>
      <c r="S21" s="145" t="str">
        <f t="shared" si="23"/>
        <v/>
      </c>
      <c r="T21" s="145" t="str">
        <f t="shared" si="22"/>
        <v/>
      </c>
      <c r="U21" s="145" t="str">
        <f t="shared" si="21"/>
        <v/>
      </c>
      <c r="V21" s="145" t="str">
        <f t="shared" si="18"/>
        <v/>
      </c>
      <c r="W21" s="145" t="str">
        <f t="shared" si="19"/>
        <v/>
      </c>
      <c r="X21" s="145" t="str">
        <f t="shared" si="15"/>
        <v/>
      </c>
      <c r="Y21" s="145" t="str">
        <f t="shared" si="13"/>
        <v/>
      </c>
      <c r="Z21" s="147" t="str">
        <f t="shared" si="9"/>
        <v/>
      </c>
      <c r="AA21" s="196" t="str">
        <f t="shared" si="6"/>
        <v/>
      </c>
      <c r="AB21" s="195">
        <f t="shared" si="10"/>
        <v>3.0081614167551267</v>
      </c>
      <c r="AC21" s="194" t="str">
        <f>IF(INDEX('POISSON LIVE'!$V$117:$V$218,MATCH($N21,NumberOfPointsLive,0),1)=0,_xlfn.UNICHAR(9733),"")</f>
        <v/>
      </c>
      <c r="AD21" s="199" t="str">
        <f t="shared" si="7"/>
        <v/>
      </c>
      <c r="AE21" s="66" t="e">
        <f t="shared" si="11"/>
        <v>#VALUE!</v>
      </c>
    </row>
    <row r="22" spans="1:31" ht="15" thickBot="1" x14ac:dyDescent="0.35">
      <c r="A22" s="220"/>
      <c r="B22" s="153" t="str">
        <f t="shared" ref="B22:J22" si="33">IF(B$4*B$5=0,"",B$4*B$5)</f>
        <v/>
      </c>
      <c r="C22" s="154" t="str">
        <f t="shared" si="33"/>
        <v/>
      </c>
      <c r="D22" s="154" t="str">
        <f t="shared" si="33"/>
        <v/>
      </c>
      <c r="E22" s="154" t="str">
        <f t="shared" si="33"/>
        <v/>
      </c>
      <c r="F22" s="154" t="str">
        <f t="shared" si="33"/>
        <v/>
      </c>
      <c r="G22" s="154" t="str">
        <f t="shared" si="33"/>
        <v/>
      </c>
      <c r="H22" s="154" t="str">
        <f t="shared" si="33"/>
        <v/>
      </c>
      <c r="I22" s="154" t="str">
        <f t="shared" si="33"/>
        <v/>
      </c>
      <c r="J22" s="154" t="str">
        <f t="shared" si="33"/>
        <v/>
      </c>
      <c r="K22" s="90" t="str">
        <f t="shared" ref="K22:K31" si="34">IF(K$34*K$33=0,"",K$34*K$33)</f>
        <v/>
      </c>
      <c r="L22" s="90" t="str">
        <f t="shared" si="32"/>
        <v/>
      </c>
      <c r="M22" s="205" t="str">
        <f t="shared" si="30"/>
        <v/>
      </c>
      <c r="N22" s="113">
        <f t="shared" si="27"/>
        <v>3</v>
      </c>
      <c r="O22" s="292" t="str">
        <f t="shared" si="28"/>
        <v/>
      </c>
      <c r="P22" s="145" t="str">
        <f t="shared" si="26"/>
        <v/>
      </c>
      <c r="Q22" s="145" t="str">
        <f t="shared" si="25"/>
        <v/>
      </c>
      <c r="R22" s="145" t="str">
        <f t="shared" si="24"/>
        <v/>
      </c>
      <c r="S22" s="145" t="str">
        <f t="shared" si="23"/>
        <v/>
      </c>
      <c r="T22" s="145" t="str">
        <f t="shared" si="22"/>
        <v/>
      </c>
      <c r="U22" s="145" t="str">
        <f>IF(U$34*U$33=0,"",U$34*U$33)</f>
        <v/>
      </c>
      <c r="V22" s="145" t="str">
        <f t="shared" si="18"/>
        <v/>
      </c>
      <c r="W22" s="145" t="str">
        <f t="shared" si="19"/>
        <v/>
      </c>
      <c r="X22" s="145" t="str">
        <f t="shared" si="15"/>
        <v/>
      </c>
      <c r="Y22" s="145" t="str">
        <f t="shared" si="13"/>
        <v/>
      </c>
      <c r="Z22" s="147" t="str">
        <f t="shared" si="9"/>
        <v/>
      </c>
      <c r="AA22" s="196" t="str">
        <f t="shared" si="6"/>
        <v/>
      </c>
      <c r="AB22" s="195">
        <f t="shared" si="10"/>
        <v>2.9459357772066452</v>
      </c>
      <c r="AC22" s="194" t="str">
        <f>IF(INDEX('POISSON LIVE'!$V$117:$V$218,MATCH($N22,NumberOfPointsLive,0),1)=0,_xlfn.UNICHAR(9733),"")</f>
        <v/>
      </c>
      <c r="AD22" s="199" t="str">
        <f t="shared" si="7"/>
        <v/>
      </c>
      <c r="AE22" s="66" t="e">
        <f t="shared" si="11"/>
        <v>#VALUE!</v>
      </c>
    </row>
    <row r="23" spans="1:31" ht="15" thickBot="1" x14ac:dyDescent="0.35">
      <c r="A23" s="220"/>
      <c r="B23" s="153" t="str">
        <f t="shared" ref="B23:I23" si="35">IF(B$4*B$5=0,"",B$4*B$5)</f>
        <v/>
      </c>
      <c r="C23" s="154" t="str">
        <f t="shared" si="35"/>
        <v/>
      </c>
      <c r="D23" s="154" t="str">
        <f t="shared" si="35"/>
        <v/>
      </c>
      <c r="E23" s="154" t="str">
        <f t="shared" si="35"/>
        <v/>
      </c>
      <c r="F23" s="154" t="str">
        <f t="shared" si="35"/>
        <v/>
      </c>
      <c r="G23" s="154" t="str">
        <f t="shared" si="35"/>
        <v/>
      </c>
      <c r="H23" s="154" t="str">
        <f t="shared" si="35"/>
        <v/>
      </c>
      <c r="I23" s="154" t="str">
        <f t="shared" si="35"/>
        <v/>
      </c>
      <c r="J23" s="90" t="str">
        <f t="shared" ref="J23:J31" si="36">IF(J$34*J$33=0,"",J$34*J$33)</f>
        <v/>
      </c>
      <c r="K23" s="90" t="str">
        <f t="shared" si="34"/>
        <v/>
      </c>
      <c r="L23" s="90" t="str">
        <f t="shared" si="32"/>
        <v/>
      </c>
      <c r="M23" s="205" t="str">
        <f t="shared" si="30"/>
        <v/>
      </c>
      <c r="N23" s="113">
        <f t="shared" si="27"/>
        <v>2</v>
      </c>
      <c r="O23" s="292" t="str">
        <f t="shared" si="28"/>
        <v/>
      </c>
      <c r="P23" s="145" t="str">
        <f t="shared" si="26"/>
        <v/>
      </c>
      <c r="Q23" s="145" t="str">
        <f t="shared" si="25"/>
        <v/>
      </c>
      <c r="R23" s="145" t="str">
        <f t="shared" si="24"/>
        <v/>
      </c>
      <c r="S23" s="145" t="str">
        <f t="shared" si="23"/>
        <v/>
      </c>
      <c r="T23" s="145" t="str">
        <f t="shared" si="22"/>
        <v/>
      </c>
      <c r="U23" s="145" t="str">
        <f t="shared" si="21"/>
        <v/>
      </c>
      <c r="V23" s="145" t="str">
        <f t="shared" si="18"/>
        <v/>
      </c>
      <c r="W23" s="145" t="str">
        <f t="shared" si="19"/>
        <v/>
      </c>
      <c r="X23" s="145" t="str">
        <f t="shared" si="15"/>
        <v/>
      </c>
      <c r="Y23" s="145" t="str">
        <f t="shared" si="13"/>
        <v/>
      </c>
      <c r="Z23" s="147" t="str">
        <f t="shared" si="9"/>
        <v/>
      </c>
      <c r="AA23" s="196" t="str">
        <f t="shared" si="6"/>
        <v/>
      </c>
      <c r="AB23" s="195">
        <f t="shared" si="10"/>
        <v>2.8677094330118411</v>
      </c>
      <c r="AC23" s="194" t="str">
        <f>IF(INDEX('POISSON LIVE'!$V$117:$V$218,MATCH($N23,NumberOfPointsLive,0),1)=0,_xlfn.UNICHAR(9733),"")</f>
        <v/>
      </c>
      <c r="AD23" s="199" t="str">
        <f t="shared" si="7"/>
        <v/>
      </c>
      <c r="AE23" s="66" t="e">
        <f t="shared" si="11"/>
        <v>#VALUE!</v>
      </c>
    </row>
    <row r="24" spans="1:31" ht="15" thickBot="1" x14ac:dyDescent="0.35">
      <c r="A24" s="220"/>
      <c r="B24" s="153" t="str">
        <f t="shared" ref="B24:H24" si="37">IF(B$4*B$5=0,"",B$4*B$5)</f>
        <v/>
      </c>
      <c r="C24" s="154" t="str">
        <f t="shared" si="37"/>
        <v/>
      </c>
      <c r="D24" s="154" t="str">
        <f t="shared" si="37"/>
        <v/>
      </c>
      <c r="E24" s="154" t="str">
        <f t="shared" si="37"/>
        <v/>
      </c>
      <c r="F24" s="154" t="str">
        <f t="shared" si="37"/>
        <v/>
      </c>
      <c r="G24" s="154" t="str">
        <f t="shared" si="37"/>
        <v/>
      </c>
      <c r="H24" s="154" t="str">
        <f t="shared" si="37"/>
        <v/>
      </c>
      <c r="I24" s="90" t="str">
        <f t="shared" ref="I24:I31" si="38">IF(I$34*I$33=0,"",I$34*I$33)</f>
        <v/>
      </c>
      <c r="J24" s="90" t="str">
        <f t="shared" si="36"/>
        <v/>
      </c>
      <c r="K24" s="90" t="str">
        <f t="shared" si="34"/>
        <v/>
      </c>
      <c r="L24" s="90" t="str">
        <f t="shared" si="32"/>
        <v/>
      </c>
      <c r="M24" s="205" t="str">
        <f t="shared" si="30"/>
        <v/>
      </c>
      <c r="N24" s="113">
        <f t="shared" si="27"/>
        <v>1</v>
      </c>
      <c r="O24" s="292" t="str">
        <f t="shared" si="28"/>
        <v/>
      </c>
      <c r="P24" s="145" t="str">
        <f t="shared" si="26"/>
        <v/>
      </c>
      <c r="Q24" s="145" t="str">
        <f t="shared" si="25"/>
        <v/>
      </c>
      <c r="R24" s="145" t="str">
        <f t="shared" si="24"/>
        <v/>
      </c>
      <c r="S24" s="145" t="str">
        <f t="shared" si="23"/>
        <v/>
      </c>
      <c r="T24" s="145" t="str">
        <f t="shared" si="22"/>
        <v/>
      </c>
      <c r="U24" s="145" t="str">
        <f t="shared" si="21"/>
        <v/>
      </c>
      <c r="V24" s="145" t="str">
        <f t="shared" si="18"/>
        <v/>
      </c>
      <c r="W24" s="145" t="str">
        <f t="shared" si="19"/>
        <v/>
      </c>
      <c r="X24" s="145" t="str">
        <f t="shared" si="15"/>
        <v/>
      </c>
      <c r="Y24" s="145" t="str">
        <f t="shared" si="13"/>
        <v/>
      </c>
      <c r="Z24" s="147" t="str">
        <f t="shared" si="9"/>
        <v/>
      </c>
      <c r="AA24" s="196" t="str">
        <f t="shared" si="6"/>
        <v/>
      </c>
      <c r="AB24" s="195">
        <f t="shared" si="10"/>
        <v>2.7748308165810958</v>
      </c>
      <c r="AC24" s="194" t="str">
        <f>IF(INDEX('POISSON LIVE'!$V$117:$V$218,MATCH($N24,NumberOfPointsLive,0),1)=0,_xlfn.UNICHAR(9733),"")</f>
        <v/>
      </c>
      <c r="AD24" s="199" t="str">
        <f t="shared" si="7"/>
        <v/>
      </c>
      <c r="AE24" s="66" t="e">
        <f t="shared" si="11"/>
        <v>#VALUE!</v>
      </c>
    </row>
    <row r="25" spans="1:31" ht="15" thickBot="1" x14ac:dyDescent="0.35">
      <c r="A25" s="220"/>
      <c r="B25" s="153" t="str">
        <f t="shared" ref="B25:G25" si="39">IF(B$4*B$5=0,"",B$4*B$5)</f>
        <v/>
      </c>
      <c r="C25" s="154" t="str">
        <f t="shared" si="39"/>
        <v/>
      </c>
      <c r="D25" s="154" t="str">
        <f t="shared" si="39"/>
        <v/>
      </c>
      <c r="E25" s="154" t="str">
        <f t="shared" si="39"/>
        <v/>
      </c>
      <c r="F25" s="154" t="str">
        <f t="shared" si="39"/>
        <v/>
      </c>
      <c r="G25" s="154" t="str">
        <f t="shared" si="39"/>
        <v/>
      </c>
      <c r="H25" s="90" t="str">
        <f t="shared" ref="H25:H31" si="40">IF(H$34*H$33=0,"",H$34*H$33)</f>
        <v/>
      </c>
      <c r="I25" s="90" t="str">
        <f t="shared" si="38"/>
        <v/>
      </c>
      <c r="J25" s="90" t="str">
        <f t="shared" si="36"/>
        <v/>
      </c>
      <c r="K25" s="90" t="str">
        <f t="shared" si="34"/>
        <v/>
      </c>
      <c r="L25" s="90" t="str">
        <f t="shared" si="32"/>
        <v/>
      </c>
      <c r="M25" s="205" t="str">
        <f t="shared" si="30"/>
        <v/>
      </c>
      <c r="N25" s="288">
        <f t="shared" si="27"/>
        <v>0</v>
      </c>
      <c r="O25" s="292" t="str">
        <f t="shared" si="28"/>
        <v/>
      </c>
      <c r="P25" s="145" t="str">
        <f t="shared" si="26"/>
        <v/>
      </c>
      <c r="Q25" s="145" t="str">
        <f t="shared" si="25"/>
        <v/>
      </c>
      <c r="R25" s="145" t="str">
        <f t="shared" si="24"/>
        <v/>
      </c>
      <c r="S25" s="145" t="str">
        <f t="shared" si="23"/>
        <v/>
      </c>
      <c r="T25" s="145" t="str">
        <f t="shared" si="22"/>
        <v/>
      </c>
      <c r="U25" s="145" t="str">
        <f t="shared" si="21"/>
        <v/>
      </c>
      <c r="V25" s="145" t="str">
        <f t="shared" si="18"/>
        <v/>
      </c>
      <c r="W25" s="145" t="str">
        <f t="shared" si="19"/>
        <v/>
      </c>
      <c r="X25" s="145" t="str">
        <f t="shared" si="15"/>
        <v/>
      </c>
      <c r="Y25" s="145" t="str">
        <f t="shared" si="13"/>
        <v/>
      </c>
      <c r="Z25" s="147" t="str">
        <f t="shared" si="9"/>
        <v/>
      </c>
      <c r="AA25" s="197" t="str">
        <f t="shared" si="6"/>
        <v/>
      </c>
      <c r="AB25" s="198">
        <f t="shared" si="10"/>
        <v>2.668868798362396</v>
      </c>
      <c r="AC25" s="216" t="str">
        <f>IF(INDEX('POISSON LIVE'!$V$117:$V$218,MATCH($N25,NumberOfPointsLive,0),1)=0,_xlfn.UNICHAR(9733),"")</f>
        <v/>
      </c>
      <c r="AD25" s="201" t="str">
        <f t="shared" si="7"/>
        <v/>
      </c>
      <c r="AE25" s="66" t="e">
        <f t="shared" si="11"/>
        <v>#VALUE!</v>
      </c>
    </row>
    <row r="26" spans="1:31" ht="15" thickBot="1" x14ac:dyDescent="0.35">
      <c r="A26" s="220"/>
      <c r="B26" s="153" t="str">
        <f>IF(B$4*B$5=0,"",B$4*B$5)</f>
        <v/>
      </c>
      <c r="C26" s="154" t="str">
        <f>IF(C$4*C$5=0,"",C$4*C$5)</f>
        <v/>
      </c>
      <c r="D26" s="154" t="str">
        <f>IF(D$4*D$5=0,"",D$4*D$5)</f>
        <v/>
      </c>
      <c r="E26" s="154" t="str">
        <f>IF(E$4*E$5=0,"",E$4*E$5)</f>
        <v/>
      </c>
      <c r="F26" s="154" t="str">
        <f>IF(F$4*F$5=0,"",F$4*F$5)</f>
        <v/>
      </c>
      <c r="G26" s="90" t="str">
        <f t="shared" ref="G26:G31" si="41">IF(G$34*G$33=0,"",G$34*G$33)</f>
        <v/>
      </c>
      <c r="H26" s="90" t="str">
        <f t="shared" si="40"/>
        <v/>
      </c>
      <c r="I26" s="90" t="str">
        <f t="shared" si="38"/>
        <v/>
      </c>
      <c r="J26" s="90" t="str">
        <f t="shared" si="36"/>
        <v/>
      </c>
      <c r="K26" s="90" t="str">
        <f t="shared" si="34"/>
        <v/>
      </c>
      <c r="L26" s="90" t="str">
        <f t="shared" si="32"/>
        <v/>
      </c>
      <c r="M26" s="205" t="str">
        <f t="shared" si="30"/>
        <v/>
      </c>
      <c r="N26" s="113">
        <f t="shared" si="27"/>
        <v>-1</v>
      </c>
      <c r="O26" s="292" t="str">
        <f t="shared" si="28"/>
        <v/>
      </c>
      <c r="P26" s="145" t="str">
        <f t="shared" si="26"/>
        <v/>
      </c>
      <c r="Q26" s="145" t="str">
        <f t="shared" si="25"/>
        <v/>
      </c>
      <c r="R26" s="145" t="str">
        <f t="shared" si="24"/>
        <v/>
      </c>
      <c r="S26" s="145" t="str">
        <f t="shared" si="23"/>
        <v/>
      </c>
      <c r="T26" s="145" t="str">
        <f t="shared" si="22"/>
        <v/>
      </c>
      <c r="U26" s="145" t="str">
        <f t="shared" si="21"/>
        <v/>
      </c>
      <c r="V26" s="145" t="str">
        <f t="shared" si="18"/>
        <v/>
      </c>
      <c r="W26" s="145" t="str">
        <f t="shared" si="19"/>
        <v/>
      </c>
      <c r="X26" s="145" t="str">
        <f t="shared" si="15"/>
        <v/>
      </c>
      <c r="Y26" s="145" t="str">
        <f t="shared" si="13"/>
        <v/>
      </c>
      <c r="Z26" s="147" t="str">
        <f t="shared" si="9"/>
        <v/>
      </c>
      <c r="AA26" s="196" t="str">
        <f t="shared" si="6"/>
        <v/>
      </c>
      <c r="AB26" s="195">
        <f t="shared" si="10"/>
        <v>2.5515685669711226</v>
      </c>
      <c r="AC26" s="194" t="str">
        <f>IF(INDEX('POISSON LIVE'!$V$117:$V$218,MATCH($N26,NumberOfPointsLive,0),1)=0,_xlfn.UNICHAR(9733),"")</f>
        <v/>
      </c>
      <c r="AD26" s="199" t="str">
        <f t="shared" si="7"/>
        <v/>
      </c>
      <c r="AE26" s="66" t="e">
        <f t="shared" si="11"/>
        <v>#VALUE!</v>
      </c>
    </row>
    <row r="27" spans="1:31" ht="15" thickBot="1" x14ac:dyDescent="0.35">
      <c r="A27" s="220"/>
      <c r="B27" s="153" t="str">
        <f t="shared" ref="B27:B29" si="42">IF(B$4*B$5=0,"",B$4*B$5)</f>
        <v/>
      </c>
      <c r="C27" s="154" t="str">
        <f>IF(C$4*C$5=0,"",C$4*C$5)</f>
        <v/>
      </c>
      <c r="D27" s="154" t="str">
        <f>IF(D$4*D$5=0,"",D$4*D$5)</f>
        <v/>
      </c>
      <c r="E27" s="154" t="str">
        <f>IF(E$4*E$5=0,"",E$4*E$5)</f>
        <v/>
      </c>
      <c r="F27" s="90" t="str">
        <f>IF(F$34*F$33=0,"",F$34*F$33)</f>
        <v/>
      </c>
      <c r="G27" s="90" t="str">
        <f t="shared" si="41"/>
        <v/>
      </c>
      <c r="H27" s="90" t="str">
        <f t="shared" si="40"/>
        <v/>
      </c>
      <c r="I27" s="90" t="str">
        <f t="shared" si="38"/>
        <v/>
      </c>
      <c r="J27" s="90" t="str">
        <f t="shared" si="36"/>
        <v/>
      </c>
      <c r="K27" s="90" t="str">
        <f t="shared" si="34"/>
        <v/>
      </c>
      <c r="L27" s="90" t="str">
        <f t="shared" si="32"/>
        <v/>
      </c>
      <c r="M27" s="205" t="str">
        <f t="shared" si="30"/>
        <v/>
      </c>
      <c r="N27" s="113">
        <f t="shared" si="27"/>
        <v>-2</v>
      </c>
      <c r="O27" s="292" t="str">
        <f t="shared" si="28"/>
        <v/>
      </c>
      <c r="P27" s="145" t="str">
        <f t="shared" si="26"/>
        <v/>
      </c>
      <c r="Q27" s="145" t="str">
        <f t="shared" si="25"/>
        <v/>
      </c>
      <c r="R27" s="145" t="str">
        <f t="shared" si="24"/>
        <v/>
      </c>
      <c r="S27" s="145" t="str">
        <f t="shared" si="23"/>
        <v/>
      </c>
      <c r="T27" s="145" t="str">
        <f t="shared" si="22"/>
        <v/>
      </c>
      <c r="U27" s="145" t="str">
        <f t="shared" si="21"/>
        <v/>
      </c>
      <c r="V27" s="145" t="str">
        <f t="shared" si="18"/>
        <v/>
      </c>
      <c r="W27" s="145" t="str">
        <f t="shared" si="19"/>
        <v/>
      </c>
      <c r="X27" s="145" t="str">
        <f t="shared" si="15"/>
        <v/>
      </c>
      <c r="Y27" s="145" t="str">
        <f t="shared" si="13"/>
        <v/>
      </c>
      <c r="Z27" s="147" t="str">
        <f t="shared" si="9"/>
        <v/>
      </c>
      <c r="AA27" s="196" t="str">
        <f t="shared" si="6"/>
        <v/>
      </c>
      <c r="AB27" s="195">
        <f t="shared" si="10"/>
        <v>2.4248038540462127</v>
      </c>
      <c r="AC27" s="194" t="str">
        <f>IF(INDEX('POISSON LIVE'!$V$117:$V$218,MATCH($N27,NumberOfPointsLive,0),1)=0,_xlfn.UNICHAR(9733),"")</f>
        <v/>
      </c>
      <c r="AD27" s="199" t="str">
        <f t="shared" si="7"/>
        <v/>
      </c>
      <c r="AE27" s="66" t="e">
        <f t="shared" si="11"/>
        <v>#VALUE!</v>
      </c>
    </row>
    <row r="28" spans="1:31" ht="15" thickBot="1" x14ac:dyDescent="0.35">
      <c r="A28" s="220"/>
      <c r="B28" s="153" t="str">
        <f t="shared" si="42"/>
        <v/>
      </c>
      <c r="C28" s="154" t="str">
        <f>IF(C$4*C$5=0,"",C$4*C$5)</f>
        <v/>
      </c>
      <c r="D28" s="154" t="str">
        <f>IF(D$4*D$5=0,"",D$4*D$5)</f>
        <v/>
      </c>
      <c r="E28" s="90" t="str">
        <f>IF(E$34*E$33=0,"",E$34*E$33)</f>
        <v/>
      </c>
      <c r="F28" s="90" t="str">
        <f>IF(F$34*F$33=0,"",F$34*F$33)</f>
        <v/>
      </c>
      <c r="G28" s="90" t="str">
        <f t="shared" si="41"/>
        <v/>
      </c>
      <c r="H28" s="90" t="str">
        <f t="shared" si="40"/>
        <v/>
      </c>
      <c r="I28" s="90" t="str">
        <f t="shared" si="38"/>
        <v/>
      </c>
      <c r="J28" s="90" t="str">
        <f t="shared" si="36"/>
        <v/>
      </c>
      <c r="K28" s="90" t="str">
        <f t="shared" si="34"/>
        <v/>
      </c>
      <c r="L28" s="90" t="str">
        <f t="shared" si="32"/>
        <v/>
      </c>
      <c r="M28" s="205" t="str">
        <f t="shared" si="30"/>
        <v/>
      </c>
      <c r="N28" s="113">
        <f t="shared" si="27"/>
        <v>-3</v>
      </c>
      <c r="O28" s="292" t="str">
        <f t="shared" si="28"/>
        <v/>
      </c>
      <c r="P28" s="145" t="str">
        <f t="shared" si="26"/>
        <v/>
      </c>
      <c r="Q28" s="145" t="str">
        <f t="shared" si="25"/>
        <v/>
      </c>
      <c r="R28" s="145" t="str">
        <f t="shared" si="24"/>
        <v/>
      </c>
      <c r="S28" s="145" t="str">
        <f t="shared" si="23"/>
        <v/>
      </c>
      <c r="T28" s="145" t="str">
        <f t="shared" si="22"/>
        <v/>
      </c>
      <c r="U28" s="145" t="str">
        <f t="shared" si="21"/>
        <v/>
      </c>
      <c r="V28" s="145" t="str">
        <f t="shared" si="18"/>
        <v/>
      </c>
      <c r="W28" s="145" t="str">
        <f t="shared" si="19"/>
        <v/>
      </c>
      <c r="X28" s="145" t="str">
        <f t="shared" si="15"/>
        <v/>
      </c>
      <c r="Y28" s="145" t="str">
        <f t="shared" si="13"/>
        <v/>
      </c>
      <c r="Z28" s="147" t="str">
        <f t="shared" si="9"/>
        <v/>
      </c>
      <c r="AA28" s="196" t="str">
        <f t="shared" si="6"/>
        <v/>
      </c>
      <c r="AB28" s="195">
        <f t="shared" si="10"/>
        <v>2.290527329305716</v>
      </c>
      <c r="AC28" s="194" t="str">
        <f>IF(INDEX('POISSON LIVE'!$V$117:$V$218,MATCH($N28,NumberOfPointsLive,0),1)=0,_xlfn.UNICHAR(9733),"")</f>
        <v/>
      </c>
      <c r="AD28" s="199" t="str">
        <f t="shared" si="7"/>
        <v/>
      </c>
      <c r="AE28" s="66" t="e">
        <f t="shared" si="11"/>
        <v>#VALUE!</v>
      </c>
    </row>
    <row r="29" spans="1:31" ht="15" thickBot="1" x14ac:dyDescent="0.35">
      <c r="A29" s="220"/>
      <c r="B29" s="153" t="str">
        <f t="shared" si="42"/>
        <v/>
      </c>
      <c r="C29" s="154" t="str">
        <f>IF(C$4*C$5=0,"",C$4*C$5)</f>
        <v/>
      </c>
      <c r="D29" s="90" t="str">
        <f>IF(D$34*D$33=0,"",D$34*D$33)</f>
        <v/>
      </c>
      <c r="E29" s="90" t="str">
        <f>IF(E$34*E$33=0,"",E$34*E$33)</f>
        <v/>
      </c>
      <c r="F29" s="90" t="str">
        <f>IF(F$34*F$33=0,"",F$34*F$33)</f>
        <v/>
      </c>
      <c r="G29" s="90" t="str">
        <f t="shared" si="41"/>
        <v/>
      </c>
      <c r="H29" s="90" t="str">
        <f t="shared" si="40"/>
        <v/>
      </c>
      <c r="I29" s="90" t="str">
        <f t="shared" si="38"/>
        <v/>
      </c>
      <c r="J29" s="90" t="str">
        <f t="shared" si="36"/>
        <v/>
      </c>
      <c r="K29" s="90" t="str">
        <f t="shared" si="34"/>
        <v/>
      </c>
      <c r="L29" s="90" t="str">
        <f t="shared" si="32"/>
        <v/>
      </c>
      <c r="M29" s="205" t="str">
        <f t="shared" si="30"/>
        <v/>
      </c>
      <c r="N29" s="113">
        <f t="shared" si="27"/>
        <v>-4</v>
      </c>
      <c r="O29" s="292" t="str">
        <f t="shared" si="28"/>
        <v/>
      </c>
      <c r="P29" s="145" t="str">
        <f t="shared" si="26"/>
        <v/>
      </c>
      <c r="Q29" s="145" t="str">
        <f t="shared" si="25"/>
        <v/>
      </c>
      <c r="R29" s="145" t="str">
        <f t="shared" si="24"/>
        <v/>
      </c>
      <c r="S29" s="145" t="str">
        <f t="shared" si="23"/>
        <v/>
      </c>
      <c r="T29" s="145" t="str">
        <f t="shared" si="22"/>
        <v/>
      </c>
      <c r="U29" s="145" t="str">
        <f t="shared" si="21"/>
        <v/>
      </c>
      <c r="V29" s="145" t="str">
        <f t="shared" si="18"/>
        <v/>
      </c>
      <c r="W29" s="145" t="str">
        <f t="shared" si="19"/>
        <v/>
      </c>
      <c r="X29" s="145" t="str">
        <f t="shared" si="15"/>
        <v/>
      </c>
      <c r="Y29" s="145" t="str">
        <f t="shared" si="13"/>
        <v/>
      </c>
      <c r="Z29" s="147" t="str">
        <f t="shared" si="9"/>
        <v/>
      </c>
      <c r="AA29" s="196" t="str">
        <f t="shared" si="6"/>
        <v/>
      </c>
      <c r="AB29" s="195">
        <f t="shared" si="10"/>
        <v>2.1507209923652852</v>
      </c>
      <c r="AC29" s="194" t="str">
        <f>IF(INDEX('POISSON LIVE'!$V$117:$V$218,MATCH($N29,NumberOfPointsLive,0),1)=0,_xlfn.UNICHAR(9733),"")</f>
        <v/>
      </c>
      <c r="AD29" s="199" t="str">
        <f t="shared" si="7"/>
        <v/>
      </c>
      <c r="AE29" s="66" t="e">
        <f t="shared" si="11"/>
        <v>#VALUE!</v>
      </c>
    </row>
    <row r="30" spans="1:31" ht="15" thickBot="1" x14ac:dyDescent="0.35">
      <c r="A30" s="220"/>
      <c r="B30" s="155" t="str">
        <f>IF(B$4*B$5=0,"",B$4*B$5)</f>
        <v/>
      </c>
      <c r="C30" s="89" t="str">
        <f>IF(C$34*C$33=0,"",C$34*C$33)</f>
        <v/>
      </c>
      <c r="D30" s="89" t="str">
        <f>IF(D$34*D$33=0,"",D$34*D$33)</f>
        <v/>
      </c>
      <c r="E30" s="89" t="str">
        <f>IF(E$34*E$33=0,"",E$34*E$33)</f>
        <v/>
      </c>
      <c r="F30" s="89" t="str">
        <f>IF(F$34*F$33=0,"",F$34*F$33)</f>
        <v/>
      </c>
      <c r="G30" s="89" t="str">
        <f t="shared" si="41"/>
        <v/>
      </c>
      <c r="H30" s="89" t="str">
        <f t="shared" si="40"/>
        <v/>
      </c>
      <c r="I30" s="89" t="str">
        <f t="shared" si="38"/>
        <v/>
      </c>
      <c r="J30" s="89" t="str">
        <f t="shared" si="36"/>
        <v/>
      </c>
      <c r="K30" s="89" t="str">
        <f t="shared" si="34"/>
        <v/>
      </c>
      <c r="L30" s="89" t="str">
        <f t="shared" si="32"/>
        <v/>
      </c>
      <c r="M30" s="206" t="str">
        <f t="shared" si="30"/>
        <v/>
      </c>
      <c r="N30" s="114">
        <f t="shared" si="27"/>
        <v>-5</v>
      </c>
      <c r="O30" s="293" t="str">
        <f t="shared" si="28"/>
        <v/>
      </c>
      <c r="P30" s="146" t="str">
        <f t="shared" si="26"/>
        <v/>
      </c>
      <c r="Q30" s="146" t="str">
        <f t="shared" si="25"/>
        <v/>
      </c>
      <c r="R30" s="146" t="str">
        <f t="shared" si="24"/>
        <v/>
      </c>
      <c r="S30" s="146" t="str">
        <f t="shared" si="23"/>
        <v/>
      </c>
      <c r="T30" s="146" t="str">
        <f t="shared" si="22"/>
        <v/>
      </c>
      <c r="U30" s="146" t="str">
        <f t="shared" si="21"/>
        <v/>
      </c>
      <c r="V30" s="146" t="str">
        <f t="shared" si="18"/>
        <v/>
      </c>
      <c r="W30" s="146" t="str">
        <f t="shared" si="19"/>
        <v/>
      </c>
      <c r="X30" s="146" t="str">
        <f t="shared" si="15"/>
        <v/>
      </c>
      <c r="Y30" s="146" t="str">
        <f t="shared" si="13"/>
        <v/>
      </c>
      <c r="Z30" s="149" t="str">
        <f t="shared" si="9"/>
        <v/>
      </c>
      <c r="AA30" s="196" t="str">
        <f t="shared" si="6"/>
        <v/>
      </c>
      <c r="AB30" s="195">
        <f t="shared" si="10"/>
        <v>2.0073483031608768</v>
      </c>
      <c r="AC30" s="194" t="str">
        <f>IF(INDEX('POISSON LIVE'!$V$117:$V$218,MATCH($N30,NumberOfPointsLive,0),1)=0,_xlfn.UNICHAR(9733),"")</f>
        <v/>
      </c>
      <c r="AD30" s="199" t="str">
        <f t="shared" si="7"/>
        <v/>
      </c>
      <c r="AE30" s="66" t="e">
        <f t="shared" si="11"/>
        <v>#VALUE!</v>
      </c>
    </row>
    <row r="31" spans="1:31" ht="15" thickBot="1" x14ac:dyDescent="0.35">
      <c r="A31" s="224"/>
      <c r="B31" s="225" t="str">
        <f>IF(B$34*B$33=0,"",B$34*B$33)</f>
        <v/>
      </c>
      <c r="C31" s="85" t="str">
        <f>IF(C$34*C$33=0,"",C$34*C$33)</f>
        <v/>
      </c>
      <c r="D31" s="85" t="str">
        <f>IF(D$34*D$33=0,"",D$34*D$33)</f>
        <v/>
      </c>
      <c r="E31" s="85" t="str">
        <f>IF(E$34*E$33=0,"",E$34*E$33)</f>
        <v/>
      </c>
      <c r="F31" s="85" t="str">
        <f>IF(F$34*F$33=0,"",F$34*F$33)</f>
        <v/>
      </c>
      <c r="G31" s="85" t="str">
        <f t="shared" si="41"/>
        <v/>
      </c>
      <c r="H31" s="85" t="str">
        <f t="shared" si="40"/>
        <v/>
      </c>
      <c r="I31" s="85" t="str">
        <f t="shared" si="38"/>
        <v/>
      </c>
      <c r="J31" s="85" t="str">
        <f t="shared" si="36"/>
        <v/>
      </c>
      <c r="K31" s="85" t="str">
        <f t="shared" si="34"/>
        <v/>
      </c>
      <c r="L31" s="85" t="str">
        <f t="shared" si="32"/>
        <v/>
      </c>
      <c r="M31" s="207" t="str">
        <f t="shared" si="30"/>
        <v/>
      </c>
      <c r="N31" s="202" t="str">
        <f>N30-1 &amp; ":less"</f>
        <v>-6:less</v>
      </c>
      <c r="O31" s="291" t="str">
        <f t="shared" si="28"/>
        <v/>
      </c>
      <c r="P31" s="144" t="str">
        <f t="shared" si="26"/>
        <v/>
      </c>
      <c r="Q31" s="144" t="str">
        <f t="shared" si="25"/>
        <v/>
      </c>
      <c r="R31" s="144" t="str">
        <f t="shared" si="24"/>
        <v/>
      </c>
      <c r="S31" s="144" t="str">
        <f t="shared" si="23"/>
        <v/>
      </c>
      <c r="T31" s="144" t="str">
        <f t="shared" si="22"/>
        <v/>
      </c>
      <c r="U31" s="144" t="str">
        <f t="shared" si="21"/>
        <v/>
      </c>
      <c r="V31" s="144" t="str">
        <f t="shared" si="18"/>
        <v/>
      </c>
      <c r="W31" s="144" t="str">
        <f t="shared" si="19"/>
        <v/>
      </c>
      <c r="X31" s="144" t="str">
        <f t="shared" si="15"/>
        <v/>
      </c>
      <c r="Y31" s="144" t="str">
        <f t="shared" si="13"/>
        <v/>
      </c>
      <c r="Z31" s="150" t="str">
        <f t="shared" si="9"/>
        <v/>
      </c>
      <c r="AA31" s="193" t="str">
        <f t="shared" si="6"/>
        <v/>
      </c>
      <c r="AB31" s="195">
        <f>SUM(_xlfn.TAKE(NumberOfPointsProbLive,-(ROWS(SpreadLinesTableLive)+2)+MATCH(N30-1,NumberOfPointsLive,0)))*100</f>
        <v>16.652568964902667</v>
      </c>
      <c r="AC31" s="194" t="str">
        <f>IF(INDEX('POISSON LIVE'!$V$117:$V$218,MATCH($N30,NumberOfPointsLive,0),1)&gt;=1,_xlfn.UNICHAR(9733),"")</f>
        <v/>
      </c>
      <c r="AD31" s="199" t="str">
        <f t="shared" si="7"/>
        <v/>
      </c>
      <c r="AE31" s="66" t="e">
        <f t="shared" si="11"/>
        <v>#VALUE!</v>
      </c>
    </row>
    <row r="32" spans="1:31" ht="14.4" thickBot="1" x14ac:dyDescent="0.35">
      <c r="A32" s="226">
        <f>SUM(B33:M33,O33:Z33)</f>
        <v>0</v>
      </c>
      <c r="B32" s="91" t="str">
        <f>IF(-($N$38-B$38)=0.5, "AW", IF(-($N$38-B$38)=-0.5, "", "A "&amp;TEXT(-($N$38-B$38),"+0.0;-0.0")))</f>
        <v>A -5.5</v>
      </c>
      <c r="C32" s="91" t="str">
        <f t="shared" ref="C32:M32" si="43">IF(-($N$38-C$38)=0.5, "AW", IF(-($N$38-C$38)=-0.5, "", "A "&amp;TEXT(-($N$38-C$38),"+0.0;-0.0")))</f>
        <v>A -4.5</v>
      </c>
      <c r="D32" s="91" t="str">
        <f t="shared" si="43"/>
        <v>A -3.5</v>
      </c>
      <c r="E32" s="91" t="str">
        <f t="shared" si="43"/>
        <v>A -2.5</v>
      </c>
      <c r="F32" s="91" t="str">
        <f t="shared" si="43"/>
        <v>A -1.5</v>
      </c>
      <c r="G32" s="91" t="str">
        <f t="shared" si="43"/>
        <v/>
      </c>
      <c r="H32" s="91" t="str">
        <f t="shared" si="43"/>
        <v>AW</v>
      </c>
      <c r="I32" s="91" t="str">
        <f t="shared" si="43"/>
        <v>A +1.5</v>
      </c>
      <c r="J32" s="91" t="str">
        <f t="shared" si="43"/>
        <v>A +2.5</v>
      </c>
      <c r="K32" s="91" t="str">
        <f t="shared" si="43"/>
        <v>A +3.5</v>
      </c>
      <c r="L32" s="91" t="str">
        <f t="shared" si="43"/>
        <v>A +4.5</v>
      </c>
      <c r="M32" s="91" t="str">
        <f t="shared" si="43"/>
        <v>A +5.5</v>
      </c>
      <c r="N32" s="320" t="str">
        <f>P1 &amp; " WIN"</f>
        <v>AWAY TEAM WIN</v>
      </c>
      <c r="O32" s="188" t="str">
        <f>IF(-($N$38-O$38)=0.5, "AW", IF(-($N$38-O$38)=-0.5, "", "A "&amp;TEXT(-($N$38-O$38),"+0.0;-0.0")))</f>
        <v>A +6.5</v>
      </c>
      <c r="P32" s="91" t="str">
        <f t="shared" ref="P32:Z32" si="44">IF(-($N$38-P$38)=0.5, "AW", IF(-($N$38-P$38)=-0.5, "", "A "&amp;TEXT(-($N$38-P$38),"+0.0;-0.0")))</f>
        <v>A +7.5</v>
      </c>
      <c r="Q32" s="91" t="str">
        <f t="shared" si="44"/>
        <v>A +8.5</v>
      </c>
      <c r="R32" s="91" t="str">
        <f t="shared" si="44"/>
        <v>A +9.5</v>
      </c>
      <c r="S32" s="91" t="str">
        <f t="shared" si="44"/>
        <v>A +10.5</v>
      </c>
      <c r="T32" s="91" t="str">
        <f t="shared" si="44"/>
        <v>A +11.5</v>
      </c>
      <c r="U32" s="91" t="str">
        <f t="shared" si="44"/>
        <v>A +12.5</v>
      </c>
      <c r="V32" s="91" t="str">
        <f t="shared" si="44"/>
        <v>A +13.5</v>
      </c>
      <c r="W32" s="91" t="str">
        <f t="shared" si="44"/>
        <v>A +14.5</v>
      </c>
      <c r="X32" s="91" t="str">
        <f t="shared" si="44"/>
        <v>A +15.5</v>
      </c>
      <c r="Y32" s="91" t="str">
        <f t="shared" si="44"/>
        <v>A +16.5</v>
      </c>
      <c r="Z32" s="91" t="str">
        <f t="shared" si="44"/>
        <v>A +17.5</v>
      </c>
      <c r="AA32" s="274"/>
      <c r="AB32" s="9"/>
      <c r="AC32" s="9"/>
      <c r="AD32" s="275"/>
    </row>
    <row r="33" spans="1:30" ht="14.4" customHeight="1" thickBot="1" x14ac:dyDescent="0.35">
      <c r="A33" s="22" t="s">
        <v>5</v>
      </c>
      <c r="B33" s="301"/>
      <c r="C33" s="301"/>
      <c r="D33" s="301"/>
      <c r="E33" s="301"/>
      <c r="F33" s="301"/>
      <c r="G33" s="301"/>
      <c r="H33" s="301"/>
      <c r="I33" s="301"/>
      <c r="J33" s="301"/>
      <c r="K33" s="301"/>
      <c r="L33" s="301"/>
      <c r="M33" s="301"/>
      <c r="N33" s="320"/>
      <c r="O33" s="298"/>
      <c r="P33" s="305"/>
      <c r="Q33" s="305"/>
      <c r="R33" s="298"/>
      <c r="S33" s="298"/>
      <c r="T33" s="298"/>
      <c r="U33" s="298"/>
      <c r="V33" s="298"/>
      <c r="W33" s="298"/>
      <c r="X33" s="298"/>
      <c r="Y33" s="298"/>
      <c r="Z33" s="298"/>
      <c r="AA33" s="277"/>
      <c r="AB33" s="278"/>
      <c r="AC33" s="9"/>
      <c r="AD33" s="275"/>
    </row>
    <row r="34" spans="1:30" ht="15" customHeight="1" thickBot="1" x14ac:dyDescent="0.35">
      <c r="A34" s="87" t="s">
        <v>6</v>
      </c>
      <c r="B34" s="301"/>
      <c r="C34" s="301"/>
      <c r="D34" s="301"/>
      <c r="E34" s="301"/>
      <c r="F34" s="301"/>
      <c r="G34" s="301"/>
      <c r="H34" s="301"/>
      <c r="I34" s="301"/>
      <c r="J34" s="301"/>
      <c r="K34" s="301"/>
      <c r="L34" s="301"/>
      <c r="M34" s="301"/>
      <c r="N34" s="320"/>
      <c r="O34" s="298"/>
      <c r="P34" s="298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B34" s="11"/>
      <c r="AD34" s="275"/>
    </row>
    <row r="35" spans="1:30" ht="15" customHeight="1" thickBot="1" x14ac:dyDescent="0.35">
      <c r="A35" s="21" t="s">
        <v>4</v>
      </c>
      <c r="B35" s="88">
        <f>INDEX(POISSON!$O$117:$O$178,MATCH(B$38-($N$38-$M$1),POISSON!$Q$117:$Q$178,0))</f>
        <v>5.7008747855302211</v>
      </c>
      <c r="C35" s="88">
        <f>INDEX(POISSON!$O$117:$O$178,MATCH(C$38-($N$38-$M$1),POISSON!$Q$117:$Q$178,0))</f>
        <v>5.0876008270838673</v>
      </c>
      <c r="D35" s="88">
        <f>INDEX(POISSON!$O$117:$O$178,MATCH(D$38-($N$38-$M$1),POISSON!$Q$117:$Q$178,0))</f>
        <v>4.5618115762856144</v>
      </c>
      <c r="E35" s="88">
        <f>INDEX(POISSON!$O$117:$O$178,MATCH(E$38-($N$38-$M$1),POISSON!$Q$117:$Q$178,0))</f>
        <v>4.109498724536321</v>
      </c>
      <c r="F35" s="88">
        <f>INDEX(POISSON!$O$117:$O$178,MATCH(F$38-($N$38-$M$1),POISSON!$Q$117:$Q$178,0))</f>
        <v>3.7191226266803343</v>
      </c>
      <c r="G35" s="88">
        <f>INDEX(POISSON!$O$117:$O$178,MATCH(G$38-($N$38-$M$1),POISSON!$Q$117:$Q$178,0))</f>
        <v>3.3811444041127179</v>
      </c>
      <c r="H35" s="88">
        <f>INDEX(POISSON!$O$117:$O$178,MATCH(H$38-($N$38-$M$1),POISSON!$Q$117:$Q$178,0))</f>
        <v>3.0876521967495134</v>
      </c>
      <c r="I35" s="88">
        <f>INDEX(POISSON!$O$117:$O$178,MATCH(I$38-($N$38-$M$1),POISSON!$Q$117:$Q$178,0))</f>
        <v>2.8320616197519195</v>
      </c>
      <c r="J35" s="88">
        <f>INDEX(POISSON!$O$117:$O$178,MATCH(J$38-($N$38-$M$1),POISSON!$Q$117:$Q$178,0))</f>
        <v>2.608874897455979</v>
      </c>
      <c r="K35" s="88">
        <f>INDEX(POISSON!$O$117:$O$178,MATCH(K$38-($N$38-$M$1),POISSON!$Q$117:$Q$178,0))</f>
        <v>2.4134865463394299</v>
      </c>
      <c r="L35" s="88">
        <f>INDEX(POISSON!$O$117:$O$178,MATCH(L$38-($N$38-$M$1),POISSON!$Q$117:$Q$178,0))</f>
        <v>2.2420261037403311</v>
      </c>
      <c r="M35" s="88">
        <f>INDEX(POISSON!$O$117:$O$178,MATCH(M$38-($N$38-$M$1),POISSON!$Q$117:$Q$178,0))</f>
        <v>2.0912304323437048</v>
      </c>
      <c r="N35" s="320"/>
      <c r="O35" s="88">
        <f>INDEX(POISSON!$O$117:$O$178,MATCH(O$38-($N$38-$M$1),POISSON!$Q$117:$Q$178,0))</f>
        <v>1.9583397104720726</v>
      </c>
      <c r="P35" s="88">
        <f>INDEX(POISSON!$O$117:$O$178,MATCH(P$38-($N$38-$M$1),POISSON!$Q$117:$Q$178,0))</f>
        <v>1.8410124498442237</v>
      </c>
      <c r="Q35" s="88">
        <f>INDEX(POISSON!$O$117:$O$178,MATCH(Q$38-($N$38-$M$1),POISSON!$Q$117:$Q$178,0))</f>
        <v>1.7372558455006355</v>
      </c>
      <c r="R35" s="88">
        <f>INDEX(POISSON!$O$117:$O$178,MATCH(R$38-($N$38-$M$1),POISSON!$Q$117:$Q$178,0))</f>
        <v>1.6453685179248025</v>
      </c>
      <c r="S35" s="88">
        <f>INDEX(POISSON!$O$117:$O$178,MATCH(S$38-($N$38-$M$1),POISSON!$Q$117:$Q$178,0))</f>
        <v>1.5638933016160572</v>
      </c>
      <c r="T35" s="88">
        <f>INDEX(POISSON!$O$117:$O$178,MATCH(T$38-($N$38-$M$1),POISSON!$Q$117:$Q$178,0))</f>
        <v>1.4915782032636313</v>
      </c>
      <c r="U35" s="88">
        <f>INDEX(POISSON!$O$117:$O$178,MATCH(U$38-($N$38-$M$1),POISSON!$Q$117:$Q$178,0))</f>
        <v>1.4273440237629105</v>
      </c>
      <c r="V35" s="88">
        <f>INDEX(POISSON!$O$117:$O$178,MATCH(V$38-($N$38-$M$1),POISSON!$Q$117:$Q$178,0))</f>
        <v>1.3702574328559638</v>
      </c>
      <c r="W35" s="88">
        <f>INDEX(POISSON!$O$117:$O$178,MATCH(W$38-($N$38-$M$1),POISSON!$Q$117:$Q$178,0))</f>
        <v>1.3195085196151464</v>
      </c>
      <c r="X35" s="88">
        <f>INDEX(POISSON!$O$117:$O$178,MATCH(X$38-($N$38-$M$1),POISSON!$Q$117:$Q$178,0))</f>
        <v>1.2743920290806372</v>
      </c>
      <c r="Y35" s="88">
        <f>INDEX(POISSON!$O$117:$O$178,MATCH(Y$38-($N$38-$M$1),POISSON!$Q$117:$Q$178,0))</f>
        <v>1.2342916450364527</v>
      </c>
      <c r="Z35" s="88">
        <f>INDEX(POISSON!$O$117:$O$178,MATCH(Z$38-($N$38-$M$1),POISSON!$Q$117:$Q$178,0))</f>
        <v>1.1986667989038813</v>
      </c>
      <c r="AD35" s="275"/>
    </row>
    <row r="36" spans="1:30" ht="15" customHeight="1" thickBot="1" x14ac:dyDescent="0.35">
      <c r="A36" s="143" t="str">
        <f>A2</f>
        <v>P/L</v>
      </c>
      <c r="B36" s="83" t="str">
        <f t="shared" ref="B36:Z36" si="45">B2</f>
        <v/>
      </c>
      <c r="C36" s="83" t="str">
        <f t="shared" si="45"/>
        <v/>
      </c>
      <c r="D36" s="83" t="str">
        <f t="shared" si="45"/>
        <v/>
      </c>
      <c r="E36" s="83" t="str">
        <f t="shared" si="45"/>
        <v/>
      </c>
      <c r="F36" s="83" t="str">
        <f t="shared" si="45"/>
        <v/>
      </c>
      <c r="G36" s="83" t="str">
        <f t="shared" si="45"/>
        <v/>
      </c>
      <c r="H36" s="83" t="str">
        <f t="shared" si="45"/>
        <v/>
      </c>
      <c r="I36" s="83" t="str">
        <f t="shared" si="45"/>
        <v/>
      </c>
      <c r="J36" s="83" t="str">
        <f t="shared" si="45"/>
        <v/>
      </c>
      <c r="K36" s="83" t="str">
        <f t="shared" si="45"/>
        <v/>
      </c>
      <c r="L36" s="83" t="str">
        <f t="shared" si="45"/>
        <v/>
      </c>
      <c r="M36" s="83" t="str">
        <f t="shared" si="45"/>
        <v/>
      </c>
      <c r="N36" s="321"/>
      <c r="O36" s="83" t="str">
        <f t="shared" si="45"/>
        <v/>
      </c>
      <c r="P36" s="83" t="str">
        <f t="shared" si="45"/>
        <v/>
      </c>
      <c r="Q36" s="83" t="str">
        <f t="shared" si="45"/>
        <v/>
      </c>
      <c r="R36" s="83" t="str">
        <f t="shared" si="45"/>
        <v/>
      </c>
      <c r="S36" s="83" t="str">
        <f t="shared" si="45"/>
        <v/>
      </c>
      <c r="T36" s="83" t="str">
        <f t="shared" si="45"/>
        <v/>
      </c>
      <c r="U36" s="83" t="str">
        <f t="shared" si="45"/>
        <v/>
      </c>
      <c r="V36" s="83" t="str">
        <f t="shared" si="45"/>
        <v/>
      </c>
      <c r="W36" s="83" t="str">
        <f t="shared" si="45"/>
        <v/>
      </c>
      <c r="X36" s="83" t="str">
        <f t="shared" si="45"/>
        <v/>
      </c>
      <c r="Y36" s="83" t="str">
        <f t="shared" si="45"/>
        <v/>
      </c>
      <c r="Z36" s="276" t="str">
        <f t="shared" si="45"/>
        <v/>
      </c>
      <c r="AD36" s="275"/>
    </row>
    <row r="37" spans="1:30" x14ac:dyDescent="0.3">
      <c r="AD37" s="275"/>
    </row>
    <row r="38" spans="1:30" x14ac:dyDescent="0.3">
      <c r="B38" s="7">
        <v>-12</v>
      </c>
      <c r="C38" s="7">
        <v>-11</v>
      </c>
      <c r="D38" s="7">
        <v>-10</v>
      </c>
      <c r="E38" s="7">
        <v>-9</v>
      </c>
      <c r="F38" s="7">
        <v>-8</v>
      </c>
      <c r="G38" s="7">
        <v>-7</v>
      </c>
      <c r="H38" s="7">
        <v>-6</v>
      </c>
      <c r="I38" s="7">
        <v>-5</v>
      </c>
      <c r="J38" s="7">
        <v>-4</v>
      </c>
      <c r="K38" s="7">
        <v>-3</v>
      </c>
      <c r="L38" s="7">
        <v>-2</v>
      </c>
      <c r="M38" s="7">
        <v>-1</v>
      </c>
      <c r="N38" s="296">
        <v>-6.5</v>
      </c>
      <c r="O38" s="7">
        <v>0</v>
      </c>
      <c r="P38" s="7">
        <v>1</v>
      </c>
      <c r="Q38" s="7">
        <v>2</v>
      </c>
      <c r="R38" s="7">
        <v>3</v>
      </c>
      <c r="S38" s="7">
        <v>4</v>
      </c>
      <c r="T38" s="7">
        <v>5</v>
      </c>
      <c r="U38" s="7">
        <v>6</v>
      </c>
      <c r="V38" s="7">
        <v>7</v>
      </c>
      <c r="W38" s="7">
        <v>8</v>
      </c>
      <c r="X38" s="7">
        <v>9</v>
      </c>
      <c r="Y38" s="7">
        <v>10</v>
      </c>
      <c r="Z38" s="7">
        <v>11</v>
      </c>
    </row>
    <row r="39" spans="1:30" x14ac:dyDescent="0.3">
      <c r="B39" s="6"/>
      <c r="C39" s="6"/>
      <c r="D39" s="6"/>
    </row>
    <row r="40" spans="1:30" x14ac:dyDescent="0.3">
      <c r="B40" s="14">
        <v>16</v>
      </c>
      <c r="C40" s="14">
        <v>16</v>
      </c>
      <c r="D40" s="14">
        <v>8</v>
      </c>
      <c r="E40" s="14">
        <v>8</v>
      </c>
      <c r="F40" s="14">
        <v>4</v>
      </c>
      <c r="G40" s="14">
        <v>4</v>
      </c>
      <c r="H40" s="14">
        <v>2</v>
      </c>
      <c r="I40" s="14">
        <v>2</v>
      </c>
      <c r="J40" s="14">
        <v>1</v>
      </c>
      <c r="K40" s="14">
        <v>1</v>
      </c>
      <c r="L40" s="14">
        <v>0.5</v>
      </c>
      <c r="O40" s="14"/>
      <c r="P40" s="14">
        <v>0.5</v>
      </c>
      <c r="Q40" s="16">
        <v>1</v>
      </c>
      <c r="R40" s="16">
        <v>1</v>
      </c>
      <c r="S40" s="16">
        <v>2</v>
      </c>
      <c r="T40" s="16">
        <v>2</v>
      </c>
      <c r="U40" s="16">
        <v>4</v>
      </c>
      <c r="V40" s="16">
        <v>4</v>
      </c>
      <c r="W40" s="16">
        <v>8</v>
      </c>
      <c r="X40" s="9">
        <v>8</v>
      </c>
      <c r="Y40" s="9">
        <v>16</v>
      </c>
      <c r="Z40" s="9">
        <v>16</v>
      </c>
    </row>
    <row r="41" spans="1:30" x14ac:dyDescent="0.3">
      <c r="B41" s="6"/>
      <c r="C41" s="6"/>
      <c r="D41" s="6"/>
    </row>
    <row r="44" spans="1:30" x14ac:dyDescent="0.3">
      <c r="B44" s="6"/>
      <c r="C44" s="6"/>
      <c r="D44" s="6"/>
      <c r="E44" s="93"/>
      <c r="J44" s="12"/>
      <c r="K44" s="13"/>
      <c r="L44" s="14"/>
      <c r="P44" s="14"/>
      <c r="Q44" s="13"/>
      <c r="S44" s="15"/>
      <c r="U44" s="7"/>
    </row>
    <row r="45" spans="1:30" x14ac:dyDescent="0.3">
      <c r="B45" s="6"/>
      <c r="C45" s="6"/>
      <c r="D45" s="6"/>
      <c r="E45" s="93"/>
      <c r="J45" s="12"/>
      <c r="K45" s="13"/>
      <c r="L45" s="14"/>
      <c r="P45" s="14"/>
      <c r="Q45" s="13"/>
      <c r="S45" s="15"/>
      <c r="U45" s="7"/>
    </row>
    <row r="46" spans="1:30" x14ac:dyDescent="0.3">
      <c r="B46" s="6"/>
      <c r="C46" s="6"/>
      <c r="D46" s="6"/>
      <c r="E46" s="93"/>
      <c r="J46" s="12"/>
      <c r="K46" s="13"/>
      <c r="L46" s="14"/>
      <c r="P46" s="14"/>
      <c r="Q46" s="13"/>
      <c r="S46" s="15"/>
      <c r="U46" s="7"/>
    </row>
    <row r="47" spans="1:30" x14ac:dyDescent="0.3">
      <c r="B47" s="6"/>
      <c r="C47" s="6"/>
      <c r="D47" s="6"/>
      <c r="E47" s="92"/>
      <c r="J47" s="12"/>
      <c r="K47" s="13"/>
      <c r="L47" s="14"/>
      <c r="P47" s="14"/>
      <c r="Q47" s="13"/>
      <c r="S47" s="15"/>
      <c r="U47" s="7"/>
    </row>
    <row r="48" spans="1:30" x14ac:dyDescent="0.3">
      <c r="B48" s="6"/>
      <c r="C48" s="6"/>
      <c r="D48" s="6"/>
      <c r="E48" s="92"/>
      <c r="J48" s="12"/>
      <c r="K48" s="13"/>
      <c r="L48" s="14"/>
      <c r="P48" s="14"/>
      <c r="Q48" s="13"/>
      <c r="S48" s="15"/>
      <c r="U48" s="7"/>
    </row>
    <row r="49" spans="2:21" x14ac:dyDescent="0.3">
      <c r="B49" s="6"/>
      <c r="C49" s="6"/>
      <c r="D49" s="6"/>
      <c r="E49" s="92"/>
      <c r="J49" s="12"/>
      <c r="K49" s="13"/>
      <c r="L49" s="14"/>
      <c r="P49" s="14"/>
      <c r="Q49" s="13"/>
      <c r="S49" s="15"/>
      <c r="U49" s="7"/>
    </row>
    <row r="50" spans="2:21" x14ac:dyDescent="0.3">
      <c r="B50" s="6"/>
      <c r="C50" s="6"/>
      <c r="D50" s="6"/>
      <c r="E50" s="92"/>
      <c r="J50" s="12"/>
      <c r="K50" s="13"/>
      <c r="L50" s="14"/>
      <c r="P50" s="14"/>
      <c r="Q50" s="13"/>
      <c r="S50" s="15"/>
      <c r="U50" s="7"/>
    </row>
    <row r="51" spans="2:21" x14ac:dyDescent="0.3">
      <c r="B51" s="6"/>
      <c r="C51" s="6"/>
      <c r="D51" s="6"/>
      <c r="E51" s="92"/>
      <c r="J51" s="12"/>
      <c r="K51" s="13"/>
      <c r="L51" s="14"/>
      <c r="P51" s="14"/>
      <c r="Q51" s="13"/>
      <c r="S51" s="15"/>
      <c r="U51" s="7"/>
    </row>
    <row r="52" spans="2:21" x14ac:dyDescent="0.3">
      <c r="B52" s="6"/>
      <c r="C52" s="6"/>
      <c r="D52" s="6"/>
      <c r="J52" s="12"/>
      <c r="K52" s="13"/>
      <c r="L52" s="14"/>
      <c r="P52" s="14"/>
      <c r="Q52" s="13"/>
      <c r="S52" s="15"/>
      <c r="U52" s="7"/>
    </row>
    <row r="53" spans="2:21" x14ac:dyDescent="0.3">
      <c r="B53" s="6"/>
      <c r="C53" s="6"/>
      <c r="D53" s="6"/>
      <c r="J53" s="12"/>
      <c r="K53" s="13"/>
      <c r="L53" s="14"/>
      <c r="P53" s="14"/>
      <c r="Q53" s="13"/>
      <c r="S53" s="15"/>
    </row>
    <row r="54" spans="2:21" x14ac:dyDescent="0.3">
      <c r="B54" s="6"/>
      <c r="C54" s="6"/>
      <c r="D54" s="6"/>
      <c r="J54" s="12"/>
      <c r="K54" s="23"/>
      <c r="L54" s="14"/>
      <c r="P54" s="14"/>
      <c r="Q54" s="23"/>
      <c r="S54" s="15"/>
      <c r="U54" s="7"/>
    </row>
    <row r="55" spans="2:21" x14ac:dyDescent="0.3">
      <c r="B55" s="6"/>
      <c r="C55" s="6"/>
      <c r="D55" s="6"/>
      <c r="E55" s="93"/>
      <c r="J55" s="12"/>
      <c r="K55" s="13"/>
      <c r="L55" s="14"/>
      <c r="P55" s="14"/>
      <c r="Q55" s="13"/>
      <c r="S55" s="15"/>
      <c r="U55" s="7"/>
    </row>
    <row r="56" spans="2:21" x14ac:dyDescent="0.3">
      <c r="B56" s="6"/>
      <c r="C56" s="6"/>
      <c r="D56" s="6"/>
      <c r="E56" s="93"/>
      <c r="J56" s="12"/>
      <c r="K56" s="13"/>
      <c r="L56" s="14"/>
      <c r="P56" s="14"/>
      <c r="Q56" s="13"/>
      <c r="S56" s="15"/>
      <c r="U56" s="7"/>
    </row>
    <row r="57" spans="2:21" x14ac:dyDescent="0.3">
      <c r="B57" s="6"/>
      <c r="C57" s="6"/>
      <c r="D57" s="6"/>
      <c r="E57" s="93"/>
      <c r="J57" s="12"/>
      <c r="K57" s="13"/>
      <c r="L57" s="14"/>
      <c r="P57" s="14"/>
      <c r="Q57" s="13"/>
      <c r="S57" s="15"/>
      <c r="U57" s="7"/>
    </row>
    <row r="58" spans="2:21" x14ac:dyDescent="0.3">
      <c r="B58" s="6"/>
      <c r="C58" s="6"/>
      <c r="D58" s="6"/>
      <c r="E58" s="92"/>
      <c r="J58" s="12"/>
      <c r="K58" s="13"/>
      <c r="L58" s="14"/>
      <c r="P58" s="14"/>
      <c r="Q58" s="13"/>
      <c r="S58" s="15"/>
      <c r="U58" s="7"/>
    </row>
    <row r="59" spans="2:21" x14ac:dyDescent="0.3">
      <c r="B59" s="6"/>
      <c r="C59" s="6"/>
      <c r="D59" s="6"/>
      <c r="E59" s="92"/>
      <c r="J59" s="12"/>
      <c r="K59" s="13"/>
      <c r="L59" s="14"/>
      <c r="P59" s="14"/>
      <c r="Q59" s="13"/>
      <c r="S59" s="15"/>
      <c r="U59" s="7"/>
    </row>
    <row r="60" spans="2:21" x14ac:dyDescent="0.3">
      <c r="B60" s="6"/>
      <c r="C60" s="6"/>
      <c r="D60" s="6"/>
      <c r="E60" s="92"/>
      <c r="J60" s="12"/>
      <c r="K60" s="13"/>
      <c r="L60" s="14"/>
      <c r="P60" s="14"/>
      <c r="Q60" s="13"/>
      <c r="S60" s="15"/>
      <c r="U60" s="7"/>
    </row>
    <row r="61" spans="2:21" x14ac:dyDescent="0.3">
      <c r="B61" s="6"/>
      <c r="C61" s="6"/>
      <c r="D61" s="6"/>
      <c r="E61" s="92"/>
      <c r="J61" s="12"/>
      <c r="K61" s="13"/>
      <c r="L61" s="14"/>
      <c r="P61" s="14"/>
      <c r="Q61" s="13"/>
      <c r="S61" s="15"/>
      <c r="U61" s="7"/>
    </row>
    <row r="62" spans="2:21" x14ac:dyDescent="0.3">
      <c r="B62" s="6"/>
      <c r="C62" s="6"/>
      <c r="D62" s="6"/>
      <c r="E62" s="92"/>
      <c r="J62" s="12"/>
      <c r="K62" s="13"/>
      <c r="L62" s="14"/>
      <c r="P62" s="14"/>
      <c r="Q62" s="13"/>
      <c r="S62" s="15"/>
      <c r="U62" s="7"/>
    </row>
    <row r="63" spans="2:21" x14ac:dyDescent="0.3">
      <c r="B63" s="6"/>
      <c r="C63" s="6"/>
      <c r="D63" s="6"/>
      <c r="J63" s="12"/>
      <c r="K63" s="23"/>
      <c r="L63" s="14"/>
      <c r="P63" s="14"/>
      <c r="Q63" s="23"/>
      <c r="S63" s="15"/>
      <c r="U63" s="7"/>
    </row>
    <row r="64" spans="2:21" x14ac:dyDescent="0.3">
      <c r="B64" s="6"/>
      <c r="C64" s="6"/>
      <c r="D64" s="6"/>
      <c r="J64" s="12"/>
      <c r="K64" s="23"/>
      <c r="L64" s="14"/>
      <c r="P64" s="14"/>
      <c r="Q64" s="23"/>
      <c r="S64" s="15"/>
    </row>
    <row r="65" spans="1:31" s="7" customFormat="1" x14ac:dyDescent="0.3">
      <c r="A65" s="8"/>
      <c r="B65" s="6"/>
      <c r="C65" s="6"/>
      <c r="D65" s="6"/>
      <c r="J65" s="12"/>
      <c r="K65" s="23"/>
      <c r="L65" s="14"/>
      <c r="P65" s="14"/>
      <c r="Q65" s="23"/>
      <c r="R65" s="11"/>
      <c r="S65" s="15"/>
      <c r="T65" s="11"/>
      <c r="V65" s="11"/>
      <c r="W65" s="11"/>
      <c r="X65" s="8"/>
      <c r="Y65" s="8"/>
      <c r="Z65" s="8"/>
      <c r="AA65" s="8"/>
      <c r="AB65" s="8"/>
      <c r="AC65" s="8"/>
      <c r="AD65" s="10"/>
      <c r="AE65" s="67"/>
    </row>
    <row r="66" spans="1:31" s="7" customFormat="1" x14ac:dyDescent="0.3">
      <c r="A66" s="8"/>
      <c r="B66" s="6"/>
      <c r="C66" s="6"/>
      <c r="D66" s="6"/>
      <c r="J66" s="12"/>
      <c r="K66" s="23"/>
      <c r="L66" s="14"/>
      <c r="P66" s="14"/>
      <c r="Q66" s="23"/>
      <c r="R66" s="11"/>
      <c r="S66" s="15"/>
      <c r="T66" s="11"/>
      <c r="U66" s="11"/>
      <c r="V66" s="11"/>
      <c r="W66" s="11"/>
      <c r="X66" s="8"/>
      <c r="Y66" s="8"/>
      <c r="Z66" s="8"/>
      <c r="AA66" s="8"/>
      <c r="AB66" s="8"/>
      <c r="AC66" s="8"/>
      <c r="AD66" s="10"/>
      <c r="AE66" s="67"/>
    </row>
    <row r="67" spans="1:31" s="7" customFormat="1" x14ac:dyDescent="0.3">
      <c r="A67" s="8"/>
      <c r="B67" s="6"/>
      <c r="C67" s="6"/>
      <c r="D67" s="6"/>
      <c r="J67" s="12"/>
      <c r="K67" s="23"/>
      <c r="L67" s="14"/>
      <c r="P67" s="14"/>
      <c r="Q67" s="23"/>
      <c r="R67" s="11"/>
      <c r="S67" s="15"/>
      <c r="T67" s="11"/>
      <c r="V67" s="11"/>
      <c r="W67" s="11"/>
      <c r="X67" s="8"/>
      <c r="Y67" s="8"/>
      <c r="Z67" s="8"/>
      <c r="AA67" s="8"/>
      <c r="AB67" s="8"/>
      <c r="AC67" s="8"/>
      <c r="AD67" s="10"/>
      <c r="AE67" s="67"/>
    </row>
    <row r="68" spans="1:31" x14ac:dyDescent="0.3">
      <c r="J68" s="12"/>
      <c r="K68" s="23"/>
      <c r="L68" s="14"/>
      <c r="P68" s="14"/>
      <c r="Q68" s="23"/>
      <c r="S68" s="15"/>
      <c r="U68" s="7"/>
    </row>
    <row r="69" spans="1:31" x14ac:dyDescent="0.3">
      <c r="J69" s="12"/>
      <c r="K69" s="23"/>
      <c r="L69" s="14"/>
      <c r="P69" s="14"/>
      <c r="Q69" s="23"/>
      <c r="S69" s="15"/>
    </row>
    <row r="70" spans="1:31" x14ac:dyDescent="0.3">
      <c r="J70" s="12"/>
      <c r="K70" s="23"/>
      <c r="L70" s="14"/>
      <c r="P70" s="14"/>
      <c r="Q70" s="23"/>
      <c r="S70" s="15"/>
    </row>
    <row r="71" spans="1:31" x14ac:dyDescent="0.3">
      <c r="D71" s="96"/>
      <c r="E71" s="92"/>
      <c r="J71" s="12"/>
      <c r="K71" s="13"/>
      <c r="L71" s="14"/>
      <c r="P71" s="14"/>
      <c r="Q71" s="13"/>
      <c r="S71" s="15"/>
      <c r="V71" s="310"/>
      <c r="W71" s="310"/>
    </row>
    <row r="72" spans="1:31" x14ac:dyDescent="0.3">
      <c r="E72" s="92"/>
      <c r="J72" s="12"/>
      <c r="K72" s="13"/>
      <c r="L72" s="14"/>
      <c r="P72" s="14"/>
      <c r="Q72" s="13"/>
      <c r="S72" s="15"/>
      <c r="V72" s="310"/>
      <c r="W72" s="310"/>
    </row>
    <row r="73" spans="1:31" x14ac:dyDescent="0.3">
      <c r="E73" s="92"/>
      <c r="J73" s="12"/>
      <c r="K73" s="13"/>
      <c r="L73" s="14"/>
      <c r="P73" s="16"/>
      <c r="Q73" s="13"/>
      <c r="R73" s="107"/>
      <c r="S73" s="66"/>
      <c r="T73" s="66"/>
    </row>
    <row r="74" spans="1:31" x14ac:dyDescent="0.3">
      <c r="E74" s="92"/>
      <c r="R74" s="107"/>
      <c r="S74" s="66"/>
      <c r="T74" s="66"/>
    </row>
    <row r="75" spans="1:31" x14ac:dyDescent="0.3">
      <c r="I75" s="16"/>
      <c r="J75" s="11"/>
      <c r="R75" s="107"/>
      <c r="S75" s="66"/>
      <c r="T75" s="66"/>
      <c r="X75" s="11"/>
    </row>
    <row r="76" spans="1:31" x14ac:dyDescent="0.3">
      <c r="I76" s="16"/>
      <c r="J76" s="11"/>
      <c r="R76" s="107"/>
      <c r="S76" s="66"/>
      <c r="T76" s="66"/>
      <c r="X76" s="11"/>
    </row>
    <row r="77" spans="1:31" x14ac:dyDescent="0.3">
      <c r="R77" s="107"/>
      <c r="S77" s="66"/>
      <c r="T77" s="66"/>
      <c r="X77" s="11"/>
    </row>
    <row r="78" spans="1:31" x14ac:dyDescent="0.3">
      <c r="E78" s="107"/>
      <c r="F78" s="107"/>
      <c r="G78" s="107"/>
      <c r="H78" s="107"/>
      <c r="I78" s="107"/>
      <c r="J78" s="107"/>
      <c r="K78" s="107"/>
      <c r="L78" s="107"/>
      <c r="M78" s="107"/>
      <c r="N78" s="107"/>
      <c r="O78" s="107"/>
      <c r="P78" s="107"/>
      <c r="R78" s="107"/>
      <c r="S78" s="66"/>
      <c r="T78" s="66"/>
    </row>
    <row r="79" spans="1:31" x14ac:dyDescent="0.3">
      <c r="E79" s="107"/>
      <c r="F79" s="107"/>
      <c r="G79" s="107"/>
      <c r="H79" s="107"/>
      <c r="I79" s="107"/>
      <c r="J79" s="107"/>
      <c r="K79" s="107"/>
      <c r="L79" s="107"/>
      <c r="M79" s="107"/>
      <c r="N79" s="107"/>
      <c r="O79" s="107"/>
      <c r="P79" s="107"/>
      <c r="R79" s="107"/>
      <c r="S79" s="66"/>
      <c r="T79" s="66"/>
      <c r="X79" s="11"/>
    </row>
    <row r="80" spans="1:31" x14ac:dyDescent="0.3">
      <c r="R80" s="107"/>
      <c r="S80" s="66"/>
      <c r="T80" s="66"/>
      <c r="X80" s="11"/>
    </row>
    <row r="81" spans="1:30" x14ac:dyDescent="0.3">
      <c r="I81" s="16"/>
      <c r="J81" s="11"/>
      <c r="R81" s="107"/>
      <c r="S81" s="66"/>
      <c r="T81" s="66"/>
      <c r="W81" s="11" t="str">
        <f>IF(P82="V",-#REF!/P$73,"")</f>
        <v/>
      </c>
      <c r="X81" s="11"/>
    </row>
    <row r="82" spans="1:30" x14ac:dyDescent="0.3">
      <c r="E82" s="107"/>
      <c r="F82" s="107"/>
      <c r="G82" s="107"/>
      <c r="H82" s="107"/>
      <c r="I82" s="107"/>
      <c r="J82" s="107"/>
      <c r="K82" s="107"/>
      <c r="L82" s="107"/>
      <c r="M82" s="107"/>
      <c r="N82" s="107"/>
      <c r="O82" s="107"/>
      <c r="P82" s="107"/>
      <c r="R82" s="107"/>
      <c r="S82" s="66"/>
      <c r="T82" s="66"/>
      <c r="X82" s="11"/>
    </row>
    <row r="83" spans="1:30" x14ac:dyDescent="0.3">
      <c r="E83" s="107"/>
      <c r="F83" s="107"/>
      <c r="G83" s="107"/>
      <c r="H83" s="107"/>
      <c r="I83" s="107"/>
      <c r="J83" s="107"/>
      <c r="K83" s="107"/>
      <c r="L83" s="107"/>
      <c r="M83" s="107"/>
      <c r="N83" s="107"/>
      <c r="O83" s="107"/>
      <c r="P83" s="107"/>
      <c r="R83" s="107"/>
      <c r="S83" s="66"/>
      <c r="T83" s="66"/>
      <c r="W83" s="11" t="str">
        <f>IF(P83="V",-#REF!/P$73,"")</f>
        <v/>
      </c>
      <c r="X83" s="11"/>
    </row>
    <row r="84" spans="1:30" x14ac:dyDescent="0.3">
      <c r="I84" s="16"/>
      <c r="J84" s="11"/>
      <c r="R84" s="107"/>
      <c r="S84" s="66"/>
      <c r="T84" s="66"/>
      <c r="W84" s="11" t="str">
        <f>IF(P84="V",-#REF!/P$73,"")</f>
        <v/>
      </c>
      <c r="X84" s="11"/>
    </row>
    <row r="85" spans="1:30" x14ac:dyDescent="0.3">
      <c r="E85" s="107"/>
      <c r="F85" s="107"/>
      <c r="G85" s="107"/>
      <c r="H85" s="107"/>
      <c r="I85" s="107"/>
      <c r="J85" s="107"/>
      <c r="K85" s="107"/>
      <c r="L85" s="107"/>
      <c r="M85" s="107"/>
      <c r="N85" s="107"/>
      <c r="O85" s="107"/>
      <c r="P85" s="107"/>
      <c r="W85" s="11" t="str">
        <f>IF(P85="V",-#REF!/P$73,"")</f>
        <v/>
      </c>
      <c r="X85" s="11"/>
    </row>
    <row r="86" spans="1:30" x14ac:dyDescent="0.3">
      <c r="E86" s="107"/>
      <c r="F86" s="107"/>
      <c r="G86" s="107"/>
      <c r="H86" s="107"/>
      <c r="I86" s="107"/>
      <c r="J86" s="107"/>
      <c r="K86" s="107"/>
      <c r="L86" s="107"/>
      <c r="M86" s="107"/>
      <c r="N86" s="107"/>
      <c r="O86" s="107"/>
      <c r="P86" s="107"/>
      <c r="W86" s="11" t="str">
        <f>IF(P86="V",-#REF!/P$73,"")</f>
        <v/>
      </c>
      <c r="X86" s="11"/>
    </row>
    <row r="87" spans="1:30" x14ac:dyDescent="0.3">
      <c r="A87" s="9"/>
      <c r="B87" s="9"/>
      <c r="C87" s="9"/>
      <c r="D87" s="9"/>
      <c r="E87" s="14"/>
      <c r="F87" s="14"/>
      <c r="G87" s="14"/>
      <c r="H87" s="14"/>
      <c r="I87" s="16"/>
      <c r="J87" s="16"/>
      <c r="K87" s="16"/>
      <c r="L87" s="16"/>
      <c r="M87" s="17"/>
      <c r="N87" s="17"/>
      <c r="O87" s="14"/>
      <c r="P87" s="14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</row>
    <row r="88" spans="1:30" x14ac:dyDescent="0.3">
      <c r="AA88" s="18"/>
      <c r="AB88" s="18"/>
      <c r="AC88" s="18"/>
      <c r="AD88" s="18"/>
    </row>
    <row r="89" spans="1:30" x14ac:dyDescent="0.3">
      <c r="A89" s="9"/>
      <c r="B89" s="9"/>
      <c r="C89" s="9"/>
      <c r="D89" s="9"/>
      <c r="E89" s="14"/>
      <c r="F89" s="14"/>
      <c r="G89" s="14"/>
      <c r="H89" s="14"/>
      <c r="I89" s="16"/>
      <c r="J89" s="16"/>
      <c r="K89" s="16"/>
      <c r="L89" s="16"/>
      <c r="M89" s="16"/>
      <c r="N89" s="11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4"/>
      <c r="Z89" s="16"/>
      <c r="AA89" s="16"/>
      <c r="AB89" s="16"/>
      <c r="AC89" s="16"/>
      <c r="AD89" s="16"/>
    </row>
    <row r="90" spans="1:30" x14ac:dyDescent="0.3">
      <c r="I90" s="16"/>
      <c r="J90" s="11"/>
      <c r="K90" s="11"/>
      <c r="L90" s="11"/>
      <c r="M90" s="11"/>
      <c r="N90" s="11"/>
      <c r="O90" s="11"/>
      <c r="P90" s="11"/>
      <c r="X90" s="11"/>
      <c r="Z90" s="11"/>
    </row>
    <row r="91" spans="1:30" x14ac:dyDescent="0.3">
      <c r="I91" s="16"/>
      <c r="J91" s="11"/>
      <c r="K91" s="11"/>
      <c r="L91" s="11"/>
      <c r="M91" s="11"/>
      <c r="N91" s="11"/>
      <c r="O91" s="11"/>
      <c r="P91" s="11"/>
      <c r="X91" s="11"/>
    </row>
    <row r="92" spans="1:30" x14ac:dyDescent="0.3">
      <c r="I92" s="16"/>
      <c r="J92" s="11"/>
      <c r="K92" s="11"/>
      <c r="L92" s="11"/>
      <c r="M92" s="11"/>
      <c r="N92" s="11"/>
      <c r="O92" s="11"/>
      <c r="P92" s="11"/>
      <c r="X92" s="11"/>
    </row>
    <row r="93" spans="1:30" x14ac:dyDescent="0.3">
      <c r="I93" s="16"/>
      <c r="J93" s="11"/>
      <c r="K93" s="11"/>
      <c r="L93" s="11"/>
      <c r="M93" s="11"/>
      <c r="N93" s="11"/>
      <c r="O93" s="11"/>
      <c r="P93" s="11"/>
      <c r="X93" s="11"/>
    </row>
    <row r="94" spans="1:30" x14ac:dyDescent="0.3">
      <c r="I94" s="16"/>
      <c r="J94" s="11"/>
      <c r="K94" s="11"/>
      <c r="L94" s="11"/>
      <c r="M94" s="11"/>
      <c r="N94" s="11"/>
      <c r="O94" s="11"/>
      <c r="P94" s="11"/>
      <c r="X94" s="11"/>
    </row>
    <row r="95" spans="1:30" x14ac:dyDescent="0.3">
      <c r="I95" s="16"/>
      <c r="J95" s="11"/>
      <c r="K95" s="11"/>
      <c r="L95" s="11"/>
      <c r="M95" s="11"/>
      <c r="N95" s="11"/>
      <c r="O95" s="11"/>
      <c r="P95" s="11"/>
      <c r="X95" s="11"/>
    </row>
    <row r="96" spans="1:30" x14ac:dyDescent="0.3">
      <c r="I96" s="16"/>
      <c r="J96" s="11"/>
      <c r="K96" s="11"/>
      <c r="L96" s="11"/>
      <c r="M96" s="11"/>
      <c r="N96" s="11"/>
      <c r="O96" s="11"/>
      <c r="P96" s="11"/>
      <c r="X96" s="11"/>
    </row>
    <row r="97" spans="9:24" x14ac:dyDescent="0.3">
      <c r="I97" s="16"/>
      <c r="J97" s="11"/>
      <c r="K97" s="11"/>
      <c r="L97" s="11"/>
      <c r="M97" s="11"/>
      <c r="N97" s="11"/>
      <c r="O97" s="11"/>
      <c r="P97" s="11"/>
      <c r="X97" s="11"/>
    </row>
    <row r="98" spans="9:24" x14ac:dyDescent="0.3">
      <c r="I98" s="16"/>
      <c r="J98" s="11"/>
      <c r="K98" s="11"/>
      <c r="L98" s="11"/>
      <c r="M98" s="11"/>
      <c r="N98" s="11"/>
      <c r="O98" s="11"/>
      <c r="P98" s="11"/>
      <c r="X98" s="11"/>
    </row>
  </sheetData>
  <scenarios current="1" show="1">
    <scenario name="1" locked="1" count="5" user="Georgios Chantzopoulos" comment="Created by Georgios Chantzopoulos on 2023/10/23">
      <inputCells r="P5" val="5"/>
      <inputCells r="Q5" val="5"/>
      <inputCells r="R5" val="5"/>
      <inputCells r="S5" val="5"/>
      <inputCells r="T5" val="5"/>
    </scenario>
    <scenario name="2" locked="1" count="5" user="Georgios Chantzopoulos" comment="Created by Georgios Chantzopoulos on 2023/10/23">
      <inputCells r="P5" val="10"/>
      <inputCells r="Q5" val="10"/>
      <inputCells r="R5" val="10"/>
      <inputCells r="S5" val="10"/>
      <inputCells r="T5" val="10"/>
    </scenario>
    <scenario name="3" locked="1" count="5" user="Georgios Chantzopoulos" comment="Created by Georgios Chantzopoulos on 2023/10/23">
      <inputCells r="P5" val="15" numFmtId="2"/>
      <inputCells r="Q5" val="15" numFmtId="2"/>
      <inputCells r="R5" val="15" numFmtId="2"/>
      <inputCells r="S5" val="15" numFmtId="2"/>
      <inputCells r="T5" val="15" numFmtId="2"/>
    </scenario>
    <scenario name="4" locked="1" count="5" user="Georgios Chantzopoulos" comment="Created by Georgios Chantzopoulos on 2023/10/23">
      <inputCells r="P5" val="5" numFmtId="2"/>
      <inputCells r="Q5" val="10" numFmtId="2"/>
      <inputCells r="R5" val="15" numFmtId="2"/>
      <inputCells r="S5" val="20" numFmtId="2"/>
      <inputCells r="T5" val="25" numFmtId="2"/>
    </scenario>
  </scenarios>
  <mergeCells count="13">
    <mergeCell ref="N2:N6"/>
    <mergeCell ref="N32:N36"/>
    <mergeCell ref="AC1:AD1"/>
    <mergeCell ref="AA1:AB1"/>
    <mergeCell ref="AA2:AB2"/>
    <mergeCell ref="AC2:AD2"/>
    <mergeCell ref="AC3:AD3"/>
    <mergeCell ref="AA3:AB3"/>
    <mergeCell ref="V72:W72"/>
    <mergeCell ref="V71:W71"/>
    <mergeCell ref="AB6:AC6"/>
    <mergeCell ref="AC4:AD5"/>
    <mergeCell ref="AA4:AB5"/>
  </mergeCells>
  <conditionalFormatting sqref="AD7:AD31 N7:N31 AA7:AB31">
    <cfRule type="expression" dxfId="159" priority="124" stopIfTrue="1">
      <formula>$AD7&gt;90</formula>
    </cfRule>
    <cfRule type="expression" dxfId="158" priority="125" stopIfTrue="1">
      <formula>$AD7&gt;80</formula>
    </cfRule>
  </conditionalFormatting>
  <conditionalFormatting sqref="AD7:AD31 N7:N31 AA7:AB31">
    <cfRule type="expression" dxfId="157" priority="122" stopIfTrue="1">
      <formula>$AD7=""</formula>
    </cfRule>
    <cfRule type="expression" dxfId="156" priority="123" stopIfTrue="1">
      <formula>$AD7&gt;100</formula>
    </cfRule>
  </conditionalFormatting>
  <conditionalFormatting sqref="AD7:AD31 N7:N31 AA7:AB31">
    <cfRule type="expression" dxfId="155" priority="126" stopIfTrue="1">
      <formula>$AD7&gt;70</formula>
    </cfRule>
    <cfRule type="expression" dxfId="154" priority="127" stopIfTrue="1">
      <formula>$AD7&gt;60</formula>
    </cfRule>
    <cfRule type="expression" dxfId="153" priority="128" stopIfTrue="1">
      <formula>$AD7&gt;50</formula>
    </cfRule>
    <cfRule type="expression" dxfId="152" priority="129" stopIfTrue="1">
      <formula>$AD7&gt;40</formula>
    </cfRule>
    <cfRule type="expression" dxfId="151" priority="130" stopIfTrue="1">
      <formula>$AD7&gt;30</formula>
    </cfRule>
    <cfRule type="expression" dxfId="150" priority="131" stopIfTrue="1">
      <formula>$AD7&gt;20</formula>
    </cfRule>
    <cfRule type="expression" dxfId="149" priority="132" stopIfTrue="1">
      <formula>$AD7&gt;10</formula>
    </cfRule>
    <cfRule type="expression" dxfId="148" priority="133" stopIfTrue="1">
      <formula>$AD7&gt;0</formula>
    </cfRule>
    <cfRule type="expression" dxfId="147" priority="134" stopIfTrue="1">
      <formula>$AD7=0</formula>
    </cfRule>
    <cfRule type="expression" dxfId="146" priority="136" stopIfTrue="1">
      <formula>$AD7&gt;-10</formula>
    </cfRule>
    <cfRule type="expression" dxfId="145" priority="143" stopIfTrue="1">
      <formula>$AD7&gt;-20</formula>
    </cfRule>
    <cfRule type="expression" dxfId="144" priority="144" stopIfTrue="1">
      <formula>$AD7&gt;-30</formula>
    </cfRule>
    <cfRule type="expression" dxfId="143" priority="145" stopIfTrue="1">
      <formula>$AD7&gt;-40</formula>
    </cfRule>
    <cfRule type="expression" dxfId="142" priority="146" stopIfTrue="1">
      <formula>$AD7&gt;-50</formula>
    </cfRule>
    <cfRule type="expression" dxfId="141" priority="147" stopIfTrue="1">
      <formula>$AD7&gt;-60</formula>
    </cfRule>
    <cfRule type="expression" dxfId="140" priority="148" stopIfTrue="1">
      <formula>$AD7&gt;-70</formula>
    </cfRule>
    <cfRule type="expression" dxfId="139" priority="149" stopIfTrue="1">
      <formula>$AD7&gt;-80</formula>
    </cfRule>
    <cfRule type="expression" dxfId="138" priority="150" stopIfTrue="1">
      <formula>$AD7&gt;-90</formula>
    </cfRule>
    <cfRule type="expression" dxfId="137" priority="151" stopIfTrue="1">
      <formula>$AD7&lt;=-90</formula>
    </cfRule>
  </conditionalFormatting>
  <conditionalFormatting sqref="AC1">
    <cfRule type="expression" dxfId="136" priority="156">
      <formula>$AC$1&gt;0</formula>
    </cfRule>
    <cfRule type="expression" dxfId="135" priority="157">
      <formula>$AC$1&lt;0</formula>
    </cfRule>
  </conditionalFormatting>
  <conditionalFormatting sqref="B36:M36">
    <cfRule type="expression" dxfId="134" priority="111" stopIfTrue="1">
      <formula>B$2=0</formula>
    </cfRule>
    <cfRule type="expression" dxfId="133" priority="112" stopIfTrue="1">
      <formula>B$2&gt;0</formula>
    </cfRule>
    <cfRule type="expression" dxfId="132" priority="113" stopIfTrue="1">
      <formula>B$2&lt;0</formula>
    </cfRule>
  </conditionalFormatting>
  <conditionalFormatting sqref="AC7:AC31">
    <cfRule type="expression" dxfId="131" priority="41" stopIfTrue="1">
      <formula>$AD7&gt;90</formula>
    </cfRule>
    <cfRule type="expression" dxfId="130" priority="42" stopIfTrue="1">
      <formula>$AD7&gt;80</formula>
    </cfRule>
  </conditionalFormatting>
  <conditionalFormatting sqref="AC7:AC31">
    <cfRule type="expression" dxfId="129" priority="39" stopIfTrue="1">
      <formula>$AD7=""</formula>
    </cfRule>
    <cfRule type="expression" dxfId="128" priority="40" stopIfTrue="1">
      <formula>$AD7&gt;100</formula>
    </cfRule>
  </conditionalFormatting>
  <conditionalFormatting sqref="AC7:AC31">
    <cfRule type="expression" dxfId="127" priority="43" stopIfTrue="1">
      <formula>$AD7&gt;70</formula>
    </cfRule>
    <cfRule type="expression" dxfId="126" priority="44" stopIfTrue="1">
      <formula>$AD7&gt;60</formula>
    </cfRule>
    <cfRule type="expression" dxfId="125" priority="45" stopIfTrue="1">
      <formula>$AD7&gt;50</formula>
    </cfRule>
    <cfRule type="expression" dxfId="124" priority="46" stopIfTrue="1">
      <formula>$AD7&gt;40</formula>
    </cfRule>
    <cfRule type="expression" dxfId="123" priority="47" stopIfTrue="1">
      <formula>$AD7&gt;30</formula>
    </cfRule>
    <cfRule type="expression" dxfId="122" priority="48" stopIfTrue="1">
      <formula>$AD7&gt;20</formula>
    </cfRule>
    <cfRule type="expression" dxfId="121" priority="49" stopIfTrue="1">
      <formula>$AD7&gt;10</formula>
    </cfRule>
    <cfRule type="expression" dxfId="120" priority="50" stopIfTrue="1">
      <formula>$AD7&gt;0</formula>
    </cfRule>
    <cfRule type="expression" dxfId="119" priority="51" stopIfTrue="1">
      <formula>$AD7=0</formula>
    </cfRule>
    <cfRule type="expression" dxfId="118" priority="52" stopIfTrue="1">
      <formula>$AD7&gt;-10</formula>
    </cfRule>
    <cfRule type="expression" dxfId="117" priority="53" stopIfTrue="1">
      <formula>$AD7&gt;-20</formula>
    </cfRule>
    <cfRule type="expression" dxfId="116" priority="54" stopIfTrue="1">
      <formula>$AD7&gt;-30</formula>
    </cfRule>
    <cfRule type="expression" dxfId="115" priority="55" stopIfTrue="1">
      <formula>$AD7&gt;-40</formula>
    </cfRule>
    <cfRule type="expression" dxfId="114" priority="56" stopIfTrue="1">
      <formula>$AD7&gt;-50</formula>
    </cfRule>
    <cfRule type="expression" dxfId="113" priority="57" stopIfTrue="1">
      <formula>$AD7&gt;-60</formula>
    </cfRule>
    <cfRule type="expression" dxfId="112" priority="58" stopIfTrue="1">
      <formula>$AD7&gt;-70</formula>
    </cfRule>
    <cfRule type="expression" dxfId="111" priority="59" stopIfTrue="1">
      <formula>$AD7&gt;-80</formula>
    </cfRule>
    <cfRule type="expression" dxfId="110" priority="60" stopIfTrue="1">
      <formula>$AD7&gt;-90</formula>
    </cfRule>
    <cfRule type="expression" dxfId="109" priority="61" stopIfTrue="1">
      <formula>$AD7&lt;=-90</formula>
    </cfRule>
  </conditionalFormatting>
  <conditionalFormatting sqref="O2:Z2">
    <cfRule type="expression" dxfId="108" priority="34" stopIfTrue="1">
      <formula>O$2=""</formula>
    </cfRule>
    <cfRule type="expression" dxfId="107" priority="35" stopIfTrue="1">
      <formula>O$2=0</formula>
    </cfRule>
    <cfRule type="expression" dxfId="106" priority="36" stopIfTrue="1">
      <formula>O$2&gt;0</formula>
    </cfRule>
    <cfRule type="expression" dxfId="105" priority="37" stopIfTrue="1">
      <formula>O$2&lt;0</formula>
    </cfRule>
  </conditionalFormatting>
  <conditionalFormatting sqref="B36:M36">
    <cfRule type="expression" dxfId="104" priority="26" stopIfTrue="1">
      <formula>B$2=""</formula>
    </cfRule>
    <cfRule type="expression" dxfId="103" priority="27" stopIfTrue="1">
      <formula>B$2=0</formula>
    </cfRule>
    <cfRule type="expression" dxfId="102" priority="28" stopIfTrue="1">
      <formula>B$2&gt;0</formula>
    </cfRule>
    <cfRule type="expression" dxfId="101" priority="29" stopIfTrue="1">
      <formula>B$2&lt;0</formula>
    </cfRule>
  </conditionalFormatting>
  <conditionalFormatting sqref="B2:M2">
    <cfRule type="expression" dxfId="100" priority="15" stopIfTrue="1">
      <formula>B$2=""</formula>
    </cfRule>
    <cfRule type="expression" dxfId="99" priority="16" stopIfTrue="1">
      <formula>B$2=0</formula>
    </cfRule>
    <cfRule type="expression" dxfId="98" priority="17" stopIfTrue="1">
      <formula>B$2&gt;0</formula>
    </cfRule>
    <cfRule type="expression" dxfId="97" priority="18" stopIfTrue="1">
      <formula>B$2&lt;0</formula>
    </cfRule>
  </conditionalFormatting>
  <conditionalFormatting sqref="O36:Z36">
    <cfRule type="expression" dxfId="96" priority="8" stopIfTrue="1">
      <formula>O$2=0</formula>
    </cfRule>
    <cfRule type="expression" dxfId="95" priority="9" stopIfTrue="1">
      <formula>O$2&gt;0</formula>
    </cfRule>
    <cfRule type="expression" dxfId="94" priority="10" stopIfTrue="1">
      <formula>O$2&lt;0</formula>
    </cfRule>
  </conditionalFormatting>
  <conditionalFormatting sqref="O36:Z36">
    <cfRule type="expression" dxfId="93" priority="4" stopIfTrue="1">
      <formula>O$2=""</formula>
    </cfRule>
    <cfRule type="expression" dxfId="92" priority="5" stopIfTrue="1">
      <formula>O$2=0</formula>
    </cfRule>
    <cfRule type="expression" dxfId="91" priority="6" stopIfTrue="1">
      <formula>O$2&gt;0</formula>
    </cfRule>
    <cfRule type="expression" dxfId="90" priority="7" stopIfTrue="1">
      <formula>O$2&lt;0</formula>
    </cfRule>
  </conditionalFormatting>
  <conditionalFormatting sqref="Z1">
    <cfRule type="expression" dxfId="89" priority="158" stopIfTrue="1">
      <formula>$Z$1&lt;0</formula>
    </cfRule>
    <cfRule type="expression" dxfId="88" priority="159" stopIfTrue="1">
      <formula>$Z$1&gt;0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3" r:id="rId4" name="cmdMovePanelLeft">
          <controlPr defaultSize="0" autoLine="0" r:id="rId5">
            <anchor moveWithCells="1">
              <from>
                <xdr:col>23</xdr:col>
                <xdr:colOff>320040</xdr:colOff>
                <xdr:row>0</xdr:row>
                <xdr:rowOff>68580</xdr:rowOff>
              </from>
              <to>
                <xdr:col>24</xdr:col>
                <xdr:colOff>83820</xdr:colOff>
                <xdr:row>0</xdr:row>
                <xdr:rowOff>350520</xdr:rowOff>
              </to>
            </anchor>
          </controlPr>
        </control>
      </mc:Choice>
      <mc:Fallback>
        <control shapeId="1053" r:id="rId4" name="cmdMovePanelLeft"/>
      </mc:Fallback>
    </mc:AlternateContent>
    <mc:AlternateContent xmlns:mc="http://schemas.openxmlformats.org/markup-compatibility/2006">
      <mc:Choice Requires="x14">
        <control shapeId="1049" r:id="rId6" name="cmdHedgeClear">
          <controlPr defaultSize="0" autoLine="0" r:id="rId7">
            <anchor moveWithCells="1">
              <from>
                <xdr:col>22</xdr:col>
                <xdr:colOff>160020</xdr:colOff>
                <xdr:row>0</xdr:row>
                <xdr:rowOff>60960</xdr:rowOff>
              </from>
              <to>
                <xdr:col>22</xdr:col>
                <xdr:colOff>350520</xdr:colOff>
                <xdr:row>0</xdr:row>
                <xdr:rowOff>320040</xdr:rowOff>
              </to>
            </anchor>
          </controlPr>
        </control>
      </mc:Choice>
      <mc:Fallback>
        <control shapeId="1049" r:id="rId6" name="cmdHedgeClear"/>
      </mc:Fallback>
    </mc:AlternateContent>
    <mc:AlternateContent xmlns:mc="http://schemas.openxmlformats.org/markup-compatibility/2006">
      <mc:Choice Requires="x14">
        <control shapeId="1046" r:id="rId8" name="cmdHedgeMax">
          <controlPr defaultSize="0" autoLine="0" r:id="rId9">
            <anchor moveWithCells="1">
              <from>
                <xdr:col>21</xdr:col>
                <xdr:colOff>411480</xdr:colOff>
                <xdr:row>0</xdr:row>
                <xdr:rowOff>60960</xdr:rowOff>
              </from>
              <to>
                <xdr:col>22</xdr:col>
                <xdr:colOff>144780</xdr:colOff>
                <xdr:row>0</xdr:row>
                <xdr:rowOff>320040</xdr:rowOff>
              </to>
            </anchor>
          </controlPr>
        </control>
      </mc:Choice>
      <mc:Fallback>
        <control shapeId="1046" r:id="rId8" name="cmdHedgeMax"/>
      </mc:Fallback>
    </mc:AlternateContent>
    <mc:AlternateContent xmlns:mc="http://schemas.openxmlformats.org/markup-compatibility/2006">
      <mc:Choice Requires="x14">
        <control shapeId="1045" r:id="rId10" name="cmdHedgeCover">
          <controlPr defaultSize="0" autoLine="0" r:id="rId11">
            <anchor moveWithCells="1">
              <from>
                <xdr:col>21</xdr:col>
                <xdr:colOff>15240</xdr:colOff>
                <xdr:row>0</xdr:row>
                <xdr:rowOff>60960</xdr:rowOff>
              </from>
              <to>
                <xdr:col>21</xdr:col>
                <xdr:colOff>205740</xdr:colOff>
                <xdr:row>0</xdr:row>
                <xdr:rowOff>320040</xdr:rowOff>
              </to>
            </anchor>
          </controlPr>
        </control>
      </mc:Choice>
      <mc:Fallback>
        <control shapeId="1045" r:id="rId10" name="cmdHedgeCover"/>
      </mc:Fallback>
    </mc:AlternateContent>
    <mc:AlternateContent xmlns:mc="http://schemas.openxmlformats.org/markup-compatibility/2006">
      <mc:Choice Requires="x14">
        <control shapeId="1041" r:id="rId12" name="btnAwayPlus3">
          <controlPr defaultSize="0" autoLine="0" r:id="rId13">
            <anchor moveWithCells="1">
              <from>
                <xdr:col>19</xdr:col>
                <xdr:colOff>266700</xdr:colOff>
                <xdr:row>0</xdr:row>
                <xdr:rowOff>30480</xdr:rowOff>
              </from>
              <to>
                <xdr:col>20</xdr:col>
                <xdr:colOff>76200</xdr:colOff>
                <xdr:row>0</xdr:row>
                <xdr:rowOff>350520</xdr:rowOff>
              </to>
            </anchor>
          </controlPr>
        </control>
      </mc:Choice>
      <mc:Fallback>
        <control shapeId="1041" r:id="rId12" name="btnAwayPlus3"/>
      </mc:Fallback>
    </mc:AlternateContent>
    <mc:AlternateContent xmlns:mc="http://schemas.openxmlformats.org/markup-compatibility/2006">
      <mc:Choice Requires="x14">
        <control shapeId="1039" r:id="rId14" name="btnAwayPlus2">
          <controlPr defaultSize="0" autoLine="0" r:id="rId15">
            <anchor moveWithCells="1">
              <from>
                <xdr:col>19</xdr:col>
                <xdr:colOff>0</xdr:colOff>
                <xdr:row>0</xdr:row>
                <xdr:rowOff>30480</xdr:rowOff>
              </from>
              <to>
                <xdr:col>19</xdr:col>
                <xdr:colOff>266700</xdr:colOff>
                <xdr:row>0</xdr:row>
                <xdr:rowOff>350520</xdr:rowOff>
              </to>
            </anchor>
          </controlPr>
        </control>
      </mc:Choice>
      <mc:Fallback>
        <control shapeId="1039" r:id="rId14" name="btnAwayPlus2"/>
      </mc:Fallback>
    </mc:AlternateContent>
    <mc:AlternateContent xmlns:mc="http://schemas.openxmlformats.org/markup-compatibility/2006">
      <mc:Choice Requires="x14">
        <control shapeId="1038" r:id="rId16" name="btnAwayPlus1">
          <controlPr defaultSize="0" autoLine="0" r:id="rId17">
            <anchor moveWithCells="1">
              <from>
                <xdr:col>20</xdr:col>
                <xdr:colOff>83820</xdr:colOff>
                <xdr:row>0</xdr:row>
                <xdr:rowOff>30480</xdr:rowOff>
              </from>
              <to>
                <xdr:col>20</xdr:col>
                <xdr:colOff>350520</xdr:colOff>
                <xdr:row>0</xdr:row>
                <xdr:rowOff>350520</xdr:rowOff>
              </to>
            </anchor>
          </controlPr>
        </control>
      </mc:Choice>
      <mc:Fallback>
        <control shapeId="1038" r:id="rId16" name="btnAwayPlus1"/>
      </mc:Fallback>
    </mc:AlternateContent>
    <mc:AlternateContent xmlns:mc="http://schemas.openxmlformats.org/markup-compatibility/2006">
      <mc:Choice Requires="x14">
        <control shapeId="1036" r:id="rId18" name="btnHomePlus1">
          <controlPr defaultSize="0" autoLine="0" r:id="rId19">
            <anchor moveWithCells="1">
              <from>
                <xdr:col>6</xdr:col>
                <xdr:colOff>114300</xdr:colOff>
                <xdr:row>0</xdr:row>
                <xdr:rowOff>38100</xdr:rowOff>
              </from>
              <to>
                <xdr:col>6</xdr:col>
                <xdr:colOff>381000</xdr:colOff>
                <xdr:row>0</xdr:row>
                <xdr:rowOff>358140</xdr:rowOff>
              </to>
            </anchor>
          </controlPr>
        </control>
      </mc:Choice>
      <mc:Fallback>
        <control shapeId="1036" r:id="rId18" name="btnHomePlus1"/>
      </mc:Fallback>
    </mc:AlternateContent>
    <mc:AlternateContent xmlns:mc="http://schemas.openxmlformats.org/markup-compatibility/2006">
      <mc:Choice Requires="x14">
        <control shapeId="1035" r:id="rId20" name="btnHomePlus2">
          <controlPr defaultSize="0" autoLine="0" r:id="rId21">
            <anchor moveWithCells="1">
              <from>
                <xdr:col>7</xdr:col>
                <xdr:colOff>213360</xdr:colOff>
                <xdr:row>0</xdr:row>
                <xdr:rowOff>38100</xdr:rowOff>
              </from>
              <to>
                <xdr:col>8</xdr:col>
                <xdr:colOff>22860</xdr:colOff>
                <xdr:row>0</xdr:row>
                <xdr:rowOff>358140</xdr:rowOff>
              </to>
            </anchor>
          </controlPr>
        </control>
      </mc:Choice>
      <mc:Fallback>
        <control shapeId="1035" r:id="rId20" name="btnHomePlus2"/>
      </mc:Fallback>
    </mc:AlternateContent>
    <mc:AlternateContent xmlns:mc="http://schemas.openxmlformats.org/markup-compatibility/2006">
      <mc:Choice Requires="x14">
        <control shapeId="1033" r:id="rId22" name="btnHomePlus3">
          <controlPr defaultSize="0" autoLine="0" r:id="rId23">
            <anchor moveWithCells="1">
              <from>
                <xdr:col>6</xdr:col>
                <xdr:colOff>396240</xdr:colOff>
                <xdr:row>0</xdr:row>
                <xdr:rowOff>38100</xdr:rowOff>
              </from>
              <to>
                <xdr:col>7</xdr:col>
                <xdr:colOff>205740</xdr:colOff>
                <xdr:row>0</xdr:row>
                <xdr:rowOff>358140</xdr:rowOff>
              </to>
            </anchor>
          </controlPr>
        </control>
      </mc:Choice>
      <mc:Fallback>
        <control shapeId="1033" r:id="rId22" name="btnHomePlus3"/>
      </mc:Fallback>
    </mc:AlternateContent>
    <mc:AlternateContent xmlns:mc="http://schemas.openxmlformats.org/markup-compatibility/2006">
      <mc:Choice Requires="x14">
        <control shapeId="1030" r:id="rId24" name="btnTime">
          <controlPr defaultSize="0" autoLine="0" linkedCell="D1" r:id="rId25">
            <anchor moveWithCells="1">
              <from>
                <xdr:col>2</xdr:col>
                <xdr:colOff>365760</xdr:colOff>
                <xdr:row>0</xdr:row>
                <xdr:rowOff>53340</xdr:rowOff>
              </from>
              <to>
                <xdr:col>3</xdr:col>
                <xdr:colOff>83820</xdr:colOff>
                <xdr:row>0</xdr:row>
                <xdr:rowOff>350520</xdr:rowOff>
              </to>
            </anchor>
          </controlPr>
        </control>
      </mc:Choice>
      <mc:Fallback>
        <control shapeId="1030" r:id="rId24" name="btnTime"/>
      </mc:Fallback>
    </mc:AlternateContent>
    <mc:AlternateContent xmlns:mc="http://schemas.openxmlformats.org/markup-compatibility/2006">
      <mc:Choice Requires="x14">
        <control shapeId="1029" r:id="rId26" name="btnQuarter">
          <controlPr defaultSize="0" autoLine="0" linkedCell="C1" r:id="rId27">
            <anchor moveWithCells="1">
              <from>
                <xdr:col>1</xdr:col>
                <xdr:colOff>373380</xdr:colOff>
                <xdr:row>0</xdr:row>
                <xdr:rowOff>60960</xdr:rowOff>
              </from>
              <to>
                <xdr:col>2</xdr:col>
                <xdr:colOff>121920</xdr:colOff>
                <xdr:row>0</xdr:row>
                <xdr:rowOff>350520</xdr:rowOff>
              </to>
            </anchor>
          </controlPr>
        </control>
      </mc:Choice>
      <mc:Fallback>
        <control shapeId="1029" r:id="rId26" name="btnQuarter"/>
      </mc:Fallback>
    </mc:AlternateContent>
    <mc:AlternateContent xmlns:mc="http://schemas.openxmlformats.org/markup-compatibility/2006">
      <mc:Choice Requires="x14">
        <control shapeId="1027" r:id="rId28" name="btnLine">
          <controlPr defaultSize="0" autoLine="0" linkedCell="F1" r:id="rId29">
            <anchor moveWithCells="1">
              <from>
                <xdr:col>13</xdr:col>
                <xdr:colOff>15240</xdr:colOff>
                <xdr:row>0</xdr:row>
                <xdr:rowOff>53340</xdr:rowOff>
              </from>
              <to>
                <xdr:col>13</xdr:col>
                <xdr:colOff>746760</xdr:colOff>
                <xdr:row>0</xdr:row>
                <xdr:rowOff>350520</xdr:rowOff>
              </to>
            </anchor>
          </controlPr>
        </control>
      </mc:Choice>
      <mc:Fallback>
        <control shapeId="1027" r:id="rId28" name="btnLine"/>
      </mc:Fallback>
    </mc:AlternateContent>
    <mc:AlternateContent xmlns:mc="http://schemas.openxmlformats.org/markup-compatibility/2006">
      <mc:Choice Requires="x14">
        <control shapeId="1042" r:id="rId30" name="cmdHedgeEqual">
          <controlPr defaultSize="0" autoLine="0" r:id="rId31">
            <anchor moveWithCells="1">
              <from>
                <xdr:col>21</xdr:col>
                <xdr:colOff>213360</xdr:colOff>
                <xdr:row>0</xdr:row>
                <xdr:rowOff>60960</xdr:rowOff>
              </from>
              <to>
                <xdr:col>21</xdr:col>
                <xdr:colOff>403860</xdr:colOff>
                <xdr:row>0</xdr:row>
                <xdr:rowOff>320040</xdr:rowOff>
              </to>
            </anchor>
          </controlPr>
        </control>
      </mc:Choice>
      <mc:Fallback>
        <control shapeId="1042" r:id="rId30" name="cmdHedgeEqual"/>
      </mc:Fallback>
    </mc:AlternateContent>
    <mc:AlternateContent xmlns:mc="http://schemas.openxmlformats.org/markup-compatibility/2006">
      <mc:Choice Requires="x14">
        <control shapeId="1051" r:id="rId32" name="cmdFinalizeBet">
          <controlPr defaultSize="0" autoLine="0" r:id="rId33">
            <anchor moveWithCells="1">
              <from>
                <xdr:col>22</xdr:col>
                <xdr:colOff>358140</xdr:colOff>
                <xdr:row>0</xdr:row>
                <xdr:rowOff>60960</xdr:rowOff>
              </from>
              <to>
                <xdr:col>23</xdr:col>
                <xdr:colOff>91440</xdr:colOff>
                <xdr:row>0</xdr:row>
                <xdr:rowOff>320040</xdr:rowOff>
              </to>
            </anchor>
          </controlPr>
        </control>
      </mc:Choice>
      <mc:Fallback>
        <control shapeId="1051" r:id="rId32" name="cmdFinalizeBet"/>
      </mc:Fallback>
    </mc:AlternateContent>
    <mc:AlternateContent xmlns:mc="http://schemas.openxmlformats.org/markup-compatibility/2006">
      <mc:Choice Requires="x14">
        <control shapeId="1052" r:id="rId34" name="cmdMovePanelRight">
          <controlPr defaultSize="0" autoLine="0" r:id="rId35">
            <anchor moveWithCells="1">
              <from>
                <xdr:col>24</xdr:col>
                <xdr:colOff>99060</xdr:colOff>
                <xdr:row>0</xdr:row>
                <xdr:rowOff>68580</xdr:rowOff>
              </from>
              <to>
                <xdr:col>24</xdr:col>
                <xdr:colOff>320040</xdr:colOff>
                <xdr:row>0</xdr:row>
                <xdr:rowOff>350520</xdr:rowOff>
              </to>
            </anchor>
          </controlPr>
        </control>
      </mc:Choice>
      <mc:Fallback>
        <control shapeId="1052" r:id="rId34" name="cmdMovePanelRight"/>
      </mc:Fallback>
    </mc:AlternateContent>
    <mc:AlternateContent xmlns:mc="http://schemas.openxmlformats.org/markup-compatibility/2006">
      <mc:Choice Requires="x14">
        <control shapeId="1025" r:id="rId36" name="Button 1">
          <controlPr defaultSize="0" print="0" autoFill="0" autoPict="0" macro="[0]!Reset">
            <anchor moveWithCells="1" sizeWithCells="1">
              <from>
                <xdr:col>0</xdr:col>
                <xdr:colOff>83820</xdr:colOff>
                <xdr:row>0</xdr:row>
                <xdr:rowOff>60960</xdr:rowOff>
              </from>
              <to>
                <xdr:col>1</xdr:col>
                <xdr:colOff>259080</xdr:colOff>
                <xdr:row>0</xdr:row>
                <xdr:rowOff>335280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FE025-4146-4700-9AD4-C7EC90205275}">
  <sheetPr codeName="Sheet5"/>
  <dimension ref="B30:AR82"/>
  <sheetViews>
    <sheetView tabSelected="1" workbookViewId="0">
      <selection activeCell="R30" sqref="R30"/>
    </sheetView>
  </sheetViews>
  <sheetFormatPr defaultRowHeight="14.4" x14ac:dyDescent="0.3"/>
  <cols>
    <col min="1" max="1" width="3.21875" customWidth="1"/>
    <col min="2" max="2" width="12.5546875" bestFit="1" customWidth="1"/>
    <col min="3" max="3" width="7.5546875" bestFit="1" customWidth="1"/>
    <col min="4" max="4" width="14.5546875" bestFit="1" customWidth="1"/>
    <col min="5" max="5" width="15.109375" bestFit="1" customWidth="1"/>
    <col min="6" max="6" width="6.6640625" bestFit="1" customWidth="1"/>
    <col min="7" max="7" width="6" bestFit="1" customWidth="1"/>
    <col min="8" max="8" width="13.77734375" bestFit="1" customWidth="1"/>
    <col min="9" max="9" width="13.33203125" bestFit="1" customWidth="1"/>
    <col min="10" max="10" width="6.6640625" bestFit="1" customWidth="1"/>
    <col min="11" max="11" width="12.109375" bestFit="1" customWidth="1"/>
    <col min="12" max="12" width="16.5546875" bestFit="1" customWidth="1"/>
    <col min="13" max="13" width="12.5546875" bestFit="1" customWidth="1"/>
    <col min="14" max="14" width="6.6640625" bestFit="1" customWidth="1"/>
    <col min="15" max="15" width="12.109375" bestFit="1" customWidth="1"/>
    <col min="16" max="16" width="15.5546875" bestFit="1" customWidth="1"/>
    <col min="17" max="17" width="12.5546875" bestFit="1" customWidth="1"/>
    <col min="18" max="18" width="14.5546875" bestFit="1" customWidth="1"/>
    <col min="19" max="19" width="12.109375" bestFit="1" customWidth="1"/>
    <col min="20" max="20" width="8.44140625" bestFit="1" customWidth="1"/>
    <col min="21" max="21" width="13.77734375" bestFit="1" customWidth="1"/>
    <col min="22" max="22" width="12.5546875" bestFit="1" customWidth="1"/>
    <col min="23" max="23" width="23.88671875" bestFit="1" customWidth="1"/>
    <col min="24" max="25" width="21.88671875" bestFit="1" customWidth="1"/>
    <col min="26" max="26" width="7.88671875" bestFit="1" customWidth="1"/>
    <col min="27" max="27" width="12.5546875" bestFit="1" customWidth="1"/>
    <col min="28" max="28" width="14.5546875" bestFit="1" customWidth="1"/>
    <col min="29" max="29" width="12.109375" bestFit="1" customWidth="1"/>
    <col min="30" max="30" width="12.44140625" bestFit="1" customWidth="1"/>
    <col min="31" max="31" width="6.5546875" bestFit="1" customWidth="1"/>
    <col min="32" max="32" width="6.6640625" bestFit="1" customWidth="1"/>
    <col min="33" max="33" width="7.5546875" bestFit="1" customWidth="1"/>
    <col min="34" max="34" width="12.109375" bestFit="1" customWidth="1"/>
    <col min="35" max="35" width="12.5546875" bestFit="1" customWidth="1"/>
    <col min="36" max="36" width="15.5546875" bestFit="1" customWidth="1"/>
    <col min="37" max="37" width="6.6640625" bestFit="1" customWidth="1"/>
    <col min="38" max="38" width="11.44140625" bestFit="1" customWidth="1"/>
    <col min="39" max="39" width="6.6640625" bestFit="1" customWidth="1"/>
    <col min="40" max="40" width="10.77734375" bestFit="1" customWidth="1"/>
    <col min="41" max="41" width="17.21875" bestFit="1" customWidth="1"/>
    <col min="42" max="42" width="19" bestFit="1" customWidth="1"/>
    <col min="43" max="43" width="13.77734375" bestFit="1" customWidth="1"/>
    <col min="44" max="46" width="5.5546875" bestFit="1" customWidth="1"/>
    <col min="47" max="47" width="15.44140625" bestFit="1" customWidth="1"/>
    <col min="48" max="48" width="34.6640625" bestFit="1" customWidth="1"/>
    <col min="49" max="49" width="14.44140625" bestFit="1" customWidth="1"/>
    <col min="50" max="50" width="18.5546875" bestFit="1" customWidth="1"/>
    <col min="51" max="51" width="17.77734375" bestFit="1" customWidth="1"/>
    <col min="52" max="52" width="18" bestFit="1" customWidth="1"/>
    <col min="53" max="53" width="16.88671875" bestFit="1" customWidth="1"/>
    <col min="54" max="54" width="15.21875" bestFit="1" customWidth="1"/>
  </cols>
  <sheetData>
    <row r="30" spans="2:2" x14ac:dyDescent="0.3">
      <c r="B30" s="112"/>
    </row>
    <row r="55" spans="2:44" x14ac:dyDescent="0.3">
      <c r="B55" t="s">
        <v>184</v>
      </c>
      <c r="C55" s="99">
        <f>SUMIF(Journal[Profit],"&gt;0")/COUNTIF(Journal[Profit],"&gt;0")</f>
        <v>2.8227659574468094</v>
      </c>
    </row>
    <row r="56" spans="2:44" x14ac:dyDescent="0.3">
      <c r="B56" t="s">
        <v>185</v>
      </c>
      <c r="C56" s="99">
        <f>SUMIF(Journal[Profit],"&lt;0")/COUNTIF(Journal[Profit],"&lt;0")</f>
        <v>-4.5118749999999999</v>
      </c>
    </row>
    <row r="57" spans="2:44" x14ac:dyDescent="0.3">
      <c r="B57" t="s">
        <v>186</v>
      </c>
      <c r="C57" s="99">
        <f>MAX(Journal[Profit])</f>
        <v>24.61</v>
      </c>
      <c r="Q57" s="111" t="s">
        <v>133</v>
      </c>
      <c r="R57" t="s" vm="2">
        <v>258</v>
      </c>
      <c r="AA57" s="111" t="s">
        <v>133</v>
      </c>
      <c r="AB57" t="s">
        <v>123</v>
      </c>
    </row>
    <row r="58" spans="2:44" x14ac:dyDescent="0.3">
      <c r="B58" t="s">
        <v>187</v>
      </c>
      <c r="C58" s="99">
        <f>MIN(Journal[Profit])</f>
        <v>-12.96</v>
      </c>
      <c r="Q58" s="111" t="s">
        <v>81</v>
      </c>
      <c r="R58" t="s" vm="1">
        <v>258</v>
      </c>
      <c r="AA58" s="111" t="s">
        <v>132</v>
      </c>
      <c r="AB58" t="s">
        <v>236</v>
      </c>
    </row>
    <row r="60" spans="2:44" x14ac:dyDescent="0.3">
      <c r="B60" s="111" t="s">
        <v>75</v>
      </c>
      <c r="C60" t="s">
        <v>79</v>
      </c>
      <c r="E60" s="111" t="s">
        <v>75</v>
      </c>
      <c r="F60" t="s">
        <v>171</v>
      </c>
      <c r="G60" t="s">
        <v>1</v>
      </c>
      <c r="I60" s="111" t="s">
        <v>75</v>
      </c>
      <c r="J60" t="s">
        <v>171</v>
      </c>
      <c r="K60" t="s">
        <v>215</v>
      </c>
      <c r="M60" s="111" t="s">
        <v>75</v>
      </c>
      <c r="N60" t="s">
        <v>171</v>
      </c>
      <c r="O60" t="s">
        <v>215</v>
      </c>
      <c r="Q60" s="111" t="s">
        <v>75</v>
      </c>
      <c r="R60" t="s">
        <v>257</v>
      </c>
      <c r="S60" t="s">
        <v>215</v>
      </c>
      <c r="V60" s="111" t="s">
        <v>75</v>
      </c>
      <c r="W60" t="s">
        <v>264</v>
      </c>
      <c r="AA60" s="111" t="s">
        <v>75</v>
      </c>
      <c r="AB60" t="s">
        <v>257</v>
      </c>
      <c r="AC60" t="s">
        <v>215</v>
      </c>
      <c r="AD60" s="111" t="s">
        <v>75</v>
      </c>
      <c r="AE60" t="s">
        <v>171</v>
      </c>
      <c r="AF60" t="s">
        <v>1</v>
      </c>
      <c r="AG60" t="s">
        <v>228</v>
      </c>
      <c r="AI60" s="111" t="s">
        <v>215</v>
      </c>
      <c r="AJ60" s="111" t="s">
        <v>235</v>
      </c>
      <c r="AP60" s="111" t="s">
        <v>75</v>
      </c>
      <c r="AQ60" t="s">
        <v>282</v>
      </c>
      <c r="AR60" t="s">
        <v>283</v>
      </c>
    </row>
    <row r="61" spans="2:44" x14ac:dyDescent="0.3">
      <c r="B61" s="237">
        <v>45227</v>
      </c>
      <c r="C61">
        <v>12.829999999999998</v>
      </c>
      <c r="E61" s="112" t="s">
        <v>70</v>
      </c>
      <c r="F61">
        <v>5</v>
      </c>
      <c r="G61">
        <v>7.740000000000002</v>
      </c>
      <c r="I61" s="112" t="s">
        <v>151</v>
      </c>
      <c r="J61">
        <v>1</v>
      </c>
      <c r="K61" s="99">
        <v>-1.6999999999999993</v>
      </c>
      <c r="M61" s="112" t="s">
        <v>130</v>
      </c>
      <c r="N61">
        <v>5</v>
      </c>
      <c r="O61">
        <v>5.3999999999999986</v>
      </c>
      <c r="Q61" s="112" t="s">
        <v>219</v>
      </c>
      <c r="V61" s="112" t="s">
        <v>175</v>
      </c>
      <c r="W61" s="236">
        <v>2.6666666666666665</v>
      </c>
      <c r="AA61" s="112" t="s">
        <v>216</v>
      </c>
      <c r="AB61">
        <v>8</v>
      </c>
      <c r="AC61">
        <v>-39.269999999999996</v>
      </c>
      <c r="AD61" s="112" t="s">
        <v>124</v>
      </c>
      <c r="AJ61" t="s">
        <v>124</v>
      </c>
      <c r="AL61" t="s">
        <v>123</v>
      </c>
      <c r="AN61" t="s">
        <v>76</v>
      </c>
      <c r="AP61" s="112" t="s">
        <v>61</v>
      </c>
      <c r="AQ61">
        <v>8</v>
      </c>
      <c r="AR61" s="2">
        <v>21.467455621301774</v>
      </c>
    </row>
    <row r="62" spans="2:44" x14ac:dyDescent="0.3">
      <c r="B62" s="237">
        <v>45228</v>
      </c>
      <c r="C62">
        <v>22.869999999999997</v>
      </c>
      <c r="E62" s="112" t="s">
        <v>61</v>
      </c>
      <c r="F62">
        <v>8</v>
      </c>
      <c r="G62">
        <v>9.07</v>
      </c>
      <c r="I62" s="112" t="s">
        <v>46</v>
      </c>
      <c r="J62">
        <v>14</v>
      </c>
      <c r="K62" s="99">
        <v>-14.54</v>
      </c>
      <c r="M62" s="112" t="s">
        <v>280</v>
      </c>
      <c r="N62">
        <v>1</v>
      </c>
      <c r="O62">
        <v>8.1900000000000013</v>
      </c>
      <c r="Q62" s="227" t="s">
        <v>218</v>
      </c>
      <c r="V62" s="112" t="s">
        <v>176</v>
      </c>
      <c r="W62" s="236">
        <v>3</v>
      </c>
      <c r="AA62" s="112" t="s">
        <v>217</v>
      </c>
      <c r="AB62">
        <v>21</v>
      </c>
      <c r="AC62">
        <v>41.699999999999996</v>
      </c>
      <c r="AD62" s="227" t="s">
        <v>128</v>
      </c>
      <c r="AI62" s="111" t="s">
        <v>75</v>
      </c>
      <c r="AJ62" t="s">
        <v>128</v>
      </c>
      <c r="AK62" t="s">
        <v>129</v>
      </c>
      <c r="AL62" t="s">
        <v>128</v>
      </c>
      <c r="AM62" t="s">
        <v>129</v>
      </c>
      <c r="AP62" s="112" t="s">
        <v>233</v>
      </c>
      <c r="AQ62">
        <v>1</v>
      </c>
      <c r="AR62" s="2">
        <v>36.395348837209312</v>
      </c>
    </row>
    <row r="63" spans="2:44" x14ac:dyDescent="0.3">
      <c r="B63" s="237">
        <v>45229</v>
      </c>
      <c r="C63">
        <v>23.65</v>
      </c>
      <c r="E63" s="112" t="s">
        <v>140</v>
      </c>
      <c r="F63">
        <v>5</v>
      </c>
      <c r="G63">
        <v>10.969999999999999</v>
      </c>
      <c r="I63" s="112" t="s">
        <v>211</v>
      </c>
      <c r="J63">
        <v>4</v>
      </c>
      <c r="K63" s="99">
        <v>-2.6699999999999982</v>
      </c>
      <c r="M63" s="112" t="s">
        <v>225</v>
      </c>
      <c r="N63">
        <v>2</v>
      </c>
      <c r="O63">
        <v>6.2800000000000011</v>
      </c>
      <c r="Q63" s="228" t="s">
        <v>275</v>
      </c>
      <c r="R63">
        <v>16</v>
      </c>
      <c r="S63">
        <v>24.92</v>
      </c>
      <c r="V63" s="112" t="s">
        <v>177</v>
      </c>
      <c r="W63" s="236">
        <v>3</v>
      </c>
      <c r="AA63" s="112" t="s">
        <v>222</v>
      </c>
      <c r="AB63">
        <v>1</v>
      </c>
      <c r="AC63">
        <v>0</v>
      </c>
      <c r="AD63" s="228" t="s">
        <v>216</v>
      </c>
      <c r="AE63">
        <v>3</v>
      </c>
      <c r="AF63">
        <v>-9.1900000000000013</v>
      </c>
      <c r="AG63" s="99">
        <v>-3.0633333333333339</v>
      </c>
      <c r="AI63" s="112" t="s">
        <v>216</v>
      </c>
      <c r="AJ63">
        <v>-9.1900000000000013</v>
      </c>
      <c r="AK63">
        <v>-23.73</v>
      </c>
      <c r="AL63">
        <v>-13.7</v>
      </c>
      <c r="AM63">
        <v>-25.569999999999997</v>
      </c>
      <c r="AN63">
        <v>-72.19</v>
      </c>
      <c r="AP63" s="112" t="s">
        <v>118</v>
      </c>
      <c r="AQ63">
        <v>3</v>
      </c>
      <c r="AR63" s="2">
        <v>21.428571428571438</v>
      </c>
    </row>
    <row r="64" spans="2:44" x14ac:dyDescent="0.3">
      <c r="B64" s="237">
        <v>45230</v>
      </c>
      <c r="C64">
        <v>24.919999999999998</v>
      </c>
      <c r="E64" s="112" t="s">
        <v>121</v>
      </c>
      <c r="F64">
        <v>7</v>
      </c>
      <c r="G64">
        <v>25.83</v>
      </c>
      <c r="I64" s="112" t="s">
        <v>76</v>
      </c>
      <c r="J64">
        <v>19</v>
      </c>
      <c r="K64" s="99">
        <v>-18.91</v>
      </c>
      <c r="M64" s="112" t="s">
        <v>208</v>
      </c>
      <c r="N64">
        <v>1</v>
      </c>
      <c r="O64">
        <v>3.5600000000000005</v>
      </c>
      <c r="Q64" s="228" t="s">
        <v>188</v>
      </c>
      <c r="R64">
        <v>49</v>
      </c>
      <c r="S64">
        <v>35.56</v>
      </c>
      <c r="V64" s="112" t="s">
        <v>180</v>
      </c>
      <c r="W64" s="236">
        <v>3.5</v>
      </c>
      <c r="AA64" s="112" t="s">
        <v>76</v>
      </c>
      <c r="AB64">
        <v>30</v>
      </c>
      <c r="AC64">
        <v>2.4299999999999917</v>
      </c>
      <c r="AD64" s="228" t="s">
        <v>217</v>
      </c>
      <c r="AE64">
        <v>11</v>
      </c>
      <c r="AF64">
        <v>29.450000000000003</v>
      </c>
      <c r="AG64" s="99">
        <v>2.6772727272727277</v>
      </c>
      <c r="AI64" s="112" t="s">
        <v>217</v>
      </c>
      <c r="AJ64">
        <v>29.450000000000003</v>
      </c>
      <c r="AK64">
        <v>61.519999999999989</v>
      </c>
      <c r="AL64">
        <v>35.81</v>
      </c>
      <c r="AM64">
        <v>5.8899999999999988</v>
      </c>
      <c r="AN64">
        <v>132.67000000000004</v>
      </c>
      <c r="AP64" s="112" t="s">
        <v>140</v>
      </c>
      <c r="AQ64">
        <v>5</v>
      </c>
      <c r="AR64" s="2">
        <v>22.944990587743149</v>
      </c>
    </row>
    <row r="65" spans="2:44" x14ac:dyDescent="0.3">
      <c r="B65" s="237">
        <v>45231</v>
      </c>
      <c r="C65">
        <v>26.4</v>
      </c>
      <c r="E65" s="112" t="s">
        <v>65</v>
      </c>
      <c r="F65">
        <v>3</v>
      </c>
      <c r="G65">
        <v>7.5399999999999991</v>
      </c>
      <c r="M65" s="112" t="s">
        <v>135</v>
      </c>
      <c r="N65">
        <v>4</v>
      </c>
      <c r="O65">
        <v>11.25</v>
      </c>
      <c r="Q65" s="112" t="s">
        <v>76</v>
      </c>
      <c r="R65">
        <v>65</v>
      </c>
      <c r="S65">
        <v>60.480000000000011</v>
      </c>
      <c r="V65" s="112" t="s">
        <v>197</v>
      </c>
      <c r="W65" s="236">
        <v>3</v>
      </c>
      <c r="AD65" s="227" t="s">
        <v>129</v>
      </c>
      <c r="AI65" s="112" t="s">
        <v>76</v>
      </c>
      <c r="AJ65">
        <v>20.260000000000005</v>
      </c>
      <c r="AK65">
        <v>37.789999999999992</v>
      </c>
      <c r="AL65">
        <v>22.11</v>
      </c>
      <c r="AM65">
        <v>-19.68</v>
      </c>
      <c r="AN65">
        <v>60.480000000000011</v>
      </c>
      <c r="AP65" s="112" t="s">
        <v>121</v>
      </c>
      <c r="AQ65">
        <v>7</v>
      </c>
      <c r="AR65" s="2">
        <v>44.657676348547717</v>
      </c>
    </row>
    <row r="66" spans="2:44" x14ac:dyDescent="0.3">
      <c r="B66" s="237">
        <v>45232</v>
      </c>
      <c r="C66">
        <v>50.08</v>
      </c>
      <c r="E66" s="112" t="s">
        <v>50</v>
      </c>
      <c r="F66">
        <v>11</v>
      </c>
      <c r="G66">
        <v>10.499999999999998</v>
      </c>
      <c r="M66" s="112" t="s">
        <v>134</v>
      </c>
      <c r="N66">
        <v>3</v>
      </c>
      <c r="O66">
        <v>-8.4699999999999989</v>
      </c>
      <c r="V66" s="112" t="s">
        <v>173</v>
      </c>
      <c r="W66" s="236">
        <v>6</v>
      </c>
      <c r="AD66" s="228" t="s">
        <v>216</v>
      </c>
      <c r="AE66">
        <v>5</v>
      </c>
      <c r="AF66">
        <v>-23.73</v>
      </c>
      <c r="AG66" s="99">
        <v>-4.7460000000000004</v>
      </c>
      <c r="AP66" s="112" t="s">
        <v>76</v>
      </c>
      <c r="AQ66">
        <v>24</v>
      </c>
      <c r="AR66" s="2">
        <v>31.07686548540055</v>
      </c>
    </row>
    <row r="67" spans="2:44" x14ac:dyDescent="0.3">
      <c r="B67" s="237">
        <v>45233</v>
      </c>
      <c r="C67">
        <v>47.15</v>
      </c>
      <c r="E67" s="112" t="s">
        <v>76</v>
      </c>
      <c r="F67">
        <v>39</v>
      </c>
      <c r="G67">
        <v>71.650000000000006</v>
      </c>
      <c r="M67" s="112" t="s">
        <v>179</v>
      </c>
      <c r="N67">
        <v>3</v>
      </c>
      <c r="O67">
        <v>-6.049999999999998</v>
      </c>
      <c r="V67" s="112" t="s">
        <v>174</v>
      </c>
      <c r="W67" s="236">
        <v>4.666666666666667</v>
      </c>
      <c r="AD67" s="228" t="s">
        <v>222</v>
      </c>
      <c r="AE67">
        <v>1</v>
      </c>
      <c r="AF67">
        <v>0</v>
      </c>
      <c r="AG67" s="99">
        <v>0</v>
      </c>
    </row>
    <row r="68" spans="2:44" x14ac:dyDescent="0.3">
      <c r="B68" s="237">
        <v>45234</v>
      </c>
      <c r="C68">
        <v>60.55</v>
      </c>
      <c r="M68" s="112" t="s">
        <v>138</v>
      </c>
      <c r="N68">
        <v>4</v>
      </c>
      <c r="O68">
        <v>-7.87</v>
      </c>
      <c r="V68" s="112" t="s">
        <v>76</v>
      </c>
      <c r="W68" s="236">
        <v>3.8235294117647061</v>
      </c>
      <c r="AD68" s="228" t="s">
        <v>217</v>
      </c>
      <c r="AE68">
        <v>15</v>
      </c>
      <c r="AF68">
        <v>61.519999999999989</v>
      </c>
      <c r="AG68" s="99">
        <v>4.1013333333333328</v>
      </c>
    </row>
    <row r="69" spans="2:44" x14ac:dyDescent="0.3">
      <c r="B69" s="237">
        <v>45235</v>
      </c>
      <c r="C69">
        <v>65.990000000000009</v>
      </c>
      <c r="M69" s="112" t="s">
        <v>196</v>
      </c>
      <c r="N69">
        <v>3</v>
      </c>
      <c r="O69">
        <v>-8.7999999999999989</v>
      </c>
      <c r="AD69" s="112" t="s">
        <v>123</v>
      </c>
      <c r="AE69">
        <v>30</v>
      </c>
      <c r="AF69">
        <v>2.430000000000001</v>
      </c>
      <c r="AG69" s="99">
        <v>8.100000000000003E-2</v>
      </c>
    </row>
    <row r="70" spans="2:44" x14ac:dyDescent="0.3">
      <c r="B70" s="237">
        <v>45236</v>
      </c>
      <c r="C70">
        <v>60.320000000000007</v>
      </c>
      <c r="M70" s="112" t="s">
        <v>136</v>
      </c>
      <c r="N70">
        <v>4</v>
      </c>
      <c r="O70">
        <v>5.5599999999999987</v>
      </c>
      <c r="AD70" s="112" t="s">
        <v>76</v>
      </c>
      <c r="AE70">
        <v>65</v>
      </c>
      <c r="AF70">
        <v>60.480000000000011</v>
      </c>
      <c r="AG70" s="99">
        <v>0.93046153846153867</v>
      </c>
    </row>
    <row r="71" spans="2:44" x14ac:dyDescent="0.3">
      <c r="B71" s="237">
        <v>45237</v>
      </c>
      <c r="C71">
        <v>63.470000000000013</v>
      </c>
      <c r="M71" s="112" t="s">
        <v>125</v>
      </c>
      <c r="N71">
        <v>4</v>
      </c>
      <c r="O71">
        <v>8.33</v>
      </c>
    </row>
    <row r="72" spans="2:44" x14ac:dyDescent="0.3">
      <c r="B72" s="237">
        <v>45238</v>
      </c>
      <c r="C72">
        <v>69.690000000000012</v>
      </c>
      <c r="M72" s="112" t="s">
        <v>204</v>
      </c>
      <c r="N72">
        <v>4</v>
      </c>
      <c r="O72">
        <v>-0.21999999999999709</v>
      </c>
    </row>
    <row r="73" spans="2:44" x14ac:dyDescent="0.3">
      <c r="B73" s="237">
        <v>45239</v>
      </c>
      <c r="C73">
        <v>73.110000000000014</v>
      </c>
      <c r="M73" s="112" t="s">
        <v>127</v>
      </c>
      <c r="N73">
        <v>4</v>
      </c>
      <c r="O73">
        <v>-7.4499999999999993</v>
      </c>
    </row>
    <row r="74" spans="2:44" x14ac:dyDescent="0.3">
      <c r="B74" s="237">
        <v>45240</v>
      </c>
      <c r="C74">
        <v>60.920000000000016</v>
      </c>
      <c r="M74" s="112" t="s">
        <v>263</v>
      </c>
      <c r="N74">
        <v>1</v>
      </c>
      <c r="O74">
        <v>0</v>
      </c>
    </row>
    <row r="75" spans="2:44" x14ac:dyDescent="0.3">
      <c r="B75" s="237">
        <v>45241</v>
      </c>
      <c r="C75">
        <v>73.04000000000002</v>
      </c>
      <c r="M75" s="112" t="s">
        <v>139</v>
      </c>
      <c r="N75">
        <v>7</v>
      </c>
      <c r="O75">
        <v>18.2</v>
      </c>
    </row>
    <row r="76" spans="2:44" x14ac:dyDescent="0.3">
      <c r="B76" s="237">
        <v>45242</v>
      </c>
      <c r="C76">
        <v>75.260000000000019</v>
      </c>
      <c r="M76" s="112" t="s">
        <v>137</v>
      </c>
      <c r="N76">
        <v>8</v>
      </c>
      <c r="O76">
        <v>39.349999999999994</v>
      </c>
    </row>
    <row r="77" spans="2:44" x14ac:dyDescent="0.3">
      <c r="B77" s="237">
        <v>45243</v>
      </c>
      <c r="C77">
        <v>60.480000000000018</v>
      </c>
      <c r="M77" s="112" t="s">
        <v>230</v>
      </c>
      <c r="N77">
        <v>1</v>
      </c>
      <c r="O77">
        <v>0.69999999999999929</v>
      </c>
    </row>
    <row r="78" spans="2:44" x14ac:dyDescent="0.3">
      <c r="B78" s="112" t="s">
        <v>76</v>
      </c>
      <c r="M78" s="112" t="s">
        <v>131</v>
      </c>
      <c r="N78">
        <v>3</v>
      </c>
      <c r="O78">
        <v>2.3900000000000006</v>
      </c>
    </row>
    <row r="79" spans="2:44" x14ac:dyDescent="0.3">
      <c r="M79" s="112" t="s">
        <v>290</v>
      </c>
      <c r="N79">
        <v>1</v>
      </c>
      <c r="O79">
        <v>-12.96</v>
      </c>
    </row>
    <row r="80" spans="2:44" x14ac:dyDescent="0.3">
      <c r="M80" s="112" t="s">
        <v>261</v>
      </c>
      <c r="N80">
        <v>1</v>
      </c>
      <c r="O80">
        <v>-0.77999999999999936</v>
      </c>
    </row>
    <row r="81" spans="13:15" x14ac:dyDescent="0.3">
      <c r="M81" s="112" t="s">
        <v>288</v>
      </c>
      <c r="N81">
        <v>1</v>
      </c>
      <c r="O81">
        <v>3.8699999999999992</v>
      </c>
    </row>
    <row r="82" spans="13:15" x14ac:dyDescent="0.3">
      <c r="M82" s="112" t="s">
        <v>76</v>
      </c>
      <c r="N82">
        <v>65</v>
      </c>
      <c r="O82">
        <v>60.480000000000018</v>
      </c>
    </row>
  </sheetData>
  <pageMargins left="0.7" right="0.7" top="0.75" bottom="0.75" header="0.3" footer="0.3"/>
  <drawing r:id="rId1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3881E-46E3-4BC2-ABC0-5807A89BBA4D}">
  <sheetPr codeName="Sheet2"/>
  <dimension ref="B1:V68"/>
  <sheetViews>
    <sheetView workbookViewId="0">
      <pane ySplit="2" topLeftCell="A57" activePane="bottomLeft" state="frozen"/>
      <selection pane="bottomLeft" activeCell="H72" sqref="H72"/>
    </sheetView>
  </sheetViews>
  <sheetFormatPr defaultRowHeight="14.4" x14ac:dyDescent="0.3"/>
  <cols>
    <col min="1" max="1" width="1.44140625" customWidth="1"/>
    <col min="2" max="2" width="4.109375" style="103" customWidth="1"/>
    <col min="3" max="3" width="10.33203125" style="97" customWidth="1"/>
    <col min="4" max="4" width="9" style="98" customWidth="1"/>
    <col min="5" max="5" width="9.5546875" bestFit="1" customWidth="1"/>
    <col min="6" max="6" width="13.88671875" customWidth="1"/>
    <col min="7" max="7" width="17" style="99" customWidth="1"/>
    <col min="8" max="8" width="34.6640625" style="180" bestFit="1" customWidth="1"/>
    <col min="9" max="9" width="11.44140625" style="99" bestFit="1" customWidth="1"/>
    <col min="10" max="10" width="7.6640625" style="99" customWidth="1"/>
    <col min="11" max="11" width="9.21875" style="189" customWidth="1"/>
    <col min="12" max="12" width="8.88671875" customWidth="1"/>
    <col min="13" max="13" width="6.88671875" style="185" customWidth="1"/>
    <col min="14" max="14" width="9" style="5" bestFit="1" customWidth="1"/>
    <col min="15" max="15" width="5.33203125" style="5" customWidth="1"/>
    <col min="16" max="17" width="5.33203125" customWidth="1"/>
    <col min="18" max="18" width="11.109375" customWidth="1"/>
    <col min="20" max="20" width="7.5546875" bestFit="1" customWidth="1"/>
    <col min="21" max="22" width="8.88671875" style="99"/>
  </cols>
  <sheetData>
    <row r="1" spans="2:22" ht="35.4" customHeight="1" x14ac:dyDescent="0.3">
      <c r="B1" s="139" t="s">
        <v>126</v>
      </c>
    </row>
    <row r="2" spans="2:22" x14ac:dyDescent="0.3">
      <c r="B2" s="156" t="s">
        <v>67</v>
      </c>
      <c r="C2" s="157" t="s">
        <v>45</v>
      </c>
      <c r="D2" s="157" t="s">
        <v>172</v>
      </c>
      <c r="E2" s="158" t="s">
        <v>22</v>
      </c>
      <c r="F2" s="159" t="s">
        <v>44</v>
      </c>
      <c r="G2" s="159" t="s">
        <v>43</v>
      </c>
      <c r="H2" s="181" t="s">
        <v>42</v>
      </c>
      <c r="I2" s="160" t="s">
        <v>82</v>
      </c>
      <c r="J2" s="161" t="s">
        <v>39</v>
      </c>
      <c r="K2" s="161" t="s">
        <v>40</v>
      </c>
      <c r="L2" s="162" t="s">
        <v>78</v>
      </c>
      <c r="M2" s="161" t="s">
        <v>1</v>
      </c>
      <c r="N2" s="163" t="s">
        <v>205</v>
      </c>
      <c r="O2" s="163" t="s">
        <v>285</v>
      </c>
      <c r="P2" s="163" t="s">
        <v>81</v>
      </c>
      <c r="Q2" s="163" t="s">
        <v>286</v>
      </c>
      <c r="R2" s="163" t="s">
        <v>132</v>
      </c>
      <c r="S2" s="163" t="s">
        <v>133</v>
      </c>
      <c r="T2" s="161" t="s">
        <v>79</v>
      </c>
      <c r="U2" s="164" t="s">
        <v>41</v>
      </c>
      <c r="V2"/>
    </row>
    <row r="3" spans="2:22" x14ac:dyDescent="0.3">
      <c r="B3" s="165">
        <f t="shared" ref="B3:B46" si="0">ROW(A1)</f>
        <v>1</v>
      </c>
      <c r="C3" s="166">
        <v>45227</v>
      </c>
      <c r="D3" s="166" t="str">
        <f>TEXT(Journal[[#This Row],[Date]],"ddd")</f>
        <v>Sat</v>
      </c>
      <c r="E3" s="167">
        <v>0.33333333333333331</v>
      </c>
      <c r="F3" s="168" t="s">
        <v>46</v>
      </c>
      <c r="G3" s="168" t="s">
        <v>49</v>
      </c>
      <c r="H3" s="182" t="s">
        <v>47</v>
      </c>
      <c r="I3" s="169" t="s">
        <v>138</v>
      </c>
      <c r="J3" s="170">
        <v>0.3</v>
      </c>
      <c r="K3" s="186">
        <v>0.42</v>
      </c>
      <c r="L3" s="171" t="str">
        <f>IF(Journal[[#This Row],[Stakes]]="","",IF(Journal[[#This Row],[Profit]]&gt;0,"WON",IF(Journal[[#This Row],[Profit]]=0,"VOID","LOST")))</f>
        <v>WON</v>
      </c>
      <c r="M3" s="186">
        <f>IF(Journal[[#This Row],[Stakes]]="","",Journal[[#This Row],[Return]]-Journal[[#This Row],[Stakes]])</f>
        <v>0.12</v>
      </c>
      <c r="N3" s="295">
        <v>5</v>
      </c>
      <c r="O3" s="172">
        <v>2</v>
      </c>
      <c r="P3" s="172">
        <v>1</v>
      </c>
      <c r="Q3" s="172"/>
      <c r="R3" s="172" t="s">
        <v>128</v>
      </c>
      <c r="S3" s="172" t="s">
        <v>124</v>
      </c>
      <c r="T3" s="170">
        <f>IF(Journal[[#This Row],[Result]]="",T2,SUM(Journal[[#Headers],[Profit]]:Journal[[#This Row],[Profit]]))</f>
        <v>0.12</v>
      </c>
      <c r="U3" s="173">
        <f>IF(Journal[[#This Row],[Profit]]="","",Journal[[#This Row],[Profit]]/Journal[[#This Row],[Stakes]])</f>
        <v>0.4</v>
      </c>
      <c r="V3"/>
    </row>
    <row r="4" spans="2:22" x14ac:dyDescent="0.3">
      <c r="B4" s="165">
        <f t="shared" si="0"/>
        <v>2</v>
      </c>
      <c r="C4" s="166">
        <v>45227</v>
      </c>
      <c r="D4" s="166" t="str">
        <f>TEXT(Journal[[#This Row],[Date]],"ddd")</f>
        <v>Sat</v>
      </c>
      <c r="E4" s="167">
        <v>0.39583333333333331</v>
      </c>
      <c r="F4" s="168" t="s">
        <v>48</v>
      </c>
      <c r="G4" s="168" t="s">
        <v>50</v>
      </c>
      <c r="H4" s="182" t="s">
        <v>51</v>
      </c>
      <c r="I4" s="169" t="s">
        <v>137</v>
      </c>
      <c r="J4" s="170">
        <v>26.8</v>
      </c>
      <c r="K4" s="186">
        <v>30.55</v>
      </c>
      <c r="L4" s="171" t="str">
        <f>IF(Journal[[#This Row],[Stakes]]="","",IF(Journal[[#This Row],[Profit]]&gt;0,"WON",IF(Journal[[#This Row],[Profit]]=0,"VOID","LOST")))</f>
        <v>WON</v>
      </c>
      <c r="M4" s="186">
        <f>IF(Journal[[#This Row],[Stakes]]="","",Journal[[#This Row],[Return]]-Journal[[#This Row],[Stakes]])</f>
        <v>3.75</v>
      </c>
      <c r="N4" s="295">
        <v>20</v>
      </c>
      <c r="O4" s="172">
        <v>10</v>
      </c>
      <c r="P4" s="172">
        <v>4</v>
      </c>
      <c r="Q4" s="172"/>
      <c r="R4" s="172" t="s">
        <v>128</v>
      </c>
      <c r="S4" s="172" t="s">
        <v>123</v>
      </c>
      <c r="T4" s="170">
        <f>IF(Journal[[#This Row],[Result]]="",T3,SUM(Journal[[#Headers],[Profit]]:Journal[[#This Row],[Profit]]))</f>
        <v>3.87</v>
      </c>
      <c r="U4" s="173">
        <f>IF(Journal[[#This Row],[Profit]]="","",Journal[[#This Row],[Profit]]/Journal[[#This Row],[Stakes]])</f>
        <v>0.13992537313432835</v>
      </c>
      <c r="V4"/>
    </row>
    <row r="5" spans="2:22" x14ac:dyDescent="0.3">
      <c r="B5" s="165">
        <f t="shared" si="0"/>
        <v>3</v>
      </c>
      <c r="C5" s="166">
        <v>45227</v>
      </c>
      <c r="D5" s="166" t="str">
        <f>TEXT(Journal[[#This Row],[Date]],"ddd")</f>
        <v>Sat</v>
      </c>
      <c r="E5" s="167">
        <v>0.5</v>
      </c>
      <c r="F5" s="168" t="s">
        <v>48</v>
      </c>
      <c r="G5" s="168" t="s">
        <v>50</v>
      </c>
      <c r="H5" s="182" t="s">
        <v>54</v>
      </c>
      <c r="I5" s="169" t="s">
        <v>138</v>
      </c>
      <c r="J5" s="170">
        <v>11</v>
      </c>
      <c r="K5" s="186">
        <v>9.76</v>
      </c>
      <c r="L5" s="171" t="str">
        <f>IF(Journal[[#This Row],[Stakes]]="","",IF(Journal[[#This Row],[Profit]]&gt;0,"WON",IF(Journal[[#This Row],[Profit]]=0,"VOID","LOST")))</f>
        <v>LOST</v>
      </c>
      <c r="M5" s="186">
        <f>IF(Journal[[#This Row],[Stakes]]="","",Journal[[#This Row],[Return]]-Journal[[#This Row],[Stakes]])</f>
        <v>-1.2400000000000002</v>
      </c>
      <c r="N5" s="295">
        <v>-1</v>
      </c>
      <c r="O5" s="172">
        <v>10</v>
      </c>
      <c r="P5" s="172">
        <v>1</v>
      </c>
      <c r="Q5" s="172"/>
      <c r="R5" s="172" t="s">
        <v>128</v>
      </c>
      <c r="S5" s="172" t="s">
        <v>124</v>
      </c>
      <c r="T5" s="170">
        <f>IF(Journal[[#This Row],[Result]]="",T4,SUM(Journal[[#Headers],[Profit]]:Journal[[#This Row],[Profit]]))</f>
        <v>2.63</v>
      </c>
      <c r="U5" s="173">
        <f>IF(Journal[[#This Row],[Profit]]="","",Journal[[#This Row],[Profit]]/Journal[[#This Row],[Stakes]])</f>
        <v>-0.11272727272727275</v>
      </c>
      <c r="V5"/>
    </row>
    <row r="6" spans="2:22" x14ac:dyDescent="0.3">
      <c r="B6" s="165">
        <f t="shared" si="0"/>
        <v>4</v>
      </c>
      <c r="C6" s="166">
        <v>45227</v>
      </c>
      <c r="D6" s="166" t="str">
        <f>TEXT(Journal[[#This Row],[Date]],"ddd")</f>
        <v>Sat</v>
      </c>
      <c r="E6" s="167">
        <v>0.71875</v>
      </c>
      <c r="F6" s="168" t="s">
        <v>60</v>
      </c>
      <c r="G6" s="168" t="s">
        <v>61</v>
      </c>
      <c r="H6" s="182" t="s">
        <v>62</v>
      </c>
      <c r="I6" s="169" t="s">
        <v>137</v>
      </c>
      <c r="J6" s="170">
        <v>1</v>
      </c>
      <c r="K6" s="186">
        <v>1.41</v>
      </c>
      <c r="L6" s="171" t="str">
        <f>IF(Journal[[#This Row],[Stakes]]="","",IF(Journal[[#This Row],[Profit]]&gt;0,"WON",IF(Journal[[#This Row],[Profit]]=0,"VOID","LOST")))</f>
        <v>WON</v>
      </c>
      <c r="M6" s="186">
        <f>IF(Journal[[#This Row],[Stakes]]="","",Journal[[#This Row],[Return]]-Journal[[#This Row],[Stakes]])</f>
        <v>0.40999999999999992</v>
      </c>
      <c r="N6" s="295">
        <v>0</v>
      </c>
      <c r="O6" s="172">
        <v>4</v>
      </c>
      <c r="P6" s="172">
        <v>2</v>
      </c>
      <c r="Q6" s="172"/>
      <c r="R6" s="172" t="s">
        <v>128</v>
      </c>
      <c r="S6" s="172" t="s">
        <v>123</v>
      </c>
      <c r="T6" s="170">
        <f>IF(Journal[[#This Row],[Result]]="",T5,SUM(Journal[[#Headers],[Profit]]:Journal[[#This Row],[Profit]]))</f>
        <v>3.04</v>
      </c>
      <c r="U6" s="173">
        <f>IF(Journal[[#This Row],[Profit]]="","",Journal[[#This Row],[Profit]]/Journal[[#This Row],[Stakes]])</f>
        <v>0.40999999999999992</v>
      </c>
      <c r="V6"/>
    </row>
    <row r="7" spans="2:22" x14ac:dyDescent="0.3">
      <c r="B7" s="165">
        <f t="shared" si="0"/>
        <v>5</v>
      </c>
      <c r="C7" s="166">
        <v>45227</v>
      </c>
      <c r="D7" s="166" t="str">
        <f>TEXT(Journal[[#This Row],[Date]],"ddd")</f>
        <v>Sat</v>
      </c>
      <c r="E7" s="167">
        <v>0.79166666666666663</v>
      </c>
      <c r="F7" s="168" t="s">
        <v>60</v>
      </c>
      <c r="G7" s="168" t="s">
        <v>61</v>
      </c>
      <c r="H7" s="182" t="s">
        <v>63</v>
      </c>
      <c r="I7" s="169" t="s">
        <v>139</v>
      </c>
      <c r="J7" s="170">
        <v>5.4</v>
      </c>
      <c r="K7" s="186">
        <v>11.45</v>
      </c>
      <c r="L7" s="171" t="str">
        <f>IF(Journal[[#This Row],[Stakes]]="","",IF(Journal[[#This Row],[Profit]]&gt;0,"WON",IF(Journal[[#This Row],[Profit]]=0,"VOID","LOST")))</f>
        <v>WON</v>
      </c>
      <c r="M7" s="186">
        <f>IF(Journal[[#This Row],[Stakes]]="","",Journal[[#This Row],[Return]]-Journal[[#This Row],[Stakes]])</f>
        <v>6.0499999999999989</v>
      </c>
      <c r="N7" s="295">
        <v>6</v>
      </c>
      <c r="O7" s="172">
        <v>8</v>
      </c>
      <c r="P7" s="172">
        <v>0</v>
      </c>
      <c r="Q7" s="172"/>
      <c r="R7" s="172" t="s">
        <v>128</v>
      </c>
      <c r="S7" s="172" t="s">
        <v>123</v>
      </c>
      <c r="T7" s="170">
        <f>IF(Journal[[#This Row],[Result]]="",T6,SUM(Journal[[#Headers],[Profit]]:Journal[[#This Row],[Profit]]))</f>
        <v>9.09</v>
      </c>
      <c r="U7" s="173">
        <f>IF(Journal[[#This Row],[Profit]]="","",Journal[[#This Row],[Profit]]/Journal[[#This Row],[Stakes]])</f>
        <v>1.12037037037037</v>
      </c>
      <c r="V7"/>
    </row>
    <row r="8" spans="2:22" x14ac:dyDescent="0.3">
      <c r="B8" s="165">
        <f t="shared" si="0"/>
        <v>6</v>
      </c>
      <c r="C8" s="166">
        <v>45227</v>
      </c>
      <c r="D8" s="166" t="str">
        <f>TEXT(Journal[[#This Row],[Date]],"ddd")</f>
        <v>Sat</v>
      </c>
      <c r="E8" s="167">
        <v>0.89583333333333337</v>
      </c>
      <c r="F8" s="168" t="s">
        <v>64</v>
      </c>
      <c r="G8" s="168" t="s">
        <v>65</v>
      </c>
      <c r="H8" s="182" t="s">
        <v>66</v>
      </c>
      <c r="I8" s="169" t="s">
        <v>130</v>
      </c>
      <c r="J8" s="170">
        <v>27.12</v>
      </c>
      <c r="K8" s="186">
        <v>30.86</v>
      </c>
      <c r="L8" s="171" t="str">
        <f>IF(Journal[[#This Row],[Stakes]]="","",IF(Journal[[#This Row],[Profit]]&gt;0,"WON",IF(Journal[[#This Row],[Profit]]=0,"VOID","LOST")))</f>
        <v>WON</v>
      </c>
      <c r="M8" s="186">
        <f>IF(Journal[[#This Row],[Stakes]]="","",Journal[[#This Row],[Return]]-Journal[[#This Row],[Stakes]])</f>
        <v>3.7399999999999984</v>
      </c>
      <c r="N8" s="295">
        <v>3</v>
      </c>
      <c r="O8" s="172">
        <v>10</v>
      </c>
      <c r="P8" s="172">
        <v>2</v>
      </c>
      <c r="Q8" s="172"/>
      <c r="R8" s="172" t="s">
        <v>129</v>
      </c>
      <c r="S8" s="172" t="s">
        <v>123</v>
      </c>
      <c r="T8" s="170">
        <f>IF(Journal[[#This Row],[Result]]="",T7,SUM(Journal[[#Headers],[Profit]]:Journal[[#This Row],[Profit]]))</f>
        <v>12.829999999999998</v>
      </c>
      <c r="U8" s="173">
        <f>IF(Journal[[#This Row],[Profit]]="","",Journal[[#This Row],[Profit]]/Journal[[#This Row],[Stakes]])</f>
        <v>0.13790560471976396</v>
      </c>
      <c r="V8"/>
    </row>
    <row r="9" spans="2:22" x14ac:dyDescent="0.3">
      <c r="B9" s="165">
        <f t="shared" si="0"/>
        <v>7</v>
      </c>
      <c r="C9" s="166">
        <v>45228</v>
      </c>
      <c r="D9" s="166" t="str">
        <f>TEXT(Journal[[#This Row],[Date]],"ddd")</f>
        <v>Sun</v>
      </c>
      <c r="E9" s="167">
        <v>0.29166666666666669</v>
      </c>
      <c r="F9" s="168" t="s">
        <v>48</v>
      </c>
      <c r="G9" s="168" t="s">
        <v>50</v>
      </c>
      <c r="H9" s="183" t="s">
        <v>68</v>
      </c>
      <c r="I9" s="169" t="s">
        <v>138</v>
      </c>
      <c r="J9" s="170">
        <v>5.27</v>
      </c>
      <c r="K9" s="186">
        <v>5.52</v>
      </c>
      <c r="L9" s="171" t="str">
        <f>IF(Journal[[#This Row],[Stakes]]="","",IF(Journal[[#This Row],[Profit]]&gt;0,"WON",IF(Journal[[#This Row],[Profit]]=0,"VOID","LOST")))</f>
        <v>WON</v>
      </c>
      <c r="M9" s="186">
        <f>IF(Journal[[#This Row],[Stakes]]="","",Journal[[#This Row],[Return]]-Journal[[#This Row],[Stakes]])</f>
        <v>0.25</v>
      </c>
      <c r="N9" s="295">
        <v>1</v>
      </c>
      <c r="O9" s="172">
        <v>8</v>
      </c>
      <c r="P9" s="172">
        <v>1</v>
      </c>
      <c r="Q9" s="172"/>
      <c r="R9" s="172" t="s">
        <v>128</v>
      </c>
      <c r="S9" s="172" t="s">
        <v>124</v>
      </c>
      <c r="T9" s="170">
        <f>IF(Journal[[#This Row],[Result]]="",T8,SUM(Journal[[#Headers],[Profit]]:Journal[[#This Row],[Profit]]))</f>
        <v>13.079999999999998</v>
      </c>
      <c r="U9" s="174">
        <f>IF(Journal[[#This Row],[Profit]]="","",Journal[[#This Row],[Profit]]/Journal[[#This Row],[Stakes]])</f>
        <v>4.743833017077799E-2</v>
      </c>
      <c r="V9"/>
    </row>
    <row r="10" spans="2:22" x14ac:dyDescent="0.3">
      <c r="B10" s="165">
        <f t="shared" si="0"/>
        <v>8</v>
      </c>
      <c r="C10" s="166">
        <v>45228</v>
      </c>
      <c r="D10" s="166" t="str">
        <f>TEXT(Journal[[#This Row],[Date]],"ddd")</f>
        <v>Sun</v>
      </c>
      <c r="E10" s="167">
        <v>0.5625</v>
      </c>
      <c r="F10" s="168" t="s">
        <v>69</v>
      </c>
      <c r="G10" s="168" t="s">
        <v>70</v>
      </c>
      <c r="H10" s="183" t="s">
        <v>71</v>
      </c>
      <c r="I10" s="169" t="s">
        <v>137</v>
      </c>
      <c r="J10" s="170">
        <v>9.35</v>
      </c>
      <c r="K10" s="186">
        <v>16.37</v>
      </c>
      <c r="L10" s="171" t="str">
        <f>IF(Journal[[#This Row],[Stakes]]="","",IF(Journal[[#This Row],[Profit]]&gt;0,"WON",IF(Journal[[#This Row],[Profit]]=0,"VOID","LOST")))</f>
        <v>WON</v>
      </c>
      <c r="M10" s="186">
        <f>IF(Journal[[#This Row],[Stakes]]="","",Journal[[#This Row],[Return]]-Journal[[#This Row],[Stakes]])</f>
        <v>7.0200000000000014</v>
      </c>
      <c r="N10" s="295">
        <v>11</v>
      </c>
      <c r="O10" s="172">
        <v>8</v>
      </c>
      <c r="P10" s="172">
        <v>2</v>
      </c>
      <c r="Q10" s="172"/>
      <c r="R10" s="172" t="s">
        <v>128</v>
      </c>
      <c r="S10" s="172" t="s">
        <v>123</v>
      </c>
      <c r="T10" s="170">
        <f>IF(Journal[[#This Row],[Result]]="",T9,SUM(Journal[[#Headers],[Profit]]:Journal[[#This Row],[Profit]]))</f>
        <v>20.100000000000001</v>
      </c>
      <c r="U10" s="174">
        <f>IF(Journal[[#This Row],[Profit]]="","",Journal[[#This Row],[Profit]]/Journal[[#This Row],[Stakes]])</f>
        <v>0.75080213903743331</v>
      </c>
      <c r="V10"/>
    </row>
    <row r="11" spans="2:22" x14ac:dyDescent="0.3">
      <c r="B11" s="165">
        <f t="shared" si="0"/>
        <v>9</v>
      </c>
      <c r="C11" s="166">
        <v>45228</v>
      </c>
      <c r="D11" s="166" t="str">
        <f>TEXT(Journal[[#This Row],[Date]],"ddd")</f>
        <v>Sun</v>
      </c>
      <c r="E11" s="167">
        <v>0.71875</v>
      </c>
      <c r="F11" s="168" t="s">
        <v>60</v>
      </c>
      <c r="G11" s="168" t="s">
        <v>61</v>
      </c>
      <c r="H11" s="183" t="s">
        <v>72</v>
      </c>
      <c r="I11" s="169" t="s">
        <v>136</v>
      </c>
      <c r="J11" s="170">
        <v>3.2</v>
      </c>
      <c r="K11" s="186">
        <v>3.31</v>
      </c>
      <c r="L11" s="171" t="str">
        <f>IF(Journal[[#This Row],[Stakes]]="","",IF(Journal[[#This Row],[Profit]]&gt;0,"WON",IF(Journal[[#This Row],[Profit]]=0,"VOID","LOST")))</f>
        <v>WON</v>
      </c>
      <c r="M11" s="186">
        <f>IF(Journal[[#This Row],[Stakes]]="","",Journal[[#This Row],[Return]]-Journal[[#This Row],[Stakes]])</f>
        <v>0.10999999999999988</v>
      </c>
      <c r="N11" s="295">
        <v>0</v>
      </c>
      <c r="O11" s="172">
        <v>6</v>
      </c>
      <c r="P11" s="172">
        <v>3</v>
      </c>
      <c r="Q11" s="172"/>
      <c r="R11" s="172" t="s">
        <v>128</v>
      </c>
      <c r="S11" s="172" t="s">
        <v>123</v>
      </c>
      <c r="T11" s="170">
        <f>IF(Journal[[#This Row],[Result]]="",T10,SUM(Journal[[#Headers],[Profit]]:Journal[[#This Row],[Profit]]))</f>
        <v>20.21</v>
      </c>
      <c r="U11" s="174">
        <f>IF(Journal[[#This Row],[Profit]]="","",Journal[[#This Row],[Profit]]/Journal[[#This Row],[Stakes]])</f>
        <v>3.4374999999999961E-2</v>
      </c>
      <c r="V11"/>
    </row>
    <row r="12" spans="2:22" x14ac:dyDescent="0.3">
      <c r="B12" s="165">
        <f t="shared" si="0"/>
        <v>10</v>
      </c>
      <c r="C12" s="166">
        <v>45228</v>
      </c>
      <c r="D12" s="166" t="str">
        <f>TEXT(Journal[[#This Row],[Date]],"ddd")</f>
        <v>Sun</v>
      </c>
      <c r="E12" s="167">
        <v>0.8125</v>
      </c>
      <c r="F12" s="168" t="s">
        <v>69</v>
      </c>
      <c r="G12" s="168" t="s">
        <v>70</v>
      </c>
      <c r="H12" s="183" t="s">
        <v>73</v>
      </c>
      <c r="I12" s="169" t="s">
        <v>135</v>
      </c>
      <c r="J12" s="170">
        <v>10.17</v>
      </c>
      <c r="K12" s="186">
        <v>12.83</v>
      </c>
      <c r="L12" s="171" t="str">
        <f>IF(Journal[[#This Row],[Stakes]]="","",IF(Journal[[#This Row],[Profit]]&gt;0,"WON",IF(Journal[[#This Row],[Profit]]=0,"VOID","LOST")))</f>
        <v>WON</v>
      </c>
      <c r="M12" s="186">
        <f>IF(Journal[[#This Row],[Stakes]]="","",Journal[[#This Row],[Return]]-Journal[[#This Row],[Stakes]])</f>
        <v>2.66</v>
      </c>
      <c r="N12" s="295">
        <v>0</v>
      </c>
      <c r="O12" s="172">
        <v>7</v>
      </c>
      <c r="P12" s="172">
        <v>2</v>
      </c>
      <c r="Q12" s="172">
        <v>2</v>
      </c>
      <c r="R12" s="172" t="s">
        <v>128</v>
      </c>
      <c r="S12" s="172" t="s">
        <v>124</v>
      </c>
      <c r="T12" s="170">
        <f>IF(Journal[[#This Row],[Result]]="",T11,SUM(Journal[[#Headers],[Profit]]:Journal[[#This Row],[Profit]]))</f>
        <v>22.87</v>
      </c>
      <c r="U12" s="174">
        <f>IF(Journal[[#This Row],[Profit]]="","",Journal[[#This Row],[Profit]]/Journal[[#This Row],[Stakes]])</f>
        <v>0.26155358898721731</v>
      </c>
      <c r="V12"/>
    </row>
    <row r="13" spans="2:22" x14ac:dyDescent="0.3">
      <c r="B13" s="165">
        <f t="shared" si="0"/>
        <v>11</v>
      </c>
      <c r="C13" s="166">
        <v>45229</v>
      </c>
      <c r="D13" s="166" t="str">
        <f>TEXT(Journal[[#This Row],[Date]],"ddd")</f>
        <v>Mon</v>
      </c>
      <c r="E13" s="167">
        <v>0.5</v>
      </c>
      <c r="F13" s="168" t="s">
        <v>46</v>
      </c>
      <c r="G13" s="168" t="s">
        <v>49</v>
      </c>
      <c r="H13" s="183" t="s">
        <v>74</v>
      </c>
      <c r="I13" s="169" t="s">
        <v>134</v>
      </c>
      <c r="J13" s="170">
        <v>1.32</v>
      </c>
      <c r="K13" s="186">
        <v>1.85</v>
      </c>
      <c r="L13" s="171" t="str">
        <f>IF(Journal[[#This Row],[Stakes]]="","",IF(Journal[[#This Row],[Profit]]&gt;0,"WON",IF(Journal[[#This Row],[Profit]]=0,"VOID","LOST")))</f>
        <v>WON</v>
      </c>
      <c r="M13" s="186">
        <f>IF(Journal[[#This Row],[Stakes]]="","",Journal[[#This Row],[Return]]-Journal[[#This Row],[Stakes]])</f>
        <v>0.53</v>
      </c>
      <c r="N13" s="295">
        <v>0</v>
      </c>
      <c r="O13" s="172">
        <v>4</v>
      </c>
      <c r="P13" s="172">
        <v>2</v>
      </c>
      <c r="Q13" s="172">
        <v>2</v>
      </c>
      <c r="R13" s="172" t="s">
        <v>128</v>
      </c>
      <c r="S13" s="172" t="s">
        <v>124</v>
      </c>
      <c r="T13" s="170">
        <f>IF(Journal[[#This Row],[Result]]="",T12,SUM(Journal[[#Headers],[Profit]]:Journal[[#This Row],[Profit]]))</f>
        <v>23.400000000000002</v>
      </c>
      <c r="U13" s="174">
        <f>IF(Journal[[#This Row],[Profit]]="","",Journal[[#This Row],[Profit]]/Journal[[#This Row],[Stakes]])</f>
        <v>0.40151515151515149</v>
      </c>
      <c r="V13"/>
    </row>
    <row r="14" spans="2:22" x14ac:dyDescent="0.3">
      <c r="B14" s="165">
        <f t="shared" si="0"/>
        <v>12</v>
      </c>
      <c r="C14" s="166">
        <v>45229</v>
      </c>
      <c r="D14" s="166" t="str">
        <f>TEXT(Journal[[#This Row],[Date]],"ddd")</f>
        <v>Mon</v>
      </c>
      <c r="E14" s="167">
        <v>0.84375</v>
      </c>
      <c r="F14" s="168" t="s">
        <v>60</v>
      </c>
      <c r="G14" s="168" t="s">
        <v>61</v>
      </c>
      <c r="H14" s="183" t="s">
        <v>77</v>
      </c>
      <c r="I14" s="169" t="s">
        <v>131</v>
      </c>
      <c r="J14" s="170">
        <v>1.1499999999999999</v>
      </c>
      <c r="K14" s="186">
        <v>1.4</v>
      </c>
      <c r="L14" s="171" t="str">
        <f>IF(Journal[[#This Row],[Stakes]]="","",IF(Journal[[#This Row],[Profit]]&gt;0,"WON",IF(Journal[[#This Row],[Profit]]=0,"VOID","LOST")))</f>
        <v>WON</v>
      </c>
      <c r="M14" s="186">
        <f>IF(Journal[[#This Row],[Stakes]]="","",Journal[[#This Row],[Return]]-Journal[[#This Row],[Stakes]])</f>
        <v>0.25</v>
      </c>
      <c r="N14" s="295">
        <v>0</v>
      </c>
      <c r="O14" s="172">
        <v>3</v>
      </c>
      <c r="P14" s="172">
        <v>2</v>
      </c>
      <c r="Q14" s="172">
        <v>1</v>
      </c>
      <c r="R14" s="172" t="s">
        <v>128</v>
      </c>
      <c r="S14" s="172" t="s">
        <v>123</v>
      </c>
      <c r="T14" s="170">
        <f>IF(Journal[[#This Row],[Result]]="",T13,SUM(Journal[[#Headers],[Profit]]:Journal[[#This Row],[Profit]]))</f>
        <v>23.650000000000002</v>
      </c>
      <c r="U14" s="174">
        <f>IF(Journal[[#This Row],[Profit]]="","",Journal[[#This Row],[Profit]]/Journal[[#This Row],[Stakes]])</f>
        <v>0.21739130434782611</v>
      </c>
      <c r="V14"/>
    </row>
    <row r="15" spans="2:22" x14ac:dyDescent="0.3">
      <c r="B15" s="165">
        <f t="shared" si="0"/>
        <v>13</v>
      </c>
      <c r="C15" s="166">
        <v>45230</v>
      </c>
      <c r="D15" s="166" t="str">
        <f>TEXT(Journal[[#This Row],[Date]],"ddd")</f>
        <v>Tue</v>
      </c>
      <c r="E15" s="167">
        <v>0.5</v>
      </c>
      <c r="F15" s="168" t="s">
        <v>46</v>
      </c>
      <c r="G15" s="168" t="s">
        <v>49</v>
      </c>
      <c r="H15" s="183" t="s">
        <v>106</v>
      </c>
      <c r="I15" s="169" t="s">
        <v>130</v>
      </c>
      <c r="J15" s="170">
        <v>1.05</v>
      </c>
      <c r="K15" s="186">
        <v>1.59</v>
      </c>
      <c r="L15" s="171" t="str">
        <f>IF(Journal[[#This Row],[Stakes]]="","",IF(Journal[[#This Row],[Profit]]&gt;0,"WON",IF(Journal[[#This Row],[Profit]]=0,"VOID","LOST")))</f>
        <v>WON</v>
      </c>
      <c r="M15" s="186">
        <f>IF(Journal[[#This Row],[Stakes]]="","",Journal[[#This Row],[Return]]-Journal[[#This Row],[Stakes]])</f>
        <v>0.54</v>
      </c>
      <c r="N15" s="295">
        <v>0</v>
      </c>
      <c r="O15" s="172">
        <v>4</v>
      </c>
      <c r="P15" s="172">
        <v>1</v>
      </c>
      <c r="Q15" s="172">
        <v>1</v>
      </c>
      <c r="R15" s="172" t="s">
        <v>128</v>
      </c>
      <c r="S15" s="172" t="s">
        <v>124</v>
      </c>
      <c r="T15" s="170">
        <f>IF(Journal[[#This Row],[Result]]="",T14,SUM(Journal[[#Headers],[Profit]]:Journal[[#This Row],[Profit]]))</f>
        <v>24.19</v>
      </c>
      <c r="U15" s="174">
        <f>IF(Journal[[#This Row],[Profit]]="","",Journal[[#This Row],[Profit]]/Journal[[#This Row],[Stakes]])</f>
        <v>0.51428571428571435</v>
      </c>
      <c r="V15"/>
    </row>
    <row r="16" spans="2:22" x14ac:dyDescent="0.3">
      <c r="B16" s="165">
        <f t="shared" si="0"/>
        <v>14</v>
      </c>
      <c r="C16" s="166">
        <v>45230</v>
      </c>
      <c r="D16" s="166" t="str">
        <f>TEXT(Journal[[#This Row],[Date]],"ddd")</f>
        <v>Tue</v>
      </c>
      <c r="E16" s="167">
        <v>0.79166666666666663</v>
      </c>
      <c r="F16" s="168" t="s">
        <v>117</v>
      </c>
      <c r="G16" s="168" t="s">
        <v>118</v>
      </c>
      <c r="H16" s="183" t="s">
        <v>119</v>
      </c>
      <c r="I16" s="169" t="s">
        <v>130</v>
      </c>
      <c r="J16" s="170">
        <v>0.75</v>
      </c>
      <c r="K16" s="186">
        <v>0</v>
      </c>
      <c r="L16" s="171" t="str">
        <f>IF(Journal[[#This Row],[Stakes]]="","",IF(Journal[[#This Row],[Profit]]&gt;0,"WON",IF(Journal[[#This Row],[Profit]]=0,"VOID","LOST")))</f>
        <v>LOST</v>
      </c>
      <c r="M16" s="186">
        <f>IF(Journal[[#This Row],[Stakes]]="","",Journal[[#This Row],[Return]]-Journal[[#This Row],[Stakes]])</f>
        <v>-0.75</v>
      </c>
      <c r="N16" s="295">
        <v>-3</v>
      </c>
      <c r="O16" s="172">
        <v>2</v>
      </c>
      <c r="P16" s="172"/>
      <c r="Q16" s="172"/>
      <c r="R16" s="172" t="s">
        <v>129</v>
      </c>
      <c r="S16" s="172" t="s">
        <v>123</v>
      </c>
      <c r="T16" s="170">
        <f>IF(Journal[[#This Row],[Result]]="",T15,SUM(Journal[[#Headers],[Profit]]:Journal[[#This Row],[Profit]]))</f>
        <v>23.44</v>
      </c>
      <c r="U16" s="174">
        <f>IF(Journal[[#This Row],[Profit]]="","",Journal[[#This Row],[Profit]]/Journal[[#This Row],[Stakes]])</f>
        <v>-1</v>
      </c>
      <c r="V16"/>
    </row>
    <row r="17" spans="2:22" x14ac:dyDescent="0.3">
      <c r="B17" s="165">
        <f t="shared" si="0"/>
        <v>15</v>
      </c>
      <c r="C17" s="166">
        <v>45230</v>
      </c>
      <c r="D17" s="166" t="str">
        <f>TEXT(Journal[[#This Row],[Date]],"ddd")</f>
        <v>Tue</v>
      </c>
      <c r="E17" s="167">
        <v>0.8125</v>
      </c>
      <c r="F17" s="168" t="s">
        <v>117</v>
      </c>
      <c r="G17" s="168" t="s">
        <v>118</v>
      </c>
      <c r="H17" s="183" t="s">
        <v>120</v>
      </c>
      <c r="I17" s="169" t="s">
        <v>125</v>
      </c>
      <c r="J17" s="170">
        <v>0.75</v>
      </c>
      <c r="K17" s="186">
        <v>1.51</v>
      </c>
      <c r="L17" s="171" t="str">
        <f>IF(Journal[[#This Row],[Stakes]]="","",IF(Journal[[#This Row],[Profit]]&gt;0,"WON",IF(Journal[[#This Row],[Profit]]=0,"VOID","LOST")))</f>
        <v>WON</v>
      </c>
      <c r="M17" s="186">
        <f>IF(Journal[[#This Row],[Stakes]]="","",Journal[[#This Row],[Return]]-Journal[[#This Row],[Stakes]])</f>
        <v>0.76</v>
      </c>
      <c r="N17" s="295">
        <v>6</v>
      </c>
      <c r="O17" s="172">
        <v>2</v>
      </c>
      <c r="P17" s="172"/>
      <c r="Q17" s="172"/>
      <c r="R17" s="172" t="s">
        <v>129</v>
      </c>
      <c r="S17" s="172" t="s">
        <v>124</v>
      </c>
      <c r="T17" s="170">
        <f>IF(Journal[[#This Row],[Result]]="",T16,SUM(Journal[[#Headers],[Profit]]:Journal[[#This Row],[Profit]]))</f>
        <v>24.200000000000003</v>
      </c>
      <c r="U17" s="174">
        <f>IF(Journal[[#This Row],[Profit]]="","",Journal[[#This Row],[Profit]]/Journal[[#This Row],[Stakes]])</f>
        <v>1.0133333333333334</v>
      </c>
      <c r="V17"/>
    </row>
    <row r="18" spans="2:22" x14ac:dyDescent="0.3">
      <c r="B18" s="165">
        <f t="shared" si="0"/>
        <v>16</v>
      </c>
      <c r="C18" s="166">
        <v>45230</v>
      </c>
      <c r="D18" s="166" t="str">
        <f>TEXT(Journal[[#This Row],[Date]],"ddd")</f>
        <v>Tue</v>
      </c>
      <c r="E18" s="167">
        <v>0.89583333333333337</v>
      </c>
      <c r="F18" s="168" t="s">
        <v>117</v>
      </c>
      <c r="G18" s="168" t="s">
        <v>121</v>
      </c>
      <c r="H18" s="183" t="s">
        <v>122</v>
      </c>
      <c r="I18" s="169" t="s">
        <v>127</v>
      </c>
      <c r="J18" s="170">
        <v>2.77</v>
      </c>
      <c r="K18" s="186">
        <v>3.49</v>
      </c>
      <c r="L18" s="171" t="str">
        <f>IF(Journal[[#This Row],[Stakes]]="","",IF(Journal[[#This Row],[Profit]]&gt;0,"WON",IF(Journal[[#This Row],[Profit]]=0,"VOID","LOST")))</f>
        <v>WON</v>
      </c>
      <c r="M18" s="186">
        <f>IF(Journal[[#This Row],[Stakes]]="","",Journal[[#This Row],[Return]]-Journal[[#This Row],[Stakes]])</f>
        <v>0.7200000000000002</v>
      </c>
      <c r="N18" s="295">
        <v>0</v>
      </c>
      <c r="O18" s="172">
        <v>3</v>
      </c>
      <c r="P18" s="172">
        <v>2</v>
      </c>
      <c r="Q18" s="172"/>
      <c r="R18" s="172" t="s">
        <v>128</v>
      </c>
      <c r="S18" s="172" t="s">
        <v>123</v>
      </c>
      <c r="T18" s="170">
        <f>IF(Journal[[#This Row],[Result]]="",T17,SUM(Journal[[#Headers],[Profit]]:Journal[[#This Row],[Profit]]))</f>
        <v>24.92</v>
      </c>
      <c r="U18" s="174">
        <f>IF(Journal[[#This Row],[Profit]]="","",Journal[[#This Row],[Profit]]/Journal[[#This Row],[Stakes]])</f>
        <v>0.2599277978339351</v>
      </c>
      <c r="V18"/>
    </row>
    <row r="19" spans="2:22" x14ac:dyDescent="0.3">
      <c r="B19" s="165">
        <f t="shared" si="0"/>
        <v>17</v>
      </c>
      <c r="C19" s="166">
        <v>45231</v>
      </c>
      <c r="D19" s="166" t="str">
        <f>TEXT(Journal[[#This Row],[Date]],"ddd")</f>
        <v>Wed</v>
      </c>
      <c r="E19" s="167">
        <v>0.6875</v>
      </c>
      <c r="F19" s="168" t="s">
        <v>151</v>
      </c>
      <c r="G19" s="168" t="s">
        <v>166</v>
      </c>
      <c r="H19" s="183" t="s">
        <v>167</v>
      </c>
      <c r="I19" s="169" t="s">
        <v>136</v>
      </c>
      <c r="J19" s="170">
        <v>14</v>
      </c>
      <c r="K19" s="186">
        <v>12.3</v>
      </c>
      <c r="L19" s="171" t="str">
        <f>IF(Journal[[#This Row],[Stakes]]="","",IF(Journal[[#This Row],[Profit]]&gt;0,"WON",IF(Journal[[#This Row],[Profit]]=0,"VOID","LOST")))</f>
        <v>LOST</v>
      </c>
      <c r="M19" s="186">
        <f>IF(Journal[[#This Row],[Stakes]]="","",Journal[[#This Row],[Return]]-Journal[[#This Row],[Stakes]])</f>
        <v>-1.6999999999999993</v>
      </c>
      <c r="N19" s="295">
        <v>-9</v>
      </c>
      <c r="O19" s="172">
        <v>4</v>
      </c>
      <c r="P19" s="172">
        <v>1</v>
      </c>
      <c r="Q19" s="172">
        <v>2</v>
      </c>
      <c r="R19" s="172" t="s">
        <v>128</v>
      </c>
      <c r="S19" s="172" t="s">
        <v>123</v>
      </c>
      <c r="T19" s="170">
        <f>IF(Journal[[#This Row],[Result]]="",T18,SUM(Journal[[#Headers],[Profit]]:Journal[[#This Row],[Profit]]))</f>
        <v>23.220000000000002</v>
      </c>
      <c r="U19" s="174">
        <f>IF(Journal[[#This Row],[Profit]]="","",Journal[[#This Row],[Profit]]/Journal[[#This Row],[Stakes]])</f>
        <v>-0.12142857142857137</v>
      </c>
      <c r="V19"/>
    </row>
    <row r="20" spans="2:22" x14ac:dyDescent="0.3">
      <c r="B20" s="165">
        <f t="shared" si="0"/>
        <v>18</v>
      </c>
      <c r="C20" s="166">
        <v>45231</v>
      </c>
      <c r="D20" s="166" t="str">
        <f>TEXT(Journal[[#This Row],[Date]],"ddd")</f>
        <v>Wed</v>
      </c>
      <c r="E20" s="167">
        <v>0.79166666666666663</v>
      </c>
      <c r="F20" s="168" t="s">
        <v>117</v>
      </c>
      <c r="G20" s="168" t="s">
        <v>140</v>
      </c>
      <c r="H20" s="183" t="s">
        <v>168</v>
      </c>
      <c r="I20" s="169" t="s">
        <v>139</v>
      </c>
      <c r="J20" s="170">
        <v>3.09</v>
      </c>
      <c r="K20" s="186">
        <v>4.13</v>
      </c>
      <c r="L20" s="171" t="str">
        <f>IF(Journal[[#This Row],[Stakes]]="","",IF(Journal[[#This Row],[Profit]]&gt;0,"WON",IF(Journal[[#This Row],[Profit]]=0,"VOID","LOST")))</f>
        <v>WON</v>
      </c>
      <c r="M20" s="186">
        <f>IF(Journal[[#This Row],[Stakes]]="","",Journal[[#This Row],[Return]]-Journal[[#This Row],[Stakes]])</f>
        <v>1.04</v>
      </c>
      <c r="N20" s="295">
        <v>0</v>
      </c>
      <c r="O20" s="172">
        <v>3</v>
      </c>
      <c r="P20" s="172">
        <v>2</v>
      </c>
      <c r="Q20" s="172"/>
      <c r="R20" s="172" t="s">
        <v>128</v>
      </c>
      <c r="S20" s="172" t="s">
        <v>123</v>
      </c>
      <c r="T20" s="170">
        <f>IF(Journal[[#This Row],[Result]]="",T19,SUM(Journal[[#Headers],[Profit]]:Journal[[#This Row],[Profit]]))</f>
        <v>24.26</v>
      </c>
      <c r="U20" s="174">
        <f>IF(Journal[[#This Row],[Profit]]="","",Journal[[#This Row],[Profit]]/Journal[[#This Row],[Stakes]])</f>
        <v>0.33656957928802594</v>
      </c>
      <c r="V20"/>
    </row>
    <row r="21" spans="2:22" x14ac:dyDescent="0.3">
      <c r="B21" s="165">
        <f t="shared" si="0"/>
        <v>19</v>
      </c>
      <c r="C21" s="166">
        <v>45231</v>
      </c>
      <c r="D21" s="166" t="str">
        <f>TEXT(Journal[[#This Row],[Date]],"ddd")</f>
        <v>Wed</v>
      </c>
      <c r="E21" s="167">
        <v>0.83333333333333337</v>
      </c>
      <c r="F21" s="168" t="s">
        <v>117</v>
      </c>
      <c r="G21" s="168" t="s">
        <v>140</v>
      </c>
      <c r="H21" s="183" t="s">
        <v>169</v>
      </c>
      <c r="I21" s="169" t="s">
        <v>130</v>
      </c>
      <c r="J21" s="170">
        <v>5.86</v>
      </c>
      <c r="K21" s="186">
        <v>7.2</v>
      </c>
      <c r="L21" s="171" t="str">
        <f>IF(Journal[[#This Row],[Stakes]]="","",IF(Journal[[#This Row],[Profit]]&gt;0,"WON",IF(Journal[[#This Row],[Profit]]=0,"VOID","LOST")))</f>
        <v>WON</v>
      </c>
      <c r="M21" s="186">
        <f>IF(Journal[[#This Row],[Stakes]]="","",Journal[[#This Row],[Return]]-Journal[[#This Row],[Stakes]])</f>
        <v>1.3399999999999999</v>
      </c>
      <c r="N21" s="295">
        <v>0</v>
      </c>
      <c r="O21" s="172">
        <v>3</v>
      </c>
      <c r="P21" s="172">
        <v>2</v>
      </c>
      <c r="Q21" s="172"/>
      <c r="R21" s="172" t="s">
        <v>128</v>
      </c>
      <c r="S21" s="172" t="s">
        <v>123</v>
      </c>
      <c r="T21" s="170">
        <f>IF(Journal[[#This Row],[Result]]="",T20,SUM(Journal[[#Headers],[Profit]]:Journal[[#This Row],[Profit]]))</f>
        <v>25.6</v>
      </c>
      <c r="U21" s="174">
        <f>IF(Journal[[#This Row],[Profit]]="","",Journal[[#This Row],[Profit]]/Journal[[#This Row],[Stakes]])</f>
        <v>0.22866894197952214</v>
      </c>
      <c r="V21"/>
    </row>
    <row r="22" spans="2:22" x14ac:dyDescent="0.3">
      <c r="B22" s="165">
        <f t="shared" si="0"/>
        <v>20</v>
      </c>
      <c r="C22" s="166">
        <v>45231</v>
      </c>
      <c r="D22" s="166" t="str">
        <f>TEXT(Journal[[#This Row],[Date]],"ddd")</f>
        <v>Wed</v>
      </c>
      <c r="E22" s="167">
        <v>0.89583333333333337</v>
      </c>
      <c r="F22" s="168" t="s">
        <v>117</v>
      </c>
      <c r="G22" s="168" t="s">
        <v>118</v>
      </c>
      <c r="H22" s="183" t="s">
        <v>170</v>
      </c>
      <c r="I22" s="169" t="s">
        <v>127</v>
      </c>
      <c r="J22" s="170">
        <v>2.2799999999999998</v>
      </c>
      <c r="K22" s="186">
        <v>3.08</v>
      </c>
      <c r="L22" s="171" t="str">
        <f>IF(Journal[[#This Row],[Stakes]]="","",IF(Journal[[#This Row],[Profit]]&gt;0,"WON",IF(Journal[[#This Row],[Profit]]=0,"VOID","LOST")))</f>
        <v>WON</v>
      </c>
      <c r="M22" s="186">
        <f>IF(Journal[[#This Row],[Stakes]]="","",Journal[[#This Row],[Return]]-Journal[[#This Row],[Stakes]])</f>
        <v>0.80000000000000027</v>
      </c>
      <c r="N22" s="295">
        <v>0</v>
      </c>
      <c r="O22" s="172">
        <v>2</v>
      </c>
      <c r="P22" s="172">
        <v>2</v>
      </c>
      <c r="Q22" s="172"/>
      <c r="R22" s="172" t="s">
        <v>128</v>
      </c>
      <c r="S22" s="172" t="s">
        <v>123</v>
      </c>
      <c r="T22" s="170">
        <f>IF(Journal[[#This Row],[Result]]="",T21,SUM(Journal[[#Headers],[Profit]]:Journal[[#This Row],[Profit]]))</f>
        <v>26.400000000000002</v>
      </c>
      <c r="U22" s="174">
        <f>IF(Journal[[#This Row],[Profit]]="","",Journal[[#This Row],[Profit]]/Journal[[#This Row],[Stakes]])</f>
        <v>0.35087719298245629</v>
      </c>
      <c r="V22"/>
    </row>
    <row r="23" spans="2:22" x14ac:dyDescent="0.3">
      <c r="B23" s="165">
        <f t="shared" si="0"/>
        <v>21</v>
      </c>
      <c r="C23" s="166">
        <v>45232</v>
      </c>
      <c r="D23" s="166" t="str">
        <f>TEXT(Journal[[#This Row],[Date]],"ddd")</f>
        <v>Thu</v>
      </c>
      <c r="E23" s="167">
        <v>0.4375</v>
      </c>
      <c r="F23" s="168" t="s">
        <v>48</v>
      </c>
      <c r="G23" s="170" t="s">
        <v>50</v>
      </c>
      <c r="H23" s="183" t="s">
        <v>178</v>
      </c>
      <c r="I23" s="169" t="s">
        <v>179</v>
      </c>
      <c r="J23" s="170">
        <v>1</v>
      </c>
      <c r="K23" s="190">
        <v>2.04</v>
      </c>
      <c r="L23" s="171" t="str">
        <f>IF(Journal[[#This Row],[Stakes]]="","",IF(Journal[[#This Row],[Profit]]&gt;0,"WON",IF(Journal[[#This Row],[Profit]]=0,"VOID","LOST")))</f>
        <v>WON</v>
      </c>
      <c r="M23" s="186">
        <f>IF(Journal[[#This Row],[Stakes]]="","",Journal[[#This Row],[Return]]-Journal[[#This Row],[Stakes]])</f>
        <v>1.04</v>
      </c>
      <c r="N23" s="295">
        <v>21</v>
      </c>
      <c r="O23" s="172">
        <v>2</v>
      </c>
      <c r="P23" s="172"/>
      <c r="Q23" s="172"/>
      <c r="R23" s="172" t="s">
        <v>129</v>
      </c>
      <c r="S23" s="172" t="s">
        <v>124</v>
      </c>
      <c r="T23" s="170">
        <f>IF(Journal[[#This Row],[Result]]="",T22,SUM(Journal[[#Headers],[Profit]]:Journal[[#This Row],[Profit]]))</f>
        <v>27.44</v>
      </c>
      <c r="U23" s="174">
        <f>IF(Journal[[#This Row],[Profit]]="","",Journal[[#This Row],[Profit]]/Journal[[#This Row],[Stakes]])</f>
        <v>1.04</v>
      </c>
      <c r="V23"/>
    </row>
    <row r="24" spans="2:22" x14ac:dyDescent="0.3">
      <c r="B24" s="165">
        <f t="shared" si="0"/>
        <v>22</v>
      </c>
      <c r="C24" s="166">
        <v>45232</v>
      </c>
      <c r="D24" s="166" t="str">
        <f>TEXT(Journal[[#This Row],[Date]],"ddd")</f>
        <v>Thu</v>
      </c>
      <c r="E24" s="167">
        <v>0.5</v>
      </c>
      <c r="F24" s="168" t="s">
        <v>46</v>
      </c>
      <c r="G24" s="170" t="s">
        <v>49</v>
      </c>
      <c r="H24" s="183" t="s">
        <v>181</v>
      </c>
      <c r="I24" s="169" t="s">
        <v>139</v>
      </c>
      <c r="J24" s="170">
        <v>2.5</v>
      </c>
      <c r="K24" s="190">
        <v>0</v>
      </c>
      <c r="L24" s="171" t="str">
        <f>IF(Journal[[#This Row],[Stakes]]="","",IF(Journal[[#This Row],[Profit]]&gt;0,"WON",IF(Journal[[#This Row],[Profit]]=0,"VOID","LOST")))</f>
        <v>LOST</v>
      </c>
      <c r="M24" s="186">
        <f>IF(Journal[[#This Row],[Stakes]]="","",Journal[[#This Row],[Return]]-Journal[[#This Row],[Stakes]])</f>
        <v>-2.5</v>
      </c>
      <c r="N24" s="295">
        <v>-3</v>
      </c>
      <c r="O24" s="172">
        <v>3</v>
      </c>
      <c r="P24" s="172"/>
      <c r="Q24" s="172"/>
      <c r="R24" s="172" t="s">
        <v>128</v>
      </c>
      <c r="S24" s="172" t="s">
        <v>123</v>
      </c>
      <c r="T24" s="170">
        <f>IF(Journal[[#This Row],[Result]]="",T23,SUM(Journal[[#Headers],[Profit]]:Journal[[#This Row],[Profit]]))</f>
        <v>24.94</v>
      </c>
      <c r="U24" s="174">
        <f>IF(Journal[[#This Row],[Profit]]="","",Journal[[#This Row],[Profit]]/Journal[[#This Row],[Stakes]])</f>
        <v>-1</v>
      </c>
      <c r="V24"/>
    </row>
    <row r="25" spans="2:22" x14ac:dyDescent="0.3">
      <c r="B25" s="165">
        <f t="shared" si="0"/>
        <v>23</v>
      </c>
      <c r="C25" s="166">
        <v>45232</v>
      </c>
      <c r="D25" s="166" t="str">
        <f>TEXT(Journal[[#This Row],[Date]],"ddd")</f>
        <v>Thu</v>
      </c>
      <c r="E25" s="167">
        <v>0.8125</v>
      </c>
      <c r="F25" s="168" t="s">
        <v>117</v>
      </c>
      <c r="G25" s="170" t="s">
        <v>121</v>
      </c>
      <c r="H25" s="183" t="s">
        <v>182</v>
      </c>
      <c r="I25" s="169" t="s">
        <v>137</v>
      </c>
      <c r="J25" s="170">
        <v>32.07</v>
      </c>
      <c r="K25" s="190">
        <v>56.68</v>
      </c>
      <c r="L25" s="171" t="str">
        <f>IF(Journal[[#This Row],[Stakes]]="","",IF(Journal[[#This Row],[Profit]]&gt;0,"WON",IF(Journal[[#This Row],[Profit]]=0,"VOID","LOST")))</f>
        <v>WON</v>
      </c>
      <c r="M25" s="186">
        <f>IF(Journal[[#This Row],[Stakes]]="","",Journal[[#This Row],[Return]]-Journal[[#This Row],[Stakes]])</f>
        <v>24.61</v>
      </c>
      <c r="N25" s="295">
        <v>9</v>
      </c>
      <c r="O25" s="172">
        <v>8</v>
      </c>
      <c r="P25" s="172">
        <v>1</v>
      </c>
      <c r="Q25" s="172"/>
      <c r="R25" s="172" t="s">
        <v>129</v>
      </c>
      <c r="S25" s="172" t="s">
        <v>124</v>
      </c>
      <c r="T25" s="170">
        <f>IF(Journal[[#This Row],[Result]]="",T24,SUM(Journal[[#Headers],[Profit]]:Journal[[#This Row],[Profit]]))</f>
        <v>49.55</v>
      </c>
      <c r="U25" s="174">
        <f>IF(Journal[[#This Row],[Profit]]="","",Journal[[#This Row],[Profit]]/Journal[[#This Row],[Stakes]])</f>
        <v>0.76738384783286562</v>
      </c>
      <c r="V25"/>
    </row>
    <row r="26" spans="2:22" x14ac:dyDescent="0.3">
      <c r="B26" s="165">
        <f t="shared" si="0"/>
        <v>24</v>
      </c>
      <c r="C26" s="166">
        <v>45232</v>
      </c>
      <c r="D26" s="166" t="str">
        <f>TEXT(Journal[[#This Row],[Date]],"ddd")</f>
        <v>Thu</v>
      </c>
      <c r="E26" s="167">
        <v>0.89583333333333337</v>
      </c>
      <c r="F26" s="168" t="s">
        <v>117</v>
      </c>
      <c r="G26" s="170" t="s">
        <v>121</v>
      </c>
      <c r="H26" s="183" t="s">
        <v>183</v>
      </c>
      <c r="I26" s="169" t="s">
        <v>130</v>
      </c>
      <c r="J26" s="170">
        <v>0.5</v>
      </c>
      <c r="K26" s="190">
        <v>1.03</v>
      </c>
      <c r="L26" s="171" t="str">
        <f>IF(Journal[[#This Row],[Stakes]]="","",IF(Journal[[#This Row],[Profit]]&gt;0,"WON",IF(Journal[[#This Row],[Profit]]=0,"VOID","LOST")))</f>
        <v>WON</v>
      </c>
      <c r="M26" s="186">
        <f>IF(Journal[[#This Row],[Stakes]]="","",Journal[[#This Row],[Return]]-Journal[[#This Row],[Stakes]])</f>
        <v>0.53</v>
      </c>
      <c r="N26" s="295">
        <v>13</v>
      </c>
      <c r="O26" s="172">
        <v>1</v>
      </c>
      <c r="P26" s="172"/>
      <c r="Q26" s="172"/>
      <c r="R26" s="172" t="s">
        <v>128</v>
      </c>
      <c r="S26" s="172" t="s">
        <v>123</v>
      </c>
      <c r="T26" s="170">
        <f>IF(Journal[[#This Row],[Result]]="",T25,SUM(Journal[[#Headers],[Profit]]:Journal[[#This Row],[Profit]]))</f>
        <v>50.08</v>
      </c>
      <c r="U26" s="174">
        <f>IF(Journal[[#This Row],[Profit]]="","",Journal[[#This Row],[Profit]]/Journal[[#This Row],[Stakes]])</f>
        <v>1.06</v>
      </c>
      <c r="V26"/>
    </row>
    <row r="27" spans="2:22" x14ac:dyDescent="0.3">
      <c r="B27" s="165">
        <f t="shared" si="0"/>
        <v>25</v>
      </c>
      <c r="C27" s="166">
        <v>45233</v>
      </c>
      <c r="D27" s="166" t="str">
        <f>TEXT(Journal[[#This Row],[Date]],"ddd")</f>
        <v>Fri</v>
      </c>
      <c r="E27" s="167">
        <v>0.4375</v>
      </c>
      <c r="F27" s="168" t="s">
        <v>48</v>
      </c>
      <c r="G27" s="170" t="s">
        <v>50</v>
      </c>
      <c r="H27" s="183" t="s">
        <v>195</v>
      </c>
      <c r="I27" s="169" t="s">
        <v>196</v>
      </c>
      <c r="J27" s="170">
        <v>23</v>
      </c>
      <c r="K27" s="190">
        <v>13.32</v>
      </c>
      <c r="L27" s="171" t="str">
        <f>IF(Journal[[#This Row],[Stakes]]="","",IF(Journal[[#This Row],[Profit]]&gt;0,"WON",IF(Journal[[#This Row],[Profit]]=0,"VOID","LOST")))</f>
        <v>LOST</v>
      </c>
      <c r="M27" s="186">
        <f>IF(Journal[[#This Row],[Stakes]]="","",Journal[[#This Row],[Return]]-Journal[[#This Row],[Stakes]])</f>
        <v>-9.68</v>
      </c>
      <c r="N27" s="295">
        <v>-4</v>
      </c>
      <c r="O27" s="172">
        <v>7</v>
      </c>
      <c r="P27" s="172">
        <v>1</v>
      </c>
      <c r="Q27" s="172"/>
      <c r="R27" s="172" t="s">
        <v>129</v>
      </c>
      <c r="S27" s="172" t="s">
        <v>123</v>
      </c>
      <c r="T27" s="170">
        <f>IF(Journal[[#This Row],[Result]]="",T26,SUM(Journal[[#Headers],[Profit]]:Journal[[#This Row],[Profit]]))</f>
        <v>40.4</v>
      </c>
      <c r="U27" s="174">
        <f>IF(Journal[[#This Row],[Profit]]="","",Journal[[#This Row],[Profit]]/Journal[[#This Row],[Stakes]])</f>
        <v>-0.42086956521739127</v>
      </c>
      <c r="V27"/>
    </row>
    <row r="28" spans="2:22" x14ac:dyDescent="0.3">
      <c r="B28" s="165">
        <f t="shared" si="0"/>
        <v>26</v>
      </c>
      <c r="C28" s="166">
        <v>45233</v>
      </c>
      <c r="D28" s="166" t="str">
        <f>TEXT(Journal[[#This Row],[Date]],"ddd")</f>
        <v>Fri</v>
      </c>
      <c r="E28" s="167">
        <v>0.89583333333333337</v>
      </c>
      <c r="F28" s="168" t="s">
        <v>117</v>
      </c>
      <c r="G28" s="170" t="s">
        <v>121</v>
      </c>
      <c r="H28" s="183" t="s">
        <v>200</v>
      </c>
      <c r="I28" s="169" t="s">
        <v>136</v>
      </c>
      <c r="J28" s="170">
        <v>5.5</v>
      </c>
      <c r="K28" s="190">
        <v>12.25</v>
      </c>
      <c r="L28" s="171" t="str">
        <f>IF(Journal[[#This Row],[Stakes]]="","",IF(Journal[[#This Row],[Profit]]&gt;0,"WON",IF(Journal[[#This Row],[Profit]]=0,"VOID","LOST")))</f>
        <v>WON</v>
      </c>
      <c r="M28" s="186">
        <f>IF(Journal[[#This Row],[Stakes]]="","",Journal[[#This Row],[Return]]-Journal[[#This Row],[Stakes]])</f>
        <v>6.75</v>
      </c>
      <c r="N28" s="295">
        <v>5</v>
      </c>
      <c r="O28" s="172">
        <v>4</v>
      </c>
      <c r="P28" s="172"/>
      <c r="Q28" s="172"/>
      <c r="R28" s="172" t="s">
        <v>128</v>
      </c>
      <c r="S28" s="172" t="s">
        <v>123</v>
      </c>
      <c r="T28" s="170">
        <f>IF(Journal[[#This Row],[Result]]="",T27,SUM(Journal[[#Headers],[Profit]]:Journal[[#This Row],[Profit]]))</f>
        <v>47.15</v>
      </c>
      <c r="U28" s="174">
        <f>IF(Journal[[#This Row],[Profit]]="","",Journal[[#This Row],[Profit]]/Journal[[#This Row],[Stakes]])</f>
        <v>1.2272727272727273</v>
      </c>
      <c r="V28"/>
    </row>
    <row r="29" spans="2:22" x14ac:dyDescent="0.3">
      <c r="B29" s="165">
        <f t="shared" si="0"/>
        <v>27</v>
      </c>
      <c r="C29" s="166">
        <v>45234</v>
      </c>
      <c r="D29" s="166" t="str">
        <f>TEXT(Journal[[#This Row],[Date]],"ddd")</f>
        <v>Sat</v>
      </c>
      <c r="E29" s="167">
        <v>2.0833333333333332E-2</v>
      </c>
      <c r="F29" s="168" t="s">
        <v>201</v>
      </c>
      <c r="G29" s="168" t="s">
        <v>202</v>
      </c>
      <c r="H29" s="183" t="s">
        <v>203</v>
      </c>
      <c r="I29" s="169" t="s">
        <v>204</v>
      </c>
      <c r="J29" s="170">
        <v>18.79</v>
      </c>
      <c r="K29" s="190">
        <v>21.8</v>
      </c>
      <c r="L29" s="171" t="str">
        <f>IF(Journal[[#This Row],[Stakes]]="","",IF(Journal[[#This Row],[Profit]]&gt;0,"WON",IF(Journal[[#This Row],[Profit]]=0,"VOID","LOST")))</f>
        <v>WON</v>
      </c>
      <c r="M29" s="186">
        <f>IF(Journal[[#This Row],[Stakes]]="","",Journal[[#This Row],[Return]]-Journal[[#This Row],[Stakes]])</f>
        <v>3.0100000000000016</v>
      </c>
      <c r="N29" s="295">
        <v>4</v>
      </c>
      <c r="O29" s="172">
        <v>6</v>
      </c>
      <c r="P29" s="172">
        <v>1</v>
      </c>
      <c r="Q29" s="172"/>
      <c r="R29" s="172" t="s">
        <v>129</v>
      </c>
      <c r="S29" s="172" t="s">
        <v>124</v>
      </c>
      <c r="T29" s="170">
        <f>IF(Journal[[#This Row],[Result]]="",T28,SUM(Journal[[#Headers],[Profit]]:Journal[[#This Row],[Profit]]))</f>
        <v>50.16</v>
      </c>
      <c r="U29" s="174">
        <f>IF(Journal[[#This Row],[Profit]]="","",Journal[[#This Row],[Profit]]/Journal[[#This Row],[Stakes]])</f>
        <v>0.16019159127195326</v>
      </c>
      <c r="V29"/>
    </row>
    <row r="30" spans="2:22" x14ac:dyDescent="0.3">
      <c r="B30" s="165">
        <f t="shared" si="0"/>
        <v>28</v>
      </c>
      <c r="C30" s="166">
        <v>45234</v>
      </c>
      <c r="D30" s="166" t="str">
        <f>TEXT(Journal[[#This Row],[Date]],"ddd")</f>
        <v>Sat</v>
      </c>
      <c r="E30" s="167">
        <v>0.35416666666666669</v>
      </c>
      <c r="F30" s="168" t="s">
        <v>48</v>
      </c>
      <c r="G30" s="168" t="s">
        <v>50</v>
      </c>
      <c r="H30" s="183" t="s">
        <v>206</v>
      </c>
      <c r="I30" s="169" t="s">
        <v>204</v>
      </c>
      <c r="J30" s="170">
        <v>4.4000000000000004</v>
      </c>
      <c r="K30" s="190">
        <v>6.08</v>
      </c>
      <c r="L30" s="171" t="str">
        <f>IF(Journal[[#This Row],[Stakes]]="","",IF(Journal[[#This Row],[Profit]]&gt;0,"WON",IF(Journal[[#This Row],[Profit]]=0,"VOID","LOST")))</f>
        <v>WON</v>
      </c>
      <c r="M30" s="186">
        <f>IF(Journal[[#This Row],[Stakes]]="","",Journal[[#This Row],[Return]]-Journal[[#This Row],[Stakes]])</f>
        <v>1.6799999999999997</v>
      </c>
      <c r="N30" s="295">
        <v>0</v>
      </c>
      <c r="O30" s="172">
        <v>3</v>
      </c>
      <c r="P30" s="172">
        <v>2</v>
      </c>
      <c r="Q30" s="172"/>
      <c r="R30" s="172" t="s">
        <v>128</v>
      </c>
      <c r="S30" s="172" t="s">
        <v>123</v>
      </c>
      <c r="T30" s="170">
        <f>IF(Journal[[#This Row],[Result]]="",T29,SUM(Journal[[#Headers],[Profit]]:Journal[[#This Row],[Profit]]))</f>
        <v>51.839999999999996</v>
      </c>
      <c r="U30" s="174">
        <f>IF(Journal[[#This Row],[Profit]]="","",Journal[[#This Row],[Profit]]/Journal[[#This Row],[Stakes]])</f>
        <v>0.38181818181818172</v>
      </c>
      <c r="V30"/>
    </row>
    <row r="31" spans="2:22" x14ac:dyDescent="0.3">
      <c r="B31" s="165">
        <f t="shared" si="0"/>
        <v>29</v>
      </c>
      <c r="C31" s="166">
        <v>45234</v>
      </c>
      <c r="D31" s="166" t="str">
        <f>TEXT(Journal[[#This Row],[Date]],"ddd")</f>
        <v>Sat</v>
      </c>
      <c r="E31" s="167">
        <v>0.375</v>
      </c>
      <c r="F31" s="168" t="s">
        <v>46</v>
      </c>
      <c r="G31" s="168" t="s">
        <v>49</v>
      </c>
      <c r="H31" s="183" t="s">
        <v>207</v>
      </c>
      <c r="I31" s="169" t="s">
        <v>208</v>
      </c>
      <c r="J31" s="170">
        <v>7.84</v>
      </c>
      <c r="K31" s="190">
        <v>11.4</v>
      </c>
      <c r="L31" s="171" t="str">
        <f>IF(Journal[[#This Row],[Stakes]]="","",IF(Journal[[#This Row],[Profit]]&gt;0,"WON",IF(Journal[[#This Row],[Profit]]=0,"VOID","LOST")))</f>
        <v>WON</v>
      </c>
      <c r="M31" s="186">
        <f>IF(Journal[[#This Row],[Stakes]]="","",Journal[[#This Row],[Return]]-Journal[[#This Row],[Stakes]])</f>
        <v>3.5600000000000005</v>
      </c>
      <c r="N31" s="295">
        <v>0</v>
      </c>
      <c r="O31" s="172">
        <v>4</v>
      </c>
      <c r="P31" s="172">
        <v>2</v>
      </c>
      <c r="Q31" s="172"/>
      <c r="R31" s="172" t="s">
        <v>128</v>
      </c>
      <c r="S31" s="172" t="s">
        <v>124</v>
      </c>
      <c r="T31" s="170">
        <f>IF(Journal[[#This Row],[Result]]="",T30,SUM(Journal[[#Headers],[Profit]]:Journal[[#This Row],[Profit]]))</f>
        <v>55.4</v>
      </c>
      <c r="U31" s="174">
        <f>IF(Journal[[#This Row],[Profit]]="","",Journal[[#This Row],[Profit]]/Journal[[#This Row],[Stakes]])</f>
        <v>0.45408163265306128</v>
      </c>
      <c r="V31"/>
    </row>
    <row r="32" spans="2:22" x14ac:dyDescent="0.3">
      <c r="B32" s="165">
        <f t="shared" si="0"/>
        <v>30</v>
      </c>
      <c r="C32" s="166">
        <v>45234</v>
      </c>
      <c r="D32" s="166" t="str">
        <f>TEXT(Journal[[#This Row],[Date]],"ddd")</f>
        <v>Sat</v>
      </c>
      <c r="E32" s="167">
        <v>0.45833333333333331</v>
      </c>
      <c r="F32" s="168" t="s">
        <v>48</v>
      </c>
      <c r="G32" s="168" t="s">
        <v>50</v>
      </c>
      <c r="H32" s="183" t="s">
        <v>210</v>
      </c>
      <c r="I32" s="169" t="s">
        <v>139</v>
      </c>
      <c r="J32" s="170">
        <v>12.03</v>
      </c>
      <c r="K32" s="190">
        <v>19.649999999999999</v>
      </c>
      <c r="L32" s="171" t="str">
        <f>IF(Journal[[#This Row],[Stakes]]="","",IF(Journal[[#This Row],[Profit]]&gt;0,"WON",IF(Journal[[#This Row],[Profit]]=0,"VOID","LOST")))</f>
        <v>WON</v>
      </c>
      <c r="M32" s="186">
        <f>IF(Journal[[#This Row],[Stakes]]="","",Journal[[#This Row],[Return]]-Journal[[#This Row],[Stakes]])</f>
        <v>7.6199999999999992</v>
      </c>
      <c r="N32" s="295">
        <v>0</v>
      </c>
      <c r="O32" s="172">
        <v>5</v>
      </c>
      <c r="P32" s="172">
        <v>2</v>
      </c>
      <c r="Q32" s="172"/>
      <c r="R32" s="172" t="s">
        <v>129</v>
      </c>
      <c r="S32" s="172" t="s">
        <v>124</v>
      </c>
      <c r="T32" s="170">
        <f>IF(Journal[[#This Row],[Result]]="",T31,SUM(Journal[[#Headers],[Profit]]:Journal[[#This Row],[Profit]]))</f>
        <v>63.019999999999996</v>
      </c>
      <c r="U32" s="174">
        <f>IF(Journal[[#This Row],[Profit]]="","",Journal[[#This Row],[Profit]]/Journal[[#This Row],[Stakes]])</f>
        <v>0.63341645885286779</v>
      </c>
      <c r="V32"/>
    </row>
    <row r="33" spans="2:22" x14ac:dyDescent="0.3">
      <c r="B33" s="165">
        <f t="shared" si="0"/>
        <v>31</v>
      </c>
      <c r="C33" s="166">
        <v>45234</v>
      </c>
      <c r="D33" s="166" t="str">
        <f>TEXT(Journal[[#This Row],[Date]],"ddd")</f>
        <v>Sat</v>
      </c>
      <c r="E33" s="167">
        <v>0.60416666666666663</v>
      </c>
      <c r="F33" s="168" t="s">
        <v>211</v>
      </c>
      <c r="G33" s="168" t="s">
        <v>212</v>
      </c>
      <c r="H33" s="183" t="s">
        <v>213</v>
      </c>
      <c r="I33" s="169" t="s">
        <v>127</v>
      </c>
      <c r="J33" s="170">
        <v>0.5</v>
      </c>
      <c r="K33" s="190">
        <v>1.03</v>
      </c>
      <c r="L33" s="171" t="str">
        <f>IF(Journal[[#This Row],[Stakes]]="","",IF(Journal[[#This Row],[Profit]]&gt;0,"WON",IF(Journal[[#This Row],[Profit]]=0,"VOID","LOST")))</f>
        <v>WON</v>
      </c>
      <c r="M33" s="186">
        <f>IF(Journal[[#This Row],[Stakes]]="","",Journal[[#This Row],[Return]]-Journal[[#This Row],[Stakes]])</f>
        <v>0.53</v>
      </c>
      <c r="N33" s="295">
        <v>15</v>
      </c>
      <c r="O33" s="172">
        <v>1</v>
      </c>
      <c r="P33" s="172"/>
      <c r="Q33" s="172"/>
      <c r="R33" s="172" t="s">
        <v>128</v>
      </c>
      <c r="S33" s="172" t="s">
        <v>123</v>
      </c>
      <c r="T33" s="170">
        <f>IF(Journal[[#This Row],[Result]]="",T32,SUM(Journal[[#Headers],[Profit]]:Journal[[#This Row],[Profit]]))</f>
        <v>63.55</v>
      </c>
      <c r="U33" s="174">
        <f>IF(Journal[[#This Row],[Profit]]="","",Journal[[#This Row],[Profit]]/Journal[[#This Row],[Stakes]])</f>
        <v>1.06</v>
      </c>
      <c r="V33"/>
    </row>
    <row r="34" spans="2:22" x14ac:dyDescent="0.3">
      <c r="B34" s="165">
        <f t="shared" si="0"/>
        <v>32</v>
      </c>
      <c r="C34" s="166">
        <v>45234</v>
      </c>
      <c r="D34" s="166" t="str">
        <f>TEXT(Journal[[#This Row],[Date]],"ddd")</f>
        <v>Sat</v>
      </c>
      <c r="E34" s="167">
        <v>0.70833333333333337</v>
      </c>
      <c r="F34" s="168" t="s">
        <v>211</v>
      </c>
      <c r="G34" s="168" t="s">
        <v>212</v>
      </c>
      <c r="H34" s="183" t="s">
        <v>214</v>
      </c>
      <c r="I34" s="169" t="s">
        <v>137</v>
      </c>
      <c r="J34" s="170">
        <v>3</v>
      </c>
      <c r="K34" s="190">
        <v>0</v>
      </c>
      <c r="L34" s="171" t="str">
        <f>IF(Journal[[#This Row],[Stakes]]="","",IF(Journal[[#This Row],[Profit]]&gt;0,"WON",IF(Journal[[#This Row],[Profit]]=0,"VOID","LOST")))</f>
        <v>LOST</v>
      </c>
      <c r="M34" s="186">
        <f>IF(Journal[[#This Row],[Stakes]]="","",Journal[[#This Row],[Return]]-Journal[[#This Row],[Stakes]])</f>
        <v>-3</v>
      </c>
      <c r="N34" s="295">
        <v>-2</v>
      </c>
      <c r="O34" s="172">
        <v>3</v>
      </c>
      <c r="P34" s="172"/>
      <c r="Q34" s="172"/>
      <c r="R34" s="172" t="s">
        <v>129</v>
      </c>
      <c r="S34" s="172" t="s">
        <v>124</v>
      </c>
      <c r="T34" s="170">
        <f>IF(Journal[[#This Row],[Result]]="",T33,SUM(Journal[[#Headers],[Profit]]:Journal[[#This Row],[Profit]]))</f>
        <v>60.55</v>
      </c>
      <c r="U34" s="174">
        <f>IF(Journal[[#This Row],[Profit]]="","",Journal[[#This Row],[Profit]]/Journal[[#This Row],[Stakes]])</f>
        <v>-1</v>
      </c>
      <c r="V34"/>
    </row>
    <row r="35" spans="2:22" x14ac:dyDescent="0.3">
      <c r="B35" s="165">
        <f t="shared" si="0"/>
        <v>33</v>
      </c>
      <c r="C35" s="166">
        <v>45235</v>
      </c>
      <c r="D35" s="166" t="str">
        <f>TEXT(Journal[[#This Row],[Date]],"ddd")</f>
        <v>Sun</v>
      </c>
      <c r="E35" s="167">
        <v>0.29166666666666669</v>
      </c>
      <c r="F35" s="168" t="s">
        <v>48</v>
      </c>
      <c r="G35" s="168" t="s">
        <v>50</v>
      </c>
      <c r="H35" s="183" t="s">
        <v>220</v>
      </c>
      <c r="I35" s="169" t="s">
        <v>137</v>
      </c>
      <c r="J35" s="170">
        <v>1</v>
      </c>
      <c r="K35" s="190">
        <v>1</v>
      </c>
      <c r="L35" s="171" t="str">
        <f>IF(Journal[[#This Row],[Stakes]]="","",IF(Journal[[#This Row],[Profit]]&gt;0,"WON",IF(Journal[[#This Row],[Profit]]=0,"VOID","LOST")))</f>
        <v>VOID</v>
      </c>
      <c r="M35" s="186">
        <f>IF(Journal[[#This Row],[Stakes]]="","",Journal[[#This Row],[Return]]-Journal[[#This Row],[Stakes]])</f>
        <v>0</v>
      </c>
      <c r="N35" s="295">
        <v>0</v>
      </c>
      <c r="O35" s="172">
        <v>1</v>
      </c>
      <c r="P35" s="172"/>
      <c r="Q35" s="172">
        <v>1</v>
      </c>
      <c r="R35" s="172" t="s">
        <v>129</v>
      </c>
      <c r="S35" s="172" t="s">
        <v>124</v>
      </c>
      <c r="T35" s="170">
        <f>IF(Journal[[#This Row],[Result]]="",T34,SUM(Journal[[#Headers],[Profit]]:Journal[[#This Row],[Profit]]))</f>
        <v>60.55</v>
      </c>
      <c r="U35" s="174">
        <f>IF(Journal[[#This Row],[Profit]]="","",Journal[[#This Row],[Profit]]/Journal[[#This Row],[Stakes]])</f>
        <v>0</v>
      </c>
      <c r="V35"/>
    </row>
    <row r="36" spans="2:22" x14ac:dyDescent="0.3">
      <c r="B36" s="165">
        <f t="shared" si="0"/>
        <v>34</v>
      </c>
      <c r="C36" s="166">
        <v>45235</v>
      </c>
      <c r="D36" s="166" t="str">
        <f>TEXT(Journal[[#This Row],[Date]],"ddd")</f>
        <v>Sun</v>
      </c>
      <c r="E36" s="167">
        <v>0.375</v>
      </c>
      <c r="F36" s="168" t="s">
        <v>46</v>
      </c>
      <c r="G36" s="168" t="s">
        <v>49</v>
      </c>
      <c r="H36" s="183" t="s">
        <v>221</v>
      </c>
      <c r="I36" s="169" t="s">
        <v>179</v>
      </c>
      <c r="J36" s="170">
        <v>23.99</v>
      </c>
      <c r="K36" s="190">
        <v>21.85</v>
      </c>
      <c r="L36" s="171" t="str">
        <f>IF(Journal[[#This Row],[Stakes]]="","",IF(Journal[[#This Row],[Profit]]&gt;0,"WON",IF(Journal[[#This Row],[Profit]]=0,"VOID","LOST")))</f>
        <v>LOST</v>
      </c>
      <c r="M36" s="186">
        <f>IF(Journal[[#This Row],[Stakes]]="","",Journal[[#This Row],[Return]]-Journal[[#This Row],[Stakes]])</f>
        <v>-2.139999999999997</v>
      </c>
      <c r="N36" s="295">
        <v>-2</v>
      </c>
      <c r="O36" s="172">
        <v>6</v>
      </c>
      <c r="P36" s="172">
        <v>2</v>
      </c>
      <c r="Q36" s="172"/>
      <c r="R36" s="172" t="s">
        <v>129</v>
      </c>
      <c r="S36" s="172" t="s">
        <v>123</v>
      </c>
      <c r="T36" s="170">
        <f>IF(Journal[[#This Row],[Result]]="",T35,SUM(Journal[[#Headers],[Profit]]:Journal[[#This Row],[Profit]]))</f>
        <v>58.41</v>
      </c>
      <c r="U36" s="174">
        <f>IF(Journal[[#This Row],[Profit]]="","",Journal[[#This Row],[Profit]]/Journal[[#This Row],[Stakes]])</f>
        <v>-8.9203834931221221E-2</v>
      </c>
      <c r="V36"/>
    </row>
    <row r="37" spans="2:22" x14ac:dyDescent="0.3">
      <c r="B37" s="165">
        <f t="shared" si="0"/>
        <v>35</v>
      </c>
      <c r="C37" s="166">
        <v>45235</v>
      </c>
      <c r="D37" s="166" t="str">
        <f>TEXT(Journal[[#This Row],[Date]],"ddd")</f>
        <v>Sun</v>
      </c>
      <c r="E37" s="167">
        <v>0.5625</v>
      </c>
      <c r="F37" s="168" t="s">
        <v>69</v>
      </c>
      <c r="G37" s="168" t="s">
        <v>70</v>
      </c>
      <c r="H37" s="183" t="s">
        <v>223</v>
      </c>
      <c r="I37" s="169" t="s">
        <v>137</v>
      </c>
      <c r="J37" s="170">
        <v>8.0399999999999991</v>
      </c>
      <c r="K37" s="190">
        <v>10.4</v>
      </c>
      <c r="L37" s="171" t="str">
        <f>IF(Journal[[#This Row],[Stakes]]="","",IF(Journal[[#This Row],[Profit]]&gt;0,"WON",IF(Journal[[#This Row],[Profit]]=0,"VOID","LOST")))</f>
        <v>WON</v>
      </c>
      <c r="M37" s="186">
        <f>IF(Journal[[#This Row],[Stakes]]="","",Journal[[#This Row],[Return]]-Journal[[#This Row],[Stakes]])</f>
        <v>2.3600000000000012</v>
      </c>
      <c r="N37" s="295">
        <v>5</v>
      </c>
      <c r="O37" s="172">
        <v>4</v>
      </c>
      <c r="P37" s="172">
        <v>2</v>
      </c>
      <c r="Q37" s="172"/>
      <c r="R37" s="172" t="s">
        <v>128</v>
      </c>
      <c r="S37" s="172" t="s">
        <v>123</v>
      </c>
      <c r="T37" s="170">
        <f>IF(Journal[[#This Row],[Result]]="",T36,SUM(Journal[[#Headers],[Profit]]:Journal[[#This Row],[Profit]]))</f>
        <v>60.769999999999996</v>
      </c>
      <c r="U37" s="174">
        <f>IF(Journal[[#This Row],[Profit]]="","",Journal[[#This Row],[Profit]]/Journal[[#This Row],[Stakes]])</f>
        <v>0.29353233830845787</v>
      </c>
      <c r="V37"/>
    </row>
    <row r="38" spans="2:22" x14ac:dyDescent="0.3">
      <c r="B38" s="165">
        <f t="shared" si="0"/>
        <v>36</v>
      </c>
      <c r="C38" s="166">
        <v>45235</v>
      </c>
      <c r="D38" s="166" t="str">
        <f>TEXT(Journal[[#This Row],[Date]],"ddd")</f>
        <v>Sun</v>
      </c>
      <c r="E38" s="167">
        <v>0.71875</v>
      </c>
      <c r="F38" s="168" t="s">
        <v>60</v>
      </c>
      <c r="G38" s="168" t="s">
        <v>61</v>
      </c>
      <c r="H38" s="183" t="s">
        <v>224</v>
      </c>
      <c r="I38" s="169" t="s">
        <v>225</v>
      </c>
      <c r="J38" s="170">
        <v>3</v>
      </c>
      <c r="K38" s="190">
        <v>6.15</v>
      </c>
      <c r="L38" s="171" t="str">
        <f>IF(Journal[[#This Row],[Stakes]]="","",IF(Journal[[#This Row],[Profit]]&gt;0,"WON",IF(Journal[[#This Row],[Profit]]=0,"VOID","LOST")))</f>
        <v>WON</v>
      </c>
      <c r="M38" s="186">
        <f>IF(Journal[[#This Row],[Stakes]]="","",Journal[[#This Row],[Return]]-Journal[[#This Row],[Stakes]])</f>
        <v>3.1500000000000004</v>
      </c>
      <c r="N38" s="295">
        <v>4</v>
      </c>
      <c r="O38" s="172">
        <v>3</v>
      </c>
      <c r="P38" s="172"/>
      <c r="Q38" s="172"/>
      <c r="R38" s="172" t="s">
        <v>128</v>
      </c>
      <c r="S38" s="172" t="s">
        <v>124</v>
      </c>
      <c r="T38" s="170">
        <f>IF(Journal[[#This Row],[Result]]="",T37,SUM(Journal[[#Headers],[Profit]]:Journal[[#This Row],[Profit]]))</f>
        <v>63.919999999999995</v>
      </c>
      <c r="U38" s="174">
        <f>IF(Journal[[#This Row],[Profit]]="","",Journal[[#This Row],[Profit]]/Journal[[#This Row],[Stakes]])</f>
        <v>1.05</v>
      </c>
      <c r="V38"/>
    </row>
    <row r="39" spans="2:22" x14ac:dyDescent="0.3">
      <c r="B39" s="165">
        <f t="shared" si="0"/>
        <v>37</v>
      </c>
      <c r="C39" s="166">
        <v>45235</v>
      </c>
      <c r="D39" s="166" t="str">
        <f>TEXT(Journal[[#This Row],[Date]],"ddd")</f>
        <v>Sun</v>
      </c>
      <c r="E39" s="167">
        <v>0.83333333333333337</v>
      </c>
      <c r="F39" s="168" t="s">
        <v>64</v>
      </c>
      <c r="G39" s="168" t="s">
        <v>65</v>
      </c>
      <c r="H39" s="183" t="s">
        <v>226</v>
      </c>
      <c r="I39" s="169" t="s">
        <v>125</v>
      </c>
      <c r="J39" s="170">
        <v>15.23</v>
      </c>
      <c r="K39" s="190">
        <v>17.3</v>
      </c>
      <c r="L39" s="171" t="str">
        <f>IF(Journal[[#This Row],[Stakes]]="","",IF(Journal[[#This Row],[Profit]]&gt;0,"WON",IF(Journal[[#This Row],[Profit]]=0,"VOID","LOST")))</f>
        <v>WON</v>
      </c>
      <c r="M39" s="186">
        <f>IF(Journal[[#This Row],[Stakes]]="","",Journal[[#This Row],[Return]]-Journal[[#This Row],[Stakes]])</f>
        <v>2.0700000000000003</v>
      </c>
      <c r="N39" s="295">
        <v>2</v>
      </c>
      <c r="O39" s="172">
        <v>5</v>
      </c>
      <c r="P39" s="172">
        <v>3</v>
      </c>
      <c r="Q39" s="172"/>
      <c r="R39" s="172" t="s">
        <v>128</v>
      </c>
      <c r="S39" s="172" t="s">
        <v>123</v>
      </c>
      <c r="T39" s="170">
        <f>IF(Journal[[#This Row],[Result]]="",T38,SUM(Journal[[#Headers],[Profit]]:Journal[[#This Row],[Profit]]))</f>
        <v>65.989999999999995</v>
      </c>
      <c r="U39" s="174">
        <f>IF(Journal[[#This Row],[Profit]]="","",Journal[[#This Row],[Profit]]/Journal[[#This Row],[Stakes]])</f>
        <v>0.13591595535128037</v>
      </c>
      <c r="V39"/>
    </row>
    <row r="40" spans="2:22" x14ac:dyDescent="0.3">
      <c r="B40" s="165">
        <f t="shared" si="0"/>
        <v>38</v>
      </c>
      <c r="C40" s="166">
        <v>45236</v>
      </c>
      <c r="D40" s="166" t="str">
        <f>TEXT(Journal[[#This Row],[Date]],"ddd")</f>
        <v>Mon</v>
      </c>
      <c r="E40" s="167">
        <v>0.4375</v>
      </c>
      <c r="F40" s="168" t="s">
        <v>48</v>
      </c>
      <c r="G40" s="170" t="s">
        <v>50</v>
      </c>
      <c r="H40" s="183" t="s">
        <v>229</v>
      </c>
      <c r="I40" s="169" t="s">
        <v>230</v>
      </c>
      <c r="J40" s="170">
        <v>9.1300000000000008</v>
      </c>
      <c r="K40" s="190">
        <v>9.83</v>
      </c>
      <c r="L40" s="171" t="str">
        <f>IF(Journal[[#This Row],[Stakes]]="","",IF(Journal[[#This Row],[Profit]]&gt;0,"WON",IF(Journal[[#This Row],[Profit]]=0,"VOID","LOST")))</f>
        <v>WON</v>
      </c>
      <c r="M40" s="186">
        <f>IF(Journal[[#This Row],[Stakes]]="","",Journal[[#This Row],[Return]]-Journal[[#This Row],[Stakes]])</f>
        <v>0.69999999999999929</v>
      </c>
      <c r="N40" s="295">
        <v>0</v>
      </c>
      <c r="O40" s="172">
        <v>4</v>
      </c>
      <c r="P40" s="172">
        <v>2</v>
      </c>
      <c r="Q40" s="172">
        <v>1</v>
      </c>
      <c r="R40" s="172" t="s">
        <v>129</v>
      </c>
      <c r="S40" s="172" t="s">
        <v>124</v>
      </c>
      <c r="T40" s="170">
        <f>IF(Journal[[#This Row],[Result]]="",T39,SUM(Journal[[#Headers],[Profit]]:Journal[[#This Row],[Profit]]))</f>
        <v>66.69</v>
      </c>
      <c r="U40" s="174">
        <f>IF(Journal[[#This Row],[Profit]]="","",Journal[[#This Row],[Profit]]/Journal[[#This Row],[Stakes]])</f>
        <v>7.6670317634172966E-2</v>
      </c>
      <c r="V40"/>
    </row>
    <row r="41" spans="2:22" x14ac:dyDescent="0.3">
      <c r="B41" s="165">
        <f t="shared" si="0"/>
        <v>39</v>
      </c>
      <c r="C41" s="166">
        <v>45236</v>
      </c>
      <c r="D41" s="166" t="str">
        <f>TEXT(Journal[[#This Row],[Date]],"ddd")</f>
        <v>Mon</v>
      </c>
      <c r="E41" s="167">
        <v>0.5</v>
      </c>
      <c r="F41" s="168" t="s">
        <v>46</v>
      </c>
      <c r="G41" s="170" t="s">
        <v>49</v>
      </c>
      <c r="H41" s="183" t="s">
        <v>231</v>
      </c>
      <c r="I41" s="169" t="s">
        <v>127</v>
      </c>
      <c r="J41" s="170">
        <v>9.5</v>
      </c>
      <c r="K41" s="190">
        <v>0</v>
      </c>
      <c r="L41" s="171" t="str">
        <f>IF(Journal[[#This Row],[Stakes]]="","",IF(Journal[[#This Row],[Profit]]&gt;0,"WON",IF(Journal[[#This Row],[Profit]]=0,"VOID","LOST")))</f>
        <v>LOST</v>
      </c>
      <c r="M41" s="186">
        <f>IF(Journal[[#This Row],[Stakes]]="","",Journal[[#This Row],[Return]]-Journal[[#This Row],[Stakes]])</f>
        <v>-9.5</v>
      </c>
      <c r="N41" s="295">
        <v>-32</v>
      </c>
      <c r="O41" s="172">
        <v>4</v>
      </c>
      <c r="P41" s="172"/>
      <c r="Q41" s="172"/>
      <c r="R41" s="172" t="s">
        <v>128</v>
      </c>
      <c r="S41" s="172" t="s">
        <v>123</v>
      </c>
      <c r="T41" s="170">
        <f>IF(Journal[[#This Row],[Result]]="",T40,SUM(Journal[[#Headers],[Profit]]:Journal[[#This Row],[Profit]]))</f>
        <v>57.19</v>
      </c>
      <c r="U41" s="174">
        <f>IF(Journal[[#This Row],[Profit]]="","",Journal[[#This Row],[Profit]]/Journal[[#This Row],[Stakes]])</f>
        <v>-1</v>
      </c>
      <c r="V41"/>
    </row>
    <row r="42" spans="2:22" x14ac:dyDescent="0.3">
      <c r="B42" s="165">
        <f t="shared" si="0"/>
        <v>40</v>
      </c>
      <c r="C42" s="166">
        <v>45236</v>
      </c>
      <c r="D42" s="166" t="str">
        <f>TEXT(Journal[[#This Row],[Date]],"ddd")</f>
        <v>Mon</v>
      </c>
      <c r="E42" s="167">
        <v>0.875</v>
      </c>
      <c r="F42" s="168" t="s">
        <v>232</v>
      </c>
      <c r="G42" s="170" t="s">
        <v>233</v>
      </c>
      <c r="H42" s="183" t="s">
        <v>234</v>
      </c>
      <c r="I42" s="169" t="s">
        <v>225</v>
      </c>
      <c r="J42" s="170">
        <v>8.6</v>
      </c>
      <c r="K42" s="190">
        <v>11.73</v>
      </c>
      <c r="L42" s="171" t="str">
        <f>IF(Journal[[#This Row],[Stakes]]="","",IF(Journal[[#This Row],[Profit]]&gt;0,"WON",IF(Journal[[#This Row],[Profit]]=0,"VOID","LOST")))</f>
        <v>WON</v>
      </c>
      <c r="M42" s="186">
        <f>IF(Journal[[#This Row],[Stakes]]="","",Journal[[#This Row],[Return]]-Journal[[#This Row],[Stakes]])</f>
        <v>3.1300000000000008</v>
      </c>
      <c r="N42" s="295">
        <v>0</v>
      </c>
      <c r="O42" s="172">
        <v>4</v>
      </c>
      <c r="P42" s="172">
        <v>2</v>
      </c>
      <c r="Q42" s="172"/>
      <c r="R42" s="172" t="s">
        <v>128</v>
      </c>
      <c r="S42" s="172" t="s">
        <v>124</v>
      </c>
      <c r="T42" s="170">
        <f>IF(Journal[[#This Row],[Result]]="",T41,SUM(Journal[[#Headers],[Profit]]:Journal[[#This Row],[Profit]]))</f>
        <v>60.32</v>
      </c>
      <c r="U42" s="174">
        <f>IF(Journal[[#This Row],[Profit]]="","",Journal[[#This Row],[Profit]]/Journal[[#This Row],[Stakes]])</f>
        <v>0.36395348837209313</v>
      </c>
      <c r="V42"/>
    </row>
    <row r="43" spans="2:22" x14ac:dyDescent="0.3">
      <c r="B43" s="165">
        <f t="shared" si="0"/>
        <v>41</v>
      </c>
      <c r="C43" s="166">
        <v>45237</v>
      </c>
      <c r="D43" s="166" t="str">
        <f>TEXT(Journal[[#This Row],[Date]],"ddd")</f>
        <v>Tue</v>
      </c>
      <c r="E43" s="167">
        <v>0.79166666666666663</v>
      </c>
      <c r="F43" s="168" t="s">
        <v>117</v>
      </c>
      <c r="G43" s="170" t="s">
        <v>140</v>
      </c>
      <c r="H43" s="183" t="s">
        <v>250</v>
      </c>
      <c r="I43" s="169" t="s">
        <v>135</v>
      </c>
      <c r="J43" s="170">
        <v>24.36</v>
      </c>
      <c r="K43" s="190">
        <v>26.73</v>
      </c>
      <c r="L43" s="171" t="str">
        <f>IF(Journal[[#This Row],[Stakes]]="","",IF(Journal[[#This Row],[Profit]]&gt;0,"WON",IF(Journal[[#This Row],[Profit]]=0,"VOID","LOST")))</f>
        <v>WON</v>
      </c>
      <c r="M43" s="186">
        <f>IF(Journal[[#This Row],[Stakes]]="","",Journal[[#This Row],[Return]]-Journal[[#This Row],[Stakes]])</f>
        <v>2.370000000000001</v>
      </c>
      <c r="N43" s="295">
        <v>0</v>
      </c>
      <c r="O43" s="172">
        <v>6</v>
      </c>
      <c r="P43" s="172">
        <v>3</v>
      </c>
      <c r="Q43" s="172"/>
      <c r="R43" s="172" t="s">
        <v>128</v>
      </c>
      <c r="S43" s="172" t="s">
        <v>124</v>
      </c>
      <c r="T43" s="170">
        <f>IF(Journal[[#This Row],[Result]]="",T42,SUM(Journal[[#Headers],[Profit]]:Journal[[#This Row],[Profit]]))</f>
        <v>62.69</v>
      </c>
      <c r="U43" s="174">
        <f>IF(Journal[[#This Row],[Profit]]="","",Journal[[#This Row],[Profit]]/Journal[[#This Row],[Stakes]])</f>
        <v>9.7290640394088718E-2</v>
      </c>
      <c r="V43"/>
    </row>
    <row r="44" spans="2:22" x14ac:dyDescent="0.3">
      <c r="B44" s="165">
        <f t="shared" si="0"/>
        <v>42</v>
      </c>
      <c r="C44" s="166">
        <v>45237</v>
      </c>
      <c r="D44" s="166" t="str">
        <f>TEXT(Journal[[#This Row],[Date]],"ddd")</f>
        <v>Tue</v>
      </c>
      <c r="E44" s="167">
        <v>0.875</v>
      </c>
      <c r="F44" s="168" t="s">
        <v>251</v>
      </c>
      <c r="G44" s="170" t="s">
        <v>252</v>
      </c>
      <c r="H44" s="183" t="s">
        <v>253</v>
      </c>
      <c r="I44" s="169" t="s">
        <v>204</v>
      </c>
      <c r="J44" s="170">
        <v>25.5</v>
      </c>
      <c r="K44" s="190">
        <v>26.28</v>
      </c>
      <c r="L44" s="171" t="str">
        <f>IF(Journal[[#This Row],[Stakes]]="","",IF(Journal[[#This Row],[Profit]]&gt;0,"WON",IF(Journal[[#This Row],[Profit]]=0,"VOID","LOST")))</f>
        <v>WON</v>
      </c>
      <c r="M44" s="186">
        <f>IF(Journal[[#This Row],[Stakes]]="","",Journal[[#This Row],[Return]]-Journal[[#This Row],[Stakes]])</f>
        <v>0.78000000000000114</v>
      </c>
      <c r="N44" s="295">
        <v>2</v>
      </c>
      <c r="O44" s="172">
        <v>8</v>
      </c>
      <c r="P44" s="172"/>
      <c r="Q44" s="172"/>
      <c r="R44" s="172" t="s">
        <v>129</v>
      </c>
      <c r="S44" s="172" t="s">
        <v>124</v>
      </c>
      <c r="T44" s="170">
        <f>IF(Journal[[#This Row],[Result]]="",T43,SUM(Journal[[#Headers],[Profit]]:Journal[[#This Row],[Profit]]))</f>
        <v>63.47</v>
      </c>
      <c r="U44" s="174">
        <f>IF(Journal[[#This Row],[Profit]]="","",Journal[[#This Row],[Profit]]/Journal[[#This Row],[Stakes]])</f>
        <v>3.058823529411769E-2</v>
      </c>
      <c r="V44"/>
    </row>
    <row r="45" spans="2:22" x14ac:dyDescent="0.3">
      <c r="B45" s="165">
        <f t="shared" si="0"/>
        <v>43</v>
      </c>
      <c r="C45" s="166">
        <v>45238</v>
      </c>
      <c r="D45" s="166" t="str">
        <f>TEXT(Journal[[#This Row],[Date]],"ddd")</f>
        <v>Wed</v>
      </c>
      <c r="E45" s="167">
        <v>0.79166666666666663</v>
      </c>
      <c r="F45" s="168" t="s">
        <v>117</v>
      </c>
      <c r="G45" s="170" t="s">
        <v>140</v>
      </c>
      <c r="H45" s="183" t="s">
        <v>255</v>
      </c>
      <c r="I45" s="169" t="s">
        <v>135</v>
      </c>
      <c r="J45" s="170">
        <v>7</v>
      </c>
      <c r="K45" s="190">
        <v>8.27</v>
      </c>
      <c r="L45" s="171" t="str">
        <f>IF(Journal[[#This Row],[Stakes]]="","",IF(Journal[[#This Row],[Profit]]&gt;0,"WON",IF(Journal[[#This Row],[Profit]]=0,"VOID","LOST")))</f>
        <v>WON</v>
      </c>
      <c r="M45" s="186">
        <f>IF(Journal[[#This Row],[Stakes]]="","",Journal[[#This Row],[Return]]-Journal[[#This Row],[Stakes]])</f>
        <v>1.2699999999999996</v>
      </c>
      <c r="N45" s="295">
        <v>1</v>
      </c>
      <c r="O45" s="172">
        <v>4</v>
      </c>
      <c r="P45" s="172"/>
      <c r="Q45" s="172">
        <v>2</v>
      </c>
      <c r="R45" s="172" t="s">
        <v>129</v>
      </c>
      <c r="S45" s="172" t="s">
        <v>123</v>
      </c>
      <c r="T45" s="170">
        <f>IF(Journal[[#This Row],[Result]]="",T44,SUM(Journal[[#Headers],[Profit]]:Journal[[#This Row],[Profit]]))</f>
        <v>64.739999999999995</v>
      </c>
      <c r="U45" s="174">
        <f>IF(Journal[[#This Row],[Profit]]="","",Journal[[#This Row],[Profit]]/Journal[[#This Row],[Stakes]])</f>
        <v>0.18142857142857136</v>
      </c>
      <c r="V45"/>
    </row>
    <row r="46" spans="2:22" x14ac:dyDescent="0.3">
      <c r="B46" s="165">
        <f t="shared" si="0"/>
        <v>44</v>
      </c>
      <c r="C46" s="166">
        <v>45238</v>
      </c>
      <c r="D46" s="166" t="str">
        <f>TEXT(Journal[[#This Row],[Date]],"ddd")</f>
        <v>Wed</v>
      </c>
      <c r="E46" s="167">
        <v>0.875</v>
      </c>
      <c r="F46" s="168" t="s">
        <v>117</v>
      </c>
      <c r="G46" s="170" t="s">
        <v>140</v>
      </c>
      <c r="H46" s="183" t="s">
        <v>256</v>
      </c>
      <c r="I46" s="169" t="s">
        <v>135</v>
      </c>
      <c r="J46" s="170">
        <v>7.5</v>
      </c>
      <c r="K46" s="190">
        <v>12.45</v>
      </c>
      <c r="L46" s="171" t="str">
        <f>IF(Journal[[#This Row],[Stakes]]="","",IF(Journal[[#This Row],[Profit]]&gt;0,"WON",IF(Journal[[#This Row],[Profit]]=0,"VOID","LOST")))</f>
        <v>WON</v>
      </c>
      <c r="M46" s="186">
        <f>IF(Journal[[#This Row],[Stakes]]="","",Journal[[#This Row],[Return]]-Journal[[#This Row],[Stakes]])</f>
        <v>4.9499999999999993</v>
      </c>
      <c r="N46" s="295">
        <v>11</v>
      </c>
      <c r="O46" s="172">
        <v>3</v>
      </c>
      <c r="P46" s="172"/>
      <c r="Q46" s="172">
        <v>1</v>
      </c>
      <c r="R46" s="172" t="s">
        <v>128</v>
      </c>
      <c r="S46" s="172" t="s">
        <v>124</v>
      </c>
      <c r="T46" s="170">
        <f>IF(Journal[[#This Row],[Result]]="",T45,SUM(Journal[[#Headers],[Profit]]:Journal[[#This Row],[Profit]]))</f>
        <v>69.69</v>
      </c>
      <c r="U46" s="174">
        <f>IF(Journal[[#This Row],[Profit]]="","",Journal[[#This Row],[Profit]]/Journal[[#This Row],[Stakes]])</f>
        <v>0.65999999999999992</v>
      </c>
      <c r="V46"/>
    </row>
    <row r="47" spans="2:22" x14ac:dyDescent="0.3">
      <c r="B47" s="165">
        <f t="shared" ref="B47:B52" si="1">ROW(A45)</f>
        <v>45</v>
      </c>
      <c r="C47" s="166">
        <v>45239</v>
      </c>
      <c r="D47" s="166" t="str">
        <f>TEXT(Journal[[#This Row],[Date]],"ddd")</f>
        <v>Thu</v>
      </c>
      <c r="E47" s="167">
        <v>0.5</v>
      </c>
      <c r="F47" s="168" t="s">
        <v>46</v>
      </c>
      <c r="G47" s="170" t="s">
        <v>49</v>
      </c>
      <c r="H47" s="183" t="s">
        <v>259</v>
      </c>
      <c r="I47" s="169" t="s">
        <v>137</v>
      </c>
      <c r="J47" s="170">
        <v>7</v>
      </c>
      <c r="K47" s="190">
        <v>11.2</v>
      </c>
      <c r="L47" s="171" t="str">
        <f>IF(Journal[[#This Row],[Stakes]]="","",IF(Journal[[#This Row],[Profit]]&gt;0,"WON",IF(Journal[[#This Row],[Profit]]=0,"VOID","LOST")))</f>
        <v>WON</v>
      </c>
      <c r="M47" s="186">
        <f>IF(Journal[[#This Row],[Stakes]]="","",Journal[[#This Row],[Return]]-Journal[[#This Row],[Stakes]])</f>
        <v>4.1999999999999993</v>
      </c>
      <c r="N47" s="295">
        <v>24</v>
      </c>
      <c r="O47" s="172">
        <v>4</v>
      </c>
      <c r="P47" s="172"/>
      <c r="Q47" s="172">
        <v>2</v>
      </c>
      <c r="R47" s="172" t="s">
        <v>129</v>
      </c>
      <c r="S47" s="172" t="s">
        <v>124</v>
      </c>
      <c r="T47" s="170">
        <f>IF(Journal[[#This Row],[Result]]="",T46,SUM(Journal[[#Headers],[Profit]]:Journal[[#This Row],[Profit]]))</f>
        <v>73.89</v>
      </c>
      <c r="U47" s="174">
        <f>IF(Journal[[#This Row],[Profit]]="","",Journal[[#This Row],[Profit]]/Journal[[#This Row],[Stakes]])</f>
        <v>0.59999999999999987</v>
      </c>
      <c r="V47"/>
    </row>
    <row r="48" spans="2:22" x14ac:dyDescent="0.3">
      <c r="B48" s="165">
        <f t="shared" si="1"/>
        <v>46</v>
      </c>
      <c r="C48" s="166">
        <v>45239</v>
      </c>
      <c r="D48" s="166" t="str">
        <f>TEXT(Journal[[#This Row],[Date]],"ddd")</f>
        <v>Thu</v>
      </c>
      <c r="E48" s="167">
        <v>0.80208333333333337</v>
      </c>
      <c r="F48" s="168" t="s">
        <v>117</v>
      </c>
      <c r="G48" s="170" t="s">
        <v>121</v>
      </c>
      <c r="H48" s="183" t="s">
        <v>260</v>
      </c>
      <c r="I48" s="169" t="s">
        <v>261</v>
      </c>
      <c r="J48" s="170">
        <v>10</v>
      </c>
      <c r="K48" s="190">
        <v>9.2200000000000006</v>
      </c>
      <c r="L48" s="171" t="str">
        <f>IF(Journal[[#This Row],[Stakes]]="","",IF(Journal[[#This Row],[Profit]]&gt;0,"WON",IF(Journal[[#This Row],[Profit]]=0,"VOID","LOST")))</f>
        <v>LOST</v>
      </c>
      <c r="M48" s="186">
        <f>IF(Journal[[#This Row],[Stakes]]="","",Journal[[#This Row],[Return]]-Journal[[#This Row],[Stakes]])</f>
        <v>-0.77999999999999936</v>
      </c>
      <c r="N48" s="295">
        <v>-1</v>
      </c>
      <c r="O48" s="172">
        <v>5</v>
      </c>
      <c r="P48" s="172"/>
      <c r="Q48" s="172">
        <v>1</v>
      </c>
      <c r="R48" s="172" t="s">
        <v>129</v>
      </c>
      <c r="S48" s="172" t="s">
        <v>124</v>
      </c>
      <c r="T48" s="170">
        <f>IF(Journal[[#This Row],[Result]]="",T47,SUM(Journal[[#Headers],[Profit]]:Journal[[#This Row],[Profit]]))</f>
        <v>73.11</v>
      </c>
      <c r="U48" s="174">
        <f>IF(Journal[[#This Row],[Profit]]="","",Journal[[#This Row],[Profit]]/Journal[[#This Row],[Stakes]])</f>
        <v>-7.7999999999999931E-2</v>
      </c>
      <c r="V48"/>
    </row>
    <row r="49" spans="2:22" x14ac:dyDescent="0.3">
      <c r="B49" s="165">
        <f t="shared" si="1"/>
        <v>47</v>
      </c>
      <c r="C49" s="166">
        <v>45239</v>
      </c>
      <c r="D49" s="166" t="str">
        <f>TEXT(Journal[[#This Row],[Date]],"ddd")</f>
        <v>Thu</v>
      </c>
      <c r="E49" s="167">
        <v>0.8125</v>
      </c>
      <c r="F49" s="168" t="s">
        <v>117</v>
      </c>
      <c r="G49" s="170" t="s">
        <v>121</v>
      </c>
      <c r="H49" s="183" t="s">
        <v>262</v>
      </c>
      <c r="I49" s="169" t="s">
        <v>263</v>
      </c>
      <c r="J49" s="170">
        <v>1</v>
      </c>
      <c r="K49" s="190">
        <v>1</v>
      </c>
      <c r="L49" s="171" t="str">
        <f>IF(Journal[[#This Row],[Stakes]]="","",IF(Journal[[#This Row],[Profit]]&gt;0,"WON",IF(Journal[[#This Row],[Profit]]=0,"VOID","LOST")))</f>
        <v>VOID</v>
      </c>
      <c r="M49" s="186">
        <f>IF(Journal[[#This Row],[Stakes]]="","",Journal[[#This Row],[Return]]-Journal[[#This Row],[Stakes]])</f>
        <v>0</v>
      </c>
      <c r="N49" s="295">
        <v>0</v>
      </c>
      <c r="O49" s="172">
        <v>1</v>
      </c>
      <c r="P49" s="172"/>
      <c r="Q49" s="172">
        <v>1</v>
      </c>
      <c r="R49" s="172" t="s">
        <v>128</v>
      </c>
      <c r="S49" s="172" t="s">
        <v>123</v>
      </c>
      <c r="T49" s="170">
        <f>IF(Journal[[#This Row],[Result]]="",T48,SUM(Journal[[#Headers],[Profit]]:Journal[[#This Row],[Profit]]))</f>
        <v>73.11</v>
      </c>
      <c r="U49" s="174">
        <f>IF(Journal[[#This Row],[Profit]]="","",Journal[[#This Row],[Profit]]/Journal[[#This Row],[Stakes]])</f>
        <v>0</v>
      </c>
      <c r="V49"/>
    </row>
    <row r="50" spans="2:22" x14ac:dyDescent="0.3">
      <c r="B50" s="165">
        <f t="shared" si="1"/>
        <v>48</v>
      </c>
      <c r="C50" s="166">
        <v>45240</v>
      </c>
      <c r="D50" s="166" t="str">
        <f>TEXT(Journal[[#This Row],[Date]],"ddd")</f>
        <v>Fri</v>
      </c>
      <c r="E50" s="167">
        <v>0.5</v>
      </c>
      <c r="F50" s="168" t="s">
        <v>46</v>
      </c>
      <c r="G50" s="170" t="s">
        <v>49</v>
      </c>
      <c r="H50" s="183" t="s">
        <v>265</v>
      </c>
      <c r="I50" s="169" t="s">
        <v>131</v>
      </c>
      <c r="J50" s="170">
        <v>1.5</v>
      </c>
      <c r="K50" s="190">
        <v>1.91</v>
      </c>
      <c r="L50" s="171" t="str">
        <f>IF(Journal[[#This Row],[Stakes]]="","",IF(Journal[[#This Row],[Profit]]&gt;0,"WON",IF(Journal[[#This Row],[Profit]]=0,"VOID","LOST")))</f>
        <v>WON</v>
      </c>
      <c r="M50" s="186">
        <f>IF(Journal[[#This Row],[Stakes]]="","",Journal[[#This Row],[Return]]-Journal[[#This Row],[Stakes]])</f>
        <v>0.40999999999999992</v>
      </c>
      <c r="N50" s="295">
        <v>4</v>
      </c>
      <c r="O50" s="172">
        <v>2</v>
      </c>
      <c r="P50" s="172"/>
      <c r="Q50" s="172"/>
      <c r="R50" s="172" t="s">
        <v>129</v>
      </c>
      <c r="S50" s="172" t="s">
        <v>124</v>
      </c>
      <c r="T50" s="170">
        <f>IF(Journal[[#This Row],[Result]]="",T49,SUM(Journal[[#Headers],[Profit]]:Journal[[#This Row],[Profit]]))</f>
        <v>73.52</v>
      </c>
      <c r="U50" s="174">
        <f>IF(Journal[[#This Row],[Profit]]="","",Journal[[#This Row],[Profit]]/Journal[[#This Row],[Stakes]])</f>
        <v>0.27333333333333326</v>
      </c>
      <c r="V50"/>
    </row>
    <row r="51" spans="2:22" x14ac:dyDescent="0.3">
      <c r="B51" s="165">
        <f t="shared" si="1"/>
        <v>49</v>
      </c>
      <c r="C51" s="166">
        <v>45240</v>
      </c>
      <c r="D51" s="166" t="str">
        <f>TEXT(Journal[[#This Row],[Date]],"ddd")</f>
        <v>Fri</v>
      </c>
      <c r="E51" s="167">
        <v>0.5</v>
      </c>
      <c r="F51" s="168" t="s">
        <v>46</v>
      </c>
      <c r="G51" s="170" t="s">
        <v>49</v>
      </c>
      <c r="H51" s="183" t="s">
        <v>266</v>
      </c>
      <c r="I51" s="169" t="s">
        <v>136</v>
      </c>
      <c r="J51" s="170">
        <v>26</v>
      </c>
      <c r="K51" s="190">
        <v>26.4</v>
      </c>
      <c r="L51" s="171" t="str">
        <f>IF(Journal[[#This Row],[Stakes]]="","",IF(Journal[[#This Row],[Profit]]&gt;0,"WON",IF(Journal[[#This Row],[Profit]]=0,"VOID","LOST")))</f>
        <v>WON</v>
      </c>
      <c r="M51" s="186">
        <f>IF(Journal[[#This Row],[Stakes]]="","",Journal[[#This Row],[Return]]-Journal[[#This Row],[Stakes]])</f>
        <v>0.39999999999999858</v>
      </c>
      <c r="N51" s="295">
        <v>6</v>
      </c>
      <c r="O51" s="172">
        <v>8</v>
      </c>
      <c r="P51" s="172"/>
      <c r="Q51" s="172"/>
      <c r="R51" s="172" t="s">
        <v>128</v>
      </c>
      <c r="S51" s="172" t="s">
        <v>123</v>
      </c>
      <c r="T51" s="170">
        <f>IF(Journal[[#This Row],[Result]]="",T50,SUM(Journal[[#Headers],[Profit]]:Journal[[#This Row],[Profit]]))</f>
        <v>73.919999999999987</v>
      </c>
      <c r="U51" s="174">
        <f>IF(Journal[[#This Row],[Profit]]="","",Journal[[#This Row],[Profit]]/Journal[[#This Row],[Stakes]])</f>
        <v>1.538461538461533E-2</v>
      </c>
      <c r="V51"/>
    </row>
    <row r="52" spans="2:22" x14ac:dyDescent="0.3">
      <c r="B52" s="165">
        <f t="shared" si="1"/>
        <v>50</v>
      </c>
      <c r="C52" s="166">
        <v>45240</v>
      </c>
      <c r="D52" s="166" t="str">
        <f>TEXT(Journal[[#This Row],[Date]],"ddd")</f>
        <v>Fri</v>
      </c>
      <c r="E52" s="167">
        <v>0.75</v>
      </c>
      <c r="F52" s="168" t="s">
        <v>211</v>
      </c>
      <c r="G52" s="170" t="s">
        <v>212</v>
      </c>
      <c r="H52" s="183" t="s">
        <v>267</v>
      </c>
      <c r="I52" s="169" t="s">
        <v>138</v>
      </c>
      <c r="J52" s="170">
        <v>7</v>
      </c>
      <c r="K52" s="190">
        <v>0</v>
      </c>
      <c r="L52" s="171" t="str">
        <f>IF(Journal[[#This Row],[Stakes]]="","",IF(Journal[[#This Row],[Profit]]&gt;0,"WON",IF(Journal[[#This Row],[Profit]]=0,"VOID","LOST")))</f>
        <v>LOST</v>
      </c>
      <c r="M52" s="186">
        <f>IF(Journal[[#This Row],[Stakes]]="","",Journal[[#This Row],[Return]]-Journal[[#This Row],[Stakes]])</f>
        <v>-7</v>
      </c>
      <c r="N52" s="295">
        <v>-6</v>
      </c>
      <c r="O52" s="172">
        <v>6</v>
      </c>
      <c r="P52" s="172"/>
      <c r="Q52" s="172"/>
      <c r="R52" s="172" t="s">
        <v>129</v>
      </c>
      <c r="S52" s="172" t="s">
        <v>123</v>
      </c>
      <c r="T52" s="170">
        <f>IF(Journal[[#This Row],[Result]]="",T51,SUM(Journal[[#Headers],[Profit]]:Journal[[#This Row],[Profit]]))</f>
        <v>66.919999999999987</v>
      </c>
      <c r="U52" s="174">
        <f>IF(Journal[[#This Row],[Profit]]="","",Journal[[#This Row],[Profit]]/Journal[[#This Row],[Stakes]])</f>
        <v>-1</v>
      </c>
      <c r="V52"/>
    </row>
    <row r="53" spans="2:22" x14ac:dyDescent="0.3">
      <c r="B53" s="165">
        <f t="shared" ref="B53:B58" si="2">ROW(A51)</f>
        <v>51</v>
      </c>
      <c r="C53" s="166">
        <v>45240</v>
      </c>
      <c r="D53" s="166" t="str">
        <f>TEXT(Journal[[#This Row],[Date]],"ddd")</f>
        <v>Fri</v>
      </c>
      <c r="E53" s="167">
        <v>0.875</v>
      </c>
      <c r="F53" s="168" t="s">
        <v>117</v>
      </c>
      <c r="G53" s="170" t="s">
        <v>121</v>
      </c>
      <c r="H53" s="183" t="s">
        <v>268</v>
      </c>
      <c r="I53" s="169" t="s">
        <v>134</v>
      </c>
      <c r="J53" s="170">
        <v>6</v>
      </c>
      <c r="K53" s="190">
        <v>0</v>
      </c>
      <c r="L53" s="171" t="str">
        <f>IF(Journal[[#This Row],[Stakes]]="","",IF(Journal[[#This Row],[Profit]]&gt;0,"WON",IF(Journal[[#This Row],[Profit]]=0,"VOID","LOST")))</f>
        <v>LOST</v>
      </c>
      <c r="M53" s="186">
        <f>IF(Journal[[#This Row],[Stakes]]="","",Journal[[#This Row],[Return]]-Journal[[#This Row],[Stakes]])</f>
        <v>-6</v>
      </c>
      <c r="N53" s="295">
        <v>-4</v>
      </c>
      <c r="O53" s="172">
        <v>5</v>
      </c>
      <c r="P53" s="172"/>
      <c r="Q53" s="172"/>
      <c r="R53" s="172" t="s">
        <v>129</v>
      </c>
      <c r="S53" s="172" t="s">
        <v>123</v>
      </c>
      <c r="T53" s="170">
        <f>IF(Journal[[#This Row],[Result]]="",T52,SUM(Journal[[#Headers],[Profit]]:Journal[[#This Row],[Profit]]))</f>
        <v>60.919999999999987</v>
      </c>
      <c r="U53" s="174">
        <f>IF(Journal[[#This Row],[Profit]]="","",Journal[[#This Row],[Profit]]/Journal[[#This Row],[Stakes]])</f>
        <v>-1</v>
      </c>
      <c r="V53"/>
    </row>
    <row r="54" spans="2:22" x14ac:dyDescent="0.3">
      <c r="B54" s="165">
        <f t="shared" si="2"/>
        <v>52</v>
      </c>
      <c r="C54" s="166">
        <v>45241</v>
      </c>
      <c r="D54" s="166" t="str">
        <f>TEXT(Journal[[#This Row],[Date]],"ddd")</f>
        <v>Sat</v>
      </c>
      <c r="E54" s="167">
        <v>0.29166666666666669</v>
      </c>
      <c r="F54" s="168" t="s">
        <v>46</v>
      </c>
      <c r="G54" s="170" t="s">
        <v>49</v>
      </c>
      <c r="H54" s="183" t="s">
        <v>269</v>
      </c>
      <c r="I54" s="169" t="s">
        <v>196</v>
      </c>
      <c r="J54" s="170">
        <v>6</v>
      </c>
      <c r="K54" s="190">
        <v>6.23</v>
      </c>
      <c r="L54" s="171" t="str">
        <f>IF(Journal[[#This Row],[Stakes]]="","",IF(Journal[[#This Row],[Profit]]&gt;0,"WON",IF(Journal[[#This Row],[Profit]]=0,"VOID","LOST")))</f>
        <v>WON</v>
      </c>
      <c r="M54" s="186">
        <f>IF(Journal[[#This Row],[Stakes]]="","",Journal[[#This Row],[Return]]-Journal[[#This Row],[Stakes]])</f>
        <v>0.23000000000000043</v>
      </c>
      <c r="N54" s="295">
        <v>0</v>
      </c>
      <c r="O54" s="172">
        <v>4</v>
      </c>
      <c r="P54" s="172"/>
      <c r="Q54" s="172">
        <v>4</v>
      </c>
      <c r="R54" s="172" t="s">
        <v>129</v>
      </c>
      <c r="S54" s="172" t="s">
        <v>123</v>
      </c>
      <c r="T54" s="170">
        <f>IF(Journal[[#This Row],[Result]]="",T53,SUM(Journal[[#Headers],[Profit]]:Journal[[#This Row],[Profit]]))</f>
        <v>61.149999999999991</v>
      </c>
      <c r="U54" s="174">
        <f>IF(Journal[[#This Row],[Profit]]="","",Journal[[#This Row],[Profit]]/Journal[[#This Row],[Stakes]])</f>
        <v>3.8333333333333407E-2</v>
      </c>
      <c r="V54"/>
    </row>
    <row r="55" spans="2:22" x14ac:dyDescent="0.3">
      <c r="B55" s="165">
        <f t="shared" si="2"/>
        <v>53</v>
      </c>
      <c r="C55" s="166">
        <v>45241</v>
      </c>
      <c r="D55" s="166" t="str">
        <f>TEXT(Journal[[#This Row],[Date]],"ddd")</f>
        <v>Sat</v>
      </c>
      <c r="E55" s="167">
        <v>0.35416666666666669</v>
      </c>
      <c r="F55" s="168" t="s">
        <v>48</v>
      </c>
      <c r="G55" s="170" t="s">
        <v>50</v>
      </c>
      <c r="H55" s="183" t="s">
        <v>270</v>
      </c>
      <c r="I55" s="169" t="s">
        <v>139</v>
      </c>
      <c r="J55" s="170">
        <v>6</v>
      </c>
      <c r="K55" s="190">
        <v>11.73</v>
      </c>
      <c r="L55" s="171" t="str">
        <f>IF(Journal[[#This Row],[Stakes]]="","",IF(Journal[[#This Row],[Profit]]&gt;0,"WON",IF(Journal[[#This Row],[Profit]]=0,"VOID","LOST")))</f>
        <v>WON</v>
      </c>
      <c r="M55" s="186">
        <f>IF(Journal[[#This Row],[Stakes]]="","",Journal[[#This Row],[Return]]-Journal[[#This Row],[Stakes]])</f>
        <v>5.73</v>
      </c>
      <c r="N55" s="295">
        <v>13</v>
      </c>
      <c r="O55" s="172">
        <v>4</v>
      </c>
      <c r="P55" s="172"/>
      <c r="Q55" s="172">
        <v>1</v>
      </c>
      <c r="R55" s="172" t="s">
        <v>129</v>
      </c>
      <c r="S55" s="172" t="s">
        <v>124</v>
      </c>
      <c r="T55" s="170">
        <f>IF(Journal[[#This Row],[Result]]="",T54,SUM(Journal[[#Headers],[Profit]]:Journal[[#This Row],[Profit]]))</f>
        <v>66.88</v>
      </c>
      <c r="U55" s="174">
        <f>IF(Journal[[#This Row],[Profit]]="","",Journal[[#This Row],[Profit]]/Journal[[#This Row],[Stakes]])</f>
        <v>0.95500000000000007</v>
      </c>
      <c r="V55"/>
    </row>
    <row r="56" spans="2:22" x14ac:dyDescent="0.3">
      <c r="B56" s="165">
        <f t="shared" si="2"/>
        <v>54</v>
      </c>
      <c r="C56" s="166">
        <v>45241</v>
      </c>
      <c r="D56" s="166" t="str">
        <f>TEXT(Journal[[#This Row],[Date]],"ddd")</f>
        <v>Sat</v>
      </c>
      <c r="E56" s="167">
        <v>0.45833333333333331</v>
      </c>
      <c r="F56" s="168" t="s">
        <v>48</v>
      </c>
      <c r="G56" s="170" t="s">
        <v>50</v>
      </c>
      <c r="H56" s="183" t="s">
        <v>271</v>
      </c>
      <c r="I56" s="169" t="s">
        <v>196</v>
      </c>
      <c r="J56" s="170">
        <v>2.5</v>
      </c>
      <c r="K56" s="190">
        <v>3.15</v>
      </c>
      <c r="L56" s="171" t="str">
        <f>IF(Journal[[#This Row],[Stakes]]="","",IF(Journal[[#This Row],[Profit]]&gt;0,"WON",IF(Journal[[#This Row],[Profit]]=0,"VOID","LOST")))</f>
        <v>WON</v>
      </c>
      <c r="M56" s="186">
        <f>IF(Journal[[#This Row],[Stakes]]="","",Journal[[#This Row],[Return]]-Journal[[#This Row],[Stakes]])</f>
        <v>0.64999999999999991</v>
      </c>
      <c r="N56" s="295">
        <v>4</v>
      </c>
      <c r="O56" s="172">
        <v>3</v>
      </c>
      <c r="P56" s="172"/>
      <c r="Q56" s="172">
        <v>1</v>
      </c>
      <c r="R56" s="172" t="s">
        <v>129</v>
      </c>
      <c r="S56" s="172" t="s">
        <v>123</v>
      </c>
      <c r="T56" s="170">
        <f>IF(Journal[[#This Row],[Result]]="",T55,SUM(Journal[[#Headers],[Profit]]:Journal[[#This Row],[Profit]]))</f>
        <v>67.53</v>
      </c>
      <c r="U56" s="174">
        <f>IF(Journal[[#This Row],[Profit]]="","",Journal[[#This Row],[Profit]]/Journal[[#This Row],[Stakes]])</f>
        <v>0.25999999999999995</v>
      </c>
      <c r="V56"/>
    </row>
    <row r="57" spans="2:22" x14ac:dyDescent="0.3">
      <c r="B57" s="165">
        <f t="shared" si="2"/>
        <v>55</v>
      </c>
      <c r="C57" s="166">
        <v>45241</v>
      </c>
      <c r="D57" s="166" t="str">
        <f>TEXT(Journal[[#This Row],[Date]],"ddd")</f>
        <v>Sat</v>
      </c>
      <c r="E57" s="167">
        <v>0.60416666666666663</v>
      </c>
      <c r="F57" s="168" t="s">
        <v>211</v>
      </c>
      <c r="G57" s="170" t="s">
        <v>212</v>
      </c>
      <c r="H57" s="183" t="s">
        <v>272</v>
      </c>
      <c r="I57" s="169" t="s">
        <v>125</v>
      </c>
      <c r="J57" s="170">
        <v>6.5</v>
      </c>
      <c r="K57" s="190">
        <v>13.3</v>
      </c>
      <c r="L57" s="171" t="str">
        <f>IF(Journal[[#This Row],[Stakes]]="","",IF(Journal[[#This Row],[Profit]]&gt;0,"WON",IF(Journal[[#This Row],[Profit]]=0,"VOID","LOST")))</f>
        <v>WON</v>
      </c>
      <c r="M57" s="186">
        <f>IF(Journal[[#This Row],[Stakes]]="","",Journal[[#This Row],[Return]]-Journal[[#This Row],[Stakes]])</f>
        <v>6.8000000000000007</v>
      </c>
      <c r="N57" s="295">
        <v>9</v>
      </c>
      <c r="O57" s="172">
        <v>5</v>
      </c>
      <c r="P57" s="172"/>
      <c r="Q57" s="172">
        <v>1</v>
      </c>
      <c r="R57" s="172" t="s">
        <v>129</v>
      </c>
      <c r="S57" s="172" t="s">
        <v>124</v>
      </c>
      <c r="T57" s="170">
        <f>IF(Journal[[#This Row],[Result]]="",T56,SUM(Journal[[#Headers],[Profit]]:Journal[[#This Row],[Profit]]))</f>
        <v>74.33</v>
      </c>
      <c r="U57" s="174">
        <f>IF(Journal[[#This Row],[Profit]]="","",Journal[[#This Row],[Profit]]/Journal[[#This Row],[Stakes]])</f>
        <v>1.0461538461538462</v>
      </c>
      <c r="V57"/>
    </row>
    <row r="58" spans="2:22" x14ac:dyDescent="0.3">
      <c r="B58" s="165">
        <f t="shared" si="2"/>
        <v>56</v>
      </c>
      <c r="C58" s="166">
        <v>45241</v>
      </c>
      <c r="D58" s="166" t="str">
        <f>TEXT(Journal[[#This Row],[Date]],"ddd")</f>
        <v>Sat</v>
      </c>
      <c r="E58" s="167">
        <v>0.70833333333333337</v>
      </c>
      <c r="F58" s="168" t="s">
        <v>251</v>
      </c>
      <c r="G58" s="170" t="s">
        <v>252</v>
      </c>
      <c r="H58" s="183" t="s">
        <v>273</v>
      </c>
      <c r="I58" s="169" t="s">
        <v>139</v>
      </c>
      <c r="J58" s="170">
        <v>1</v>
      </c>
      <c r="K58" s="190">
        <v>1.01</v>
      </c>
      <c r="L58" s="171" t="str">
        <f>IF(Journal[[#This Row],[Stakes]]="","",IF(Journal[[#This Row],[Profit]]&gt;0,"WON",IF(Journal[[#This Row],[Profit]]=0,"VOID","LOST")))</f>
        <v>WON</v>
      </c>
      <c r="M58" s="186">
        <f>IF(Journal[[#This Row],[Stakes]]="","",Journal[[#This Row],[Return]]-Journal[[#This Row],[Stakes]])</f>
        <v>1.0000000000000009E-2</v>
      </c>
      <c r="N58" s="295">
        <v>0</v>
      </c>
      <c r="O58" s="172">
        <v>1</v>
      </c>
      <c r="P58" s="172"/>
      <c r="Q58" s="172">
        <v>1</v>
      </c>
      <c r="R58" s="172" t="s">
        <v>129</v>
      </c>
      <c r="S58" s="172" t="s">
        <v>124</v>
      </c>
      <c r="T58" s="170">
        <f>IF(Journal[[#This Row],[Result]]="",T57,SUM(Journal[[#Headers],[Profit]]:Journal[[#This Row],[Profit]]))</f>
        <v>74.34</v>
      </c>
      <c r="U58" s="174">
        <f>IF(Journal[[#This Row],[Profit]]="","",Journal[[#This Row],[Profit]]/Journal[[#This Row],[Stakes]])</f>
        <v>1.0000000000000009E-2</v>
      </c>
      <c r="V58"/>
    </row>
    <row r="59" spans="2:22" x14ac:dyDescent="0.3">
      <c r="B59" s="165">
        <f t="shared" ref="B59:B64" si="3">ROW(A57)</f>
        <v>57</v>
      </c>
      <c r="C59" s="166">
        <v>45241</v>
      </c>
      <c r="D59" s="166" t="str">
        <f>TEXT(Journal[[#This Row],[Date]],"ddd")</f>
        <v>Sat</v>
      </c>
      <c r="E59" s="167">
        <v>0.79166666666666663</v>
      </c>
      <c r="F59" s="168" t="s">
        <v>69</v>
      </c>
      <c r="G59" s="170" t="s">
        <v>70</v>
      </c>
      <c r="H59" s="183" t="s">
        <v>274</v>
      </c>
      <c r="I59" s="169" t="s">
        <v>125</v>
      </c>
      <c r="J59" s="170">
        <v>30</v>
      </c>
      <c r="K59" s="190">
        <v>28.7</v>
      </c>
      <c r="L59" s="171" t="str">
        <f>IF(Journal[[#This Row],[Stakes]]="","",IF(Journal[[#This Row],[Profit]]&gt;0,"WON",IF(Journal[[#This Row],[Profit]]=0,"VOID","LOST")))</f>
        <v>LOST</v>
      </c>
      <c r="M59" s="186">
        <f>IF(Journal[[#This Row],[Stakes]]="","",Journal[[#This Row],[Return]]-Journal[[#This Row],[Stakes]])</f>
        <v>-1.3000000000000007</v>
      </c>
      <c r="N59" s="295">
        <v>-1</v>
      </c>
      <c r="O59" s="172">
        <v>6</v>
      </c>
      <c r="P59" s="172">
        <v>1</v>
      </c>
      <c r="Q59" s="172"/>
      <c r="R59" s="172" t="s">
        <v>129</v>
      </c>
      <c r="S59" s="172" t="s">
        <v>124</v>
      </c>
      <c r="T59" s="170">
        <f>IF(Journal[[#This Row],[Result]]="",T58,SUM(Journal[[#Headers],[Profit]]:Journal[[#This Row],[Profit]]))</f>
        <v>73.040000000000006</v>
      </c>
      <c r="U59" s="174">
        <f>IF(Journal[[#This Row],[Profit]]="","",Journal[[#This Row],[Profit]]/Journal[[#This Row],[Stakes]])</f>
        <v>-4.3333333333333356E-2</v>
      </c>
      <c r="V59"/>
    </row>
    <row r="60" spans="2:22" x14ac:dyDescent="0.3">
      <c r="B60" s="165">
        <f t="shared" si="3"/>
        <v>58</v>
      </c>
      <c r="C60" s="166">
        <v>45242</v>
      </c>
      <c r="D60" s="166" t="str">
        <f>TEXT(Journal[[#This Row],[Date]],"ddd")</f>
        <v>Sun</v>
      </c>
      <c r="E60" s="167">
        <v>0.29166666666666669</v>
      </c>
      <c r="F60" s="168" t="s">
        <v>46</v>
      </c>
      <c r="G60" s="170" t="s">
        <v>49</v>
      </c>
      <c r="H60" s="183" t="s">
        <v>276</v>
      </c>
      <c r="I60" s="169" t="s">
        <v>139</v>
      </c>
      <c r="J60" s="170">
        <v>0.25</v>
      </c>
      <c r="K60" s="190">
        <v>0.5</v>
      </c>
      <c r="L60" s="171" t="str">
        <f>IF(Journal[[#This Row],[Stakes]]="","",IF(Journal[[#This Row],[Profit]]&gt;0,"WON",IF(Journal[[#This Row],[Profit]]=0,"VOID","LOST")))</f>
        <v>WON</v>
      </c>
      <c r="M60" s="186">
        <f>IF(Journal[[#This Row],[Stakes]]="","",Journal[[#This Row],[Return]]-Journal[[#This Row],[Stakes]])</f>
        <v>0.25</v>
      </c>
      <c r="N60" s="295">
        <v>24</v>
      </c>
      <c r="O60" s="172">
        <v>1</v>
      </c>
      <c r="P60" s="172"/>
      <c r="Q60" s="172"/>
      <c r="R60" s="172" t="s">
        <v>129</v>
      </c>
      <c r="S60" s="172" t="s">
        <v>124</v>
      </c>
      <c r="T60" s="170">
        <f>IF(Journal[[#This Row],[Result]]="",T59,SUM(Journal[[#Headers],[Profit]]:Journal[[#This Row],[Profit]]))</f>
        <v>73.290000000000006</v>
      </c>
      <c r="U60" s="174">
        <f>IF(Journal[[#This Row],[Profit]]="","",Journal[[#This Row],[Profit]]/Journal[[#This Row],[Stakes]])</f>
        <v>1</v>
      </c>
      <c r="V60"/>
    </row>
    <row r="61" spans="2:22" x14ac:dyDescent="0.3">
      <c r="B61" s="165">
        <f t="shared" si="3"/>
        <v>59</v>
      </c>
      <c r="C61" s="166">
        <v>45242</v>
      </c>
      <c r="D61" s="166" t="str">
        <f>TEXT(Journal[[#This Row],[Date]],"ddd")</f>
        <v>Sun</v>
      </c>
      <c r="E61" s="167">
        <v>0.375</v>
      </c>
      <c r="F61" s="168" t="s">
        <v>46</v>
      </c>
      <c r="G61" s="170" t="s">
        <v>49</v>
      </c>
      <c r="H61" s="183" t="s">
        <v>277</v>
      </c>
      <c r="I61" s="169" t="s">
        <v>179</v>
      </c>
      <c r="J61" s="170">
        <v>14.38</v>
      </c>
      <c r="K61" s="190">
        <v>9.43</v>
      </c>
      <c r="L61" s="171" t="str">
        <f>IF(Journal[[#This Row],[Stakes]]="","",IF(Journal[[#This Row],[Profit]]&gt;0,"WON",IF(Journal[[#This Row],[Profit]]=0,"VOID","LOST")))</f>
        <v>LOST</v>
      </c>
      <c r="M61" s="186">
        <f>IF(Journal[[#This Row],[Stakes]]="","",Journal[[#This Row],[Return]]-Journal[[#This Row],[Stakes]])</f>
        <v>-4.9500000000000011</v>
      </c>
      <c r="N61" s="295">
        <v>-1</v>
      </c>
      <c r="O61" s="172">
        <v>6</v>
      </c>
      <c r="P61" s="172">
        <v>2</v>
      </c>
      <c r="Q61" s="172"/>
      <c r="R61" s="172" t="s">
        <v>128</v>
      </c>
      <c r="S61" s="172" t="s">
        <v>124</v>
      </c>
      <c r="T61" s="170">
        <f>IF(Journal[[#This Row],[Result]]="",T60,SUM(Journal[[#Headers],[Profit]]:Journal[[#This Row],[Profit]]))</f>
        <v>68.34</v>
      </c>
      <c r="U61" s="174">
        <f>IF(Journal[[#This Row],[Profit]]="","",Journal[[#This Row],[Profit]]/Journal[[#This Row],[Stakes]])</f>
        <v>-0.34422809457579978</v>
      </c>
      <c r="V61"/>
    </row>
    <row r="62" spans="2:22" x14ac:dyDescent="0.3">
      <c r="B62" s="165">
        <f t="shared" si="3"/>
        <v>60</v>
      </c>
      <c r="C62" s="166">
        <v>45242</v>
      </c>
      <c r="D62" s="166" t="str">
        <f>TEXT(Journal[[#This Row],[Date]],"ddd")</f>
        <v>Sun</v>
      </c>
      <c r="E62" s="167">
        <v>0.5625</v>
      </c>
      <c r="F62" s="168" t="s">
        <v>69</v>
      </c>
      <c r="G62" s="170" t="s">
        <v>70</v>
      </c>
      <c r="H62" s="183" t="s">
        <v>278</v>
      </c>
      <c r="I62" s="169" t="s">
        <v>134</v>
      </c>
      <c r="J62" s="170">
        <v>3</v>
      </c>
      <c r="K62" s="190">
        <v>0</v>
      </c>
      <c r="L62" s="171" t="str">
        <f>IF(Journal[[#This Row],[Stakes]]="","",IF(Journal[[#This Row],[Profit]]&gt;0,"WON",IF(Journal[[#This Row],[Profit]]=0,"VOID","LOST")))</f>
        <v>LOST</v>
      </c>
      <c r="M62" s="186">
        <f>IF(Journal[[#This Row],[Stakes]]="","",Journal[[#This Row],[Return]]-Journal[[#This Row],[Stakes]])</f>
        <v>-3</v>
      </c>
      <c r="N62" s="295">
        <v>-10</v>
      </c>
      <c r="O62" s="172">
        <v>5</v>
      </c>
      <c r="P62" s="172"/>
      <c r="Q62" s="172"/>
      <c r="R62" s="172" t="s">
        <v>128</v>
      </c>
      <c r="S62" s="172" t="s">
        <v>124</v>
      </c>
      <c r="T62" s="170">
        <f>IF(Journal[[#This Row],[Result]]="",T61,SUM(Journal[[#Headers],[Profit]]:Journal[[#This Row],[Profit]]))</f>
        <v>65.34</v>
      </c>
      <c r="U62" s="174">
        <f>IF(Journal[[#This Row],[Profit]]="","",Journal[[#This Row],[Profit]]/Journal[[#This Row],[Stakes]])</f>
        <v>-1</v>
      </c>
      <c r="V62"/>
    </row>
    <row r="63" spans="2:22" x14ac:dyDescent="0.3">
      <c r="B63" s="165">
        <f t="shared" si="3"/>
        <v>61</v>
      </c>
      <c r="C63" s="166">
        <v>45242</v>
      </c>
      <c r="D63" s="166" t="str">
        <f>TEXT(Journal[[#This Row],[Date]],"ddd")</f>
        <v>Sun</v>
      </c>
      <c r="E63" s="167">
        <v>0.71875</v>
      </c>
      <c r="F63" s="168" t="s">
        <v>60</v>
      </c>
      <c r="G63" s="170" t="s">
        <v>61</v>
      </c>
      <c r="H63" s="183" t="s">
        <v>279</v>
      </c>
      <c r="I63" s="169" t="s">
        <v>280</v>
      </c>
      <c r="J63" s="170">
        <v>8.75</v>
      </c>
      <c r="K63" s="190">
        <v>16.940000000000001</v>
      </c>
      <c r="L63" s="171" t="str">
        <f>IF(Journal[[#This Row],[Stakes]]="","",IF(Journal[[#This Row],[Profit]]&gt;0,"WON",IF(Journal[[#This Row],[Profit]]=0,"VOID","LOST")))</f>
        <v>WON</v>
      </c>
      <c r="M63" s="186">
        <f>IF(Journal[[#This Row],[Stakes]]="","",Journal[[#This Row],[Return]]-Journal[[#This Row],[Stakes]])</f>
        <v>8.1900000000000013</v>
      </c>
      <c r="N63" s="295">
        <v>4</v>
      </c>
      <c r="O63" s="172">
        <v>5</v>
      </c>
      <c r="P63" s="172">
        <v>1</v>
      </c>
      <c r="Q63" s="172"/>
      <c r="R63" s="172" t="s">
        <v>128</v>
      </c>
      <c r="S63" s="172" t="s">
        <v>124</v>
      </c>
      <c r="T63" s="170">
        <f>IF(Journal[[#This Row],[Result]]="",T62,SUM(Journal[[#Headers],[Profit]]:Journal[[#This Row],[Profit]]))</f>
        <v>73.53</v>
      </c>
      <c r="U63" s="174">
        <f>IF(Journal[[#This Row],[Profit]]="","",Journal[[#This Row],[Profit]]/Journal[[#This Row],[Stakes]])</f>
        <v>0.93600000000000017</v>
      </c>
      <c r="V63"/>
    </row>
    <row r="64" spans="2:22" x14ac:dyDescent="0.3">
      <c r="B64" s="165">
        <f t="shared" si="3"/>
        <v>62</v>
      </c>
      <c r="C64" s="166">
        <v>45242</v>
      </c>
      <c r="D64" s="166" t="str">
        <f>TEXT(Journal[[#This Row],[Date]],"ddd")</f>
        <v>Sun</v>
      </c>
      <c r="E64" s="167">
        <v>0.875</v>
      </c>
      <c r="F64" s="168" t="s">
        <v>64</v>
      </c>
      <c r="G64" s="170" t="s">
        <v>65</v>
      </c>
      <c r="H64" s="183" t="s">
        <v>281</v>
      </c>
      <c r="I64" s="169" t="s">
        <v>131</v>
      </c>
      <c r="J64" s="170">
        <v>4</v>
      </c>
      <c r="K64" s="190">
        <v>5.73</v>
      </c>
      <c r="L64" s="171" t="str">
        <f>IF(Journal[[#This Row],[Stakes]]="","",IF(Journal[[#This Row],[Profit]]&gt;0,"WON",IF(Journal[[#This Row],[Profit]]=0,"VOID","LOST")))</f>
        <v>WON</v>
      </c>
      <c r="M64" s="186">
        <f>IF(Journal[[#This Row],[Stakes]]="","",Journal[[#This Row],[Return]]-Journal[[#This Row],[Stakes]])</f>
        <v>1.7300000000000004</v>
      </c>
      <c r="N64" s="295">
        <v>3</v>
      </c>
      <c r="O64" s="172">
        <v>4</v>
      </c>
      <c r="P64" s="172">
        <v>1</v>
      </c>
      <c r="Q64" s="172"/>
      <c r="R64" s="172" t="s">
        <v>129</v>
      </c>
      <c r="S64" s="172" t="s">
        <v>124</v>
      </c>
      <c r="T64" s="170">
        <f>IF(Journal[[#This Row],[Result]]="",T63,SUM(Journal[[#Headers],[Profit]]:Journal[[#This Row],[Profit]]))</f>
        <v>75.260000000000005</v>
      </c>
      <c r="U64" s="174">
        <f>IF(Journal[[#This Row],[Profit]]="","",Journal[[#This Row],[Profit]]/Journal[[#This Row],[Stakes]])</f>
        <v>0.43250000000000011</v>
      </c>
      <c r="V64"/>
    </row>
    <row r="65" spans="2:22" x14ac:dyDescent="0.3">
      <c r="B65" s="165">
        <f>ROW(A63)</f>
        <v>63</v>
      </c>
      <c r="C65" s="166">
        <v>45243</v>
      </c>
      <c r="D65" s="166" t="str">
        <f>TEXT(Journal[[#This Row],[Date]],"ddd")</f>
        <v>Mon</v>
      </c>
      <c r="E65" s="167">
        <v>0.5</v>
      </c>
      <c r="F65" s="168" t="s">
        <v>46</v>
      </c>
      <c r="G65" s="170" t="s">
        <v>49</v>
      </c>
      <c r="H65" s="183" t="s">
        <v>284</v>
      </c>
      <c r="I65" s="169" t="s">
        <v>204</v>
      </c>
      <c r="J65" s="170">
        <v>10.1</v>
      </c>
      <c r="K65" s="190">
        <v>4.41</v>
      </c>
      <c r="L65" s="171" t="str">
        <f>IF(Journal[[#This Row],[Stakes]]="","",IF(Journal[[#This Row],[Profit]]&gt;0,"WON",IF(Journal[[#This Row],[Profit]]=0,"VOID","LOST")))</f>
        <v>LOST</v>
      </c>
      <c r="M65" s="186">
        <f>IF(Journal[[#This Row],[Stakes]]="","",Journal[[#This Row],[Return]]-Journal[[#This Row],[Stakes]])</f>
        <v>-5.6899999999999995</v>
      </c>
      <c r="N65" s="295">
        <v>-15</v>
      </c>
      <c r="O65" s="172">
        <v>6</v>
      </c>
      <c r="P65" s="172">
        <v>1</v>
      </c>
      <c r="Q65" s="172"/>
      <c r="R65" s="172" t="s">
        <v>129</v>
      </c>
      <c r="S65" s="172" t="s">
        <v>124</v>
      </c>
      <c r="T65" s="170">
        <f>IF(Journal[[#This Row],[Result]]="",T64,SUM(Journal[[#Headers],[Profit]]:Journal[[#This Row],[Profit]]))</f>
        <v>69.570000000000007</v>
      </c>
      <c r="U65" s="174">
        <f>IF(Journal[[#This Row],[Profit]]="","",Journal[[#This Row],[Profit]]/Journal[[#This Row],[Stakes]])</f>
        <v>-0.56336633663366331</v>
      </c>
      <c r="V65"/>
    </row>
    <row r="66" spans="2:22" x14ac:dyDescent="0.3">
      <c r="B66" s="165">
        <f>ROW(A64)</f>
        <v>64</v>
      </c>
      <c r="C66" s="166">
        <v>45243</v>
      </c>
      <c r="D66" s="166" t="str">
        <f>TEXT(Journal[[#This Row],[Date]],"ddd")</f>
        <v>Mon</v>
      </c>
      <c r="E66" s="167">
        <v>0.71875</v>
      </c>
      <c r="F66" s="168" t="s">
        <v>60</v>
      </c>
      <c r="G66" s="170" t="s">
        <v>61</v>
      </c>
      <c r="H66" s="183" t="s">
        <v>287</v>
      </c>
      <c r="I66" s="169" t="s">
        <v>288</v>
      </c>
      <c r="J66" s="170">
        <v>6.25</v>
      </c>
      <c r="K66" s="190">
        <v>10.119999999999999</v>
      </c>
      <c r="L66" s="171" t="str">
        <f>IF(Journal[[#This Row],[Stakes]]="","",IF(Journal[[#This Row],[Profit]]&gt;0,"WON",IF(Journal[[#This Row],[Profit]]=0,"VOID","LOST")))</f>
        <v>WON</v>
      </c>
      <c r="M66" s="186">
        <f>IF(Journal[[#This Row],[Stakes]]="","",Journal[[#This Row],[Return]]-Journal[[#This Row],[Stakes]])</f>
        <v>3.8699999999999992</v>
      </c>
      <c r="N66" s="295">
        <v>13</v>
      </c>
      <c r="O66" s="172">
        <v>5</v>
      </c>
      <c r="P66" s="172"/>
      <c r="Q66" s="172">
        <v>3</v>
      </c>
      <c r="R66" s="172" t="s">
        <v>129</v>
      </c>
      <c r="S66" s="172" t="s">
        <v>124</v>
      </c>
      <c r="T66" s="170">
        <f>IF(Journal[[#This Row],[Result]]="",T65,SUM(Journal[[#Headers],[Profit]]:Journal[[#This Row],[Profit]]))</f>
        <v>73.440000000000012</v>
      </c>
      <c r="U66" s="174">
        <f>IF(Journal[[#This Row],[Profit]]="","",Journal[[#This Row],[Profit]]/Journal[[#This Row],[Stakes]])</f>
        <v>0.61919999999999986</v>
      </c>
      <c r="V66"/>
    </row>
    <row r="67" spans="2:22" x14ac:dyDescent="0.3">
      <c r="B67" s="165">
        <f>ROW(A65)</f>
        <v>65</v>
      </c>
      <c r="C67" s="166">
        <v>45243</v>
      </c>
      <c r="D67" s="166" t="str">
        <f>TEXT(Journal[[#This Row],[Date]],"ddd")</f>
        <v>Mon</v>
      </c>
      <c r="E67" s="167">
        <v>0.84375</v>
      </c>
      <c r="F67" s="168" t="s">
        <v>60</v>
      </c>
      <c r="G67" s="170" t="s">
        <v>61</v>
      </c>
      <c r="H67" s="183" t="s">
        <v>289</v>
      </c>
      <c r="I67" s="169" t="s">
        <v>261</v>
      </c>
      <c r="J67" s="170">
        <v>13.5</v>
      </c>
      <c r="K67" s="190">
        <v>0.54</v>
      </c>
      <c r="L67" s="171" t="str">
        <f>IF(Journal[[#This Row],[Stakes]]="","",IF(Journal[[#This Row],[Profit]]&gt;0,"WON",IF(Journal[[#This Row],[Profit]]=0,"VOID","LOST")))</f>
        <v>LOST</v>
      </c>
      <c r="M67" s="186">
        <f>IF(Journal[[#This Row],[Stakes]]="","",Journal[[#This Row],[Return]]-Journal[[#This Row],[Stakes]])</f>
        <v>-12.96</v>
      </c>
      <c r="N67" s="295">
        <v>-5</v>
      </c>
      <c r="O67" s="172">
        <v>7</v>
      </c>
      <c r="P67" s="172"/>
      <c r="Q67" s="172">
        <v>1</v>
      </c>
      <c r="R67" s="172" t="s">
        <v>129</v>
      </c>
      <c r="S67" s="172" t="s">
        <v>124</v>
      </c>
      <c r="T67" s="170">
        <f>IF(Journal[[#This Row],[Result]]="",T66,SUM(Journal[[#Headers],[Profit]]:Journal[[#This Row],[Profit]]))</f>
        <v>60.480000000000011</v>
      </c>
      <c r="U67" s="174">
        <f>IF(Journal[[#This Row],[Profit]]="","",Journal[[#This Row],[Profit]]/Journal[[#This Row],[Stakes]])</f>
        <v>-0.96000000000000008</v>
      </c>
    </row>
    <row r="68" spans="2:22" x14ac:dyDescent="0.3">
      <c r="B68" s="175">
        <f>SUBTOTAL(103,Journal['#])</f>
        <v>65</v>
      </c>
      <c r="C68" s="175"/>
      <c r="D68" s="175"/>
      <c r="E68" s="175"/>
      <c r="F68" s="176"/>
      <c r="G68" s="176"/>
      <c r="H68" s="184"/>
      <c r="I68" s="175"/>
      <c r="J68" s="177">
        <f>SUBTOTAL(109,Journal[Stakes])</f>
        <v>557.34</v>
      </c>
      <c r="K68" s="187">
        <f>SUBTOTAL(109,Journal[Return])</f>
        <v>617.81999999999982</v>
      </c>
      <c r="L68" s="179">
        <f>COUNTIF(Journal[Result],"WON")/Journal[[#Totals],['#]]</f>
        <v>0.72307692307692306</v>
      </c>
      <c r="M68" s="187">
        <f>SUBTOTAL(109,Journal[Profit])</f>
        <v>60.480000000000011</v>
      </c>
      <c r="N68" s="175"/>
      <c r="O68" s="309">
        <f>SUBTOTAL(101,Journal[Chain Bets])</f>
        <v>4.5384615384615383</v>
      </c>
      <c r="P68" s="175"/>
      <c r="Q68" s="175"/>
      <c r="R68" s="175"/>
      <c r="S68" s="175"/>
      <c r="T68" s="176"/>
      <c r="U68" s="178">
        <f>Journal[[#Totals],[Profit]]/Journal[[#Totals],[Stakes]]</f>
        <v>0.10851544837980408</v>
      </c>
    </row>
  </sheetData>
  <conditionalFormatting sqref="L3:L67">
    <cfRule type="expression" dxfId="87" priority="1" stopIfTrue="1">
      <formula>$L3="WON"</formula>
    </cfRule>
    <cfRule type="expression" dxfId="86" priority="2" stopIfTrue="1">
      <formula>$L3="LOST"</formula>
    </cfRule>
    <cfRule type="expression" dxfId="85" priority="3" stopIfTrue="1">
      <formula>$L3="VOID"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13B6A-B815-4F98-9A63-76DF356B0EFD}">
  <sheetPr codeName="Sheet4"/>
  <dimension ref="B3:L23"/>
  <sheetViews>
    <sheetView workbookViewId="0">
      <selection activeCell="H23" sqref="H23"/>
    </sheetView>
  </sheetViews>
  <sheetFormatPr defaultRowHeight="14.4" x14ac:dyDescent="0.3"/>
  <cols>
    <col min="2" max="2" width="8.88671875" style="100"/>
    <col min="3" max="3" width="8.88671875" style="101"/>
    <col min="4" max="7" width="14.5546875" style="102" customWidth="1"/>
    <col min="8" max="8" width="11.6640625" customWidth="1"/>
  </cols>
  <sheetData>
    <row r="3" spans="2:12" x14ac:dyDescent="0.3">
      <c r="B3" s="104" t="s">
        <v>45</v>
      </c>
      <c r="C3" s="105" t="s">
        <v>22</v>
      </c>
      <c r="D3" s="106" t="s">
        <v>56</v>
      </c>
      <c r="E3" s="106" t="s">
        <v>57</v>
      </c>
      <c r="F3" s="106" t="s">
        <v>59</v>
      </c>
      <c r="G3" s="106" t="s">
        <v>58</v>
      </c>
      <c r="H3" s="106" t="s">
        <v>55</v>
      </c>
    </row>
    <row r="4" spans="2:12" x14ac:dyDescent="0.3">
      <c r="B4" s="100">
        <v>45227</v>
      </c>
      <c r="C4" s="101">
        <v>0.25</v>
      </c>
      <c r="D4" s="102">
        <v>83.74</v>
      </c>
      <c r="E4" s="102">
        <v>161.28</v>
      </c>
      <c r="F4" s="102">
        <v>285</v>
      </c>
      <c r="G4" s="102">
        <v>91.2</v>
      </c>
      <c r="H4" s="99">
        <f>Table2[[#This Row],[stoiximan]]+Table2[[#This Row],[bet365]]+Table2[[#This Row],[novibet]]+Table2[[#This Row],[bwin]]</f>
        <v>621.22</v>
      </c>
    </row>
    <row r="5" spans="2:12" x14ac:dyDescent="0.3">
      <c r="B5" s="100">
        <v>45228</v>
      </c>
      <c r="C5" s="101">
        <v>0.25</v>
      </c>
      <c r="D5" s="102">
        <v>85.1</v>
      </c>
      <c r="E5" s="102">
        <v>160.05000000000001</v>
      </c>
      <c r="F5" s="102">
        <v>286.61</v>
      </c>
      <c r="G5" s="102">
        <v>102.02</v>
      </c>
      <c r="H5" s="99">
        <f>Table2[[#This Row],[stoiximan]]+Table2[[#This Row],[bet365]]+Table2[[#This Row],[novibet]]+Table2[[#This Row],[bwin]]</f>
        <v>633.78</v>
      </c>
      <c r="J5" s="99"/>
    </row>
    <row r="6" spans="2:12" x14ac:dyDescent="0.3">
      <c r="B6" s="100">
        <v>45228</v>
      </c>
      <c r="C6" s="101">
        <v>0.66180555555555554</v>
      </c>
      <c r="D6" s="102">
        <v>85</v>
      </c>
      <c r="E6" s="102">
        <v>158.13</v>
      </c>
      <c r="F6" s="102">
        <v>287.49</v>
      </c>
      <c r="G6" s="102">
        <v>110.43</v>
      </c>
      <c r="H6" s="99">
        <f>Table2[[#This Row],[stoiximan]]+Table2[[#This Row],[bet365]]+Table2[[#This Row],[novibet]]+Table2[[#This Row],[bwin]]</f>
        <v>641.04999999999995</v>
      </c>
      <c r="L6" s="99"/>
    </row>
    <row r="7" spans="2:12" x14ac:dyDescent="0.3">
      <c r="B7" s="100">
        <v>45228</v>
      </c>
      <c r="C7" s="101">
        <v>0.95833333333333337</v>
      </c>
      <c r="D7" s="102">
        <v>85</v>
      </c>
      <c r="E7" s="102">
        <v>156.16999999999999</v>
      </c>
      <c r="F7" s="102">
        <v>287.49</v>
      </c>
      <c r="G7" s="102">
        <v>115.16</v>
      </c>
      <c r="H7" s="99">
        <f>Table2[[#This Row],[stoiximan]]+Table2[[#This Row],[bet365]]+Table2[[#This Row],[novibet]]+Table2[[#This Row],[bwin]]</f>
        <v>643.81999999999994</v>
      </c>
    </row>
    <row r="8" spans="2:12" x14ac:dyDescent="0.3">
      <c r="B8" s="100">
        <v>45229</v>
      </c>
      <c r="C8" s="101">
        <v>0.58333333333333337</v>
      </c>
      <c r="D8" s="102">
        <v>84.72</v>
      </c>
      <c r="E8" s="102">
        <v>156.03</v>
      </c>
      <c r="F8" s="102">
        <v>287.49</v>
      </c>
      <c r="G8" s="102">
        <v>115.89</v>
      </c>
      <c r="H8" s="99">
        <f>Table2[[#This Row],[stoiximan]]+Table2[[#This Row],[bet365]]+Table2[[#This Row],[novibet]]+Table2[[#This Row],[bwin]]</f>
        <v>644.13</v>
      </c>
    </row>
    <row r="9" spans="2:12" x14ac:dyDescent="0.3">
      <c r="B9" s="100">
        <v>8705</v>
      </c>
      <c r="C9" s="101">
        <v>0</v>
      </c>
      <c r="D9" s="102">
        <v>85.25</v>
      </c>
      <c r="E9" s="102">
        <v>155.15</v>
      </c>
      <c r="F9" s="102">
        <v>286.74</v>
      </c>
      <c r="G9" s="102">
        <v>118.72</v>
      </c>
      <c r="H9" s="99">
        <f>Table2[[#This Row],[stoiximan]]+Table2[[#This Row],[bet365]]+Table2[[#This Row],[novibet]]+Table2[[#This Row],[bwin]]</f>
        <v>645.86</v>
      </c>
    </row>
    <row r="10" spans="2:12" x14ac:dyDescent="0.3">
      <c r="B10" s="100">
        <v>45232</v>
      </c>
      <c r="C10" s="101">
        <v>0.20833333333333334</v>
      </c>
      <c r="D10" s="102">
        <v>80.25</v>
      </c>
      <c r="E10" s="102">
        <v>154.03</v>
      </c>
      <c r="F10" s="102">
        <v>286.81</v>
      </c>
      <c r="G10" s="102">
        <v>126.27</v>
      </c>
      <c r="H10" s="99">
        <f>Table2[[#This Row],[stoiximan]]+Table2[[#This Row],[bet365]]+Table2[[#This Row],[novibet]]+Table2[[#This Row],[bwin]]</f>
        <v>647.36</v>
      </c>
    </row>
    <row r="11" spans="2:12" x14ac:dyDescent="0.3">
      <c r="B11" s="100">
        <v>37583</v>
      </c>
      <c r="C11" s="101">
        <v>0.97916666666666663</v>
      </c>
      <c r="D11" s="102">
        <v>84.86</v>
      </c>
      <c r="E11" s="102">
        <v>155.46</v>
      </c>
      <c r="F11" s="102">
        <v>286.81</v>
      </c>
      <c r="G11" s="102">
        <v>144.41</v>
      </c>
      <c r="H11" s="99">
        <f>Table2[[#This Row],[stoiximan]]+Table2[[#This Row],[bet365]]+Table2[[#This Row],[novibet]]+Table2[[#This Row],[bwin]]</f>
        <v>671.54</v>
      </c>
    </row>
    <row r="12" spans="2:12" x14ac:dyDescent="0.3">
      <c r="B12" s="100">
        <v>45234</v>
      </c>
      <c r="C12" s="101">
        <v>0.30763888888888891</v>
      </c>
      <c r="D12" s="102">
        <v>81.069999999999993</v>
      </c>
      <c r="E12" s="102">
        <v>153.46</v>
      </c>
      <c r="F12" s="102">
        <v>286.81</v>
      </c>
      <c r="G12" s="102">
        <v>150.30000000000001</v>
      </c>
      <c r="H12" s="99">
        <f>Table2[[#This Row],[stoiximan]]+Table2[[#This Row],[bet365]]+Table2[[#This Row],[novibet]]+Table2[[#This Row],[bwin]]</f>
        <v>671.6400000000001</v>
      </c>
    </row>
    <row r="13" spans="2:12" x14ac:dyDescent="0.3">
      <c r="B13" s="100">
        <v>45235</v>
      </c>
      <c r="C13" s="101">
        <v>0.25763888888888892</v>
      </c>
      <c r="D13" s="102">
        <v>80.069999999999993</v>
      </c>
      <c r="E13" s="102">
        <v>148.19</v>
      </c>
      <c r="F13" s="102">
        <v>285.81</v>
      </c>
      <c r="G13" s="102">
        <v>167.98</v>
      </c>
      <c r="H13" s="99">
        <f>Table2[[#This Row],[stoiximan]]+Table2[[#This Row],[bet365]]+Table2[[#This Row],[novibet]]+Table2[[#This Row],[bwin]]</f>
        <v>682.05</v>
      </c>
    </row>
    <row r="14" spans="2:12" x14ac:dyDescent="0.3">
      <c r="B14" s="100">
        <v>45236</v>
      </c>
      <c r="C14" s="101">
        <v>0.3125</v>
      </c>
      <c r="D14" s="102">
        <v>80.069999999999993</v>
      </c>
      <c r="E14" s="102">
        <v>143.19</v>
      </c>
      <c r="F14" s="102">
        <v>281.81</v>
      </c>
      <c r="G14" s="102">
        <v>182.44</v>
      </c>
      <c r="H14" s="99">
        <f>Table2[[#This Row],[stoiximan]]+Table2[[#This Row],[bet365]]+Table2[[#This Row],[novibet]]+Table2[[#This Row],[bwin]]</f>
        <v>687.51</v>
      </c>
    </row>
    <row r="15" spans="2:12" x14ac:dyDescent="0.3">
      <c r="B15" s="100">
        <v>45237</v>
      </c>
      <c r="C15" s="101">
        <v>0.28125</v>
      </c>
      <c r="D15" s="102">
        <v>74.569999999999993</v>
      </c>
      <c r="E15" s="102">
        <v>147.80000000000001</v>
      </c>
      <c r="F15" s="102">
        <v>282.11</v>
      </c>
      <c r="G15" s="102">
        <v>177.37</v>
      </c>
      <c r="H15" s="99">
        <f>Table2[[#This Row],[stoiximan]]+Table2[[#This Row],[bet365]]+Table2[[#This Row],[novibet]]+Table2[[#This Row],[bwin]]</f>
        <v>681.85</v>
      </c>
    </row>
    <row r="16" spans="2:12" x14ac:dyDescent="0.3">
      <c r="B16" s="100">
        <v>45237</v>
      </c>
      <c r="C16" s="101">
        <v>0.95833333333333337</v>
      </c>
      <c r="D16" s="102">
        <v>74.569999999999993</v>
      </c>
      <c r="E16" s="102">
        <v>142.24</v>
      </c>
      <c r="F16" s="102">
        <v>281.11</v>
      </c>
      <c r="G16" s="102">
        <v>175.4</v>
      </c>
      <c r="H16" s="99">
        <f>Table2[[#This Row],[stoiximan]]+Table2[[#This Row],[bet365]]+Table2[[#This Row],[novibet]]+Table2[[#This Row],[bwin]]</f>
        <v>673.32</v>
      </c>
      <c r="J16" s="99"/>
    </row>
    <row r="17" spans="2:8" x14ac:dyDescent="0.3">
      <c r="B17" s="100">
        <v>45239</v>
      </c>
      <c r="C17" s="101">
        <v>0.28125</v>
      </c>
      <c r="D17" s="102">
        <v>76.09</v>
      </c>
      <c r="E17" s="102">
        <v>142.24</v>
      </c>
      <c r="F17" s="102">
        <v>281.61</v>
      </c>
      <c r="G17" s="102">
        <v>179.58</v>
      </c>
      <c r="H17" s="99">
        <f>Table2[[#This Row],[stoiximan]]+Table2[[#This Row],[bet365]]+Table2[[#This Row],[novibet]]+Table2[[#This Row],[bwin]]</f>
        <v>679.5200000000001</v>
      </c>
    </row>
    <row r="18" spans="2:8" x14ac:dyDescent="0.3">
      <c r="B18" s="100">
        <v>45240</v>
      </c>
      <c r="C18" s="101">
        <v>0.27777777777777779</v>
      </c>
      <c r="D18" s="102">
        <v>78.790000000000006</v>
      </c>
      <c r="E18" s="102">
        <v>142.24</v>
      </c>
      <c r="F18" s="102">
        <v>281.11</v>
      </c>
      <c r="G18" s="102">
        <v>180.81</v>
      </c>
      <c r="H18" s="99">
        <f>Table2[[#This Row],[stoiximan]]+Table2[[#This Row],[bet365]]+Table2[[#This Row],[novibet]]+Table2[[#This Row],[bwin]]</f>
        <v>682.95</v>
      </c>
    </row>
    <row r="19" spans="2:8" x14ac:dyDescent="0.3">
      <c r="B19" s="100">
        <v>45241</v>
      </c>
      <c r="C19" s="101">
        <v>0.27083333333333331</v>
      </c>
      <c r="D19" s="102">
        <v>72.290000000000006</v>
      </c>
      <c r="E19" s="102">
        <v>142.24</v>
      </c>
      <c r="F19" s="102">
        <v>278.11</v>
      </c>
      <c r="G19" s="102">
        <v>178.12</v>
      </c>
      <c r="H19" s="99">
        <f>Table2[[#This Row],[stoiximan]]+Table2[[#This Row],[bet365]]+Table2[[#This Row],[novibet]]+Table2[[#This Row],[bwin]]</f>
        <v>670.76</v>
      </c>
    </row>
    <row r="20" spans="2:8" x14ac:dyDescent="0.3">
      <c r="B20" s="100">
        <v>45242</v>
      </c>
      <c r="C20" s="101">
        <v>0.22916666666666666</v>
      </c>
      <c r="D20" s="102">
        <v>61.79</v>
      </c>
      <c r="E20" s="102">
        <v>144.55000000000001</v>
      </c>
      <c r="F20" s="102">
        <v>278.12</v>
      </c>
      <c r="G20" s="102">
        <v>198.43</v>
      </c>
      <c r="H20" s="99">
        <f>Table2[[#This Row],[stoiximan]]+Table2[[#This Row],[bet365]]+Table2[[#This Row],[novibet]]+Table2[[#This Row],[bwin]]</f>
        <v>682.8900000000001</v>
      </c>
    </row>
    <row r="21" spans="2:8" x14ac:dyDescent="0.3">
      <c r="B21" s="100">
        <v>45243</v>
      </c>
      <c r="C21" s="101">
        <v>0.23611111111111113</v>
      </c>
      <c r="D21" s="102">
        <v>65.489999999999995</v>
      </c>
      <c r="E21" s="102">
        <v>144.55000000000001</v>
      </c>
      <c r="F21" s="102">
        <v>275.37</v>
      </c>
      <c r="G21" s="102">
        <v>199.7</v>
      </c>
      <c r="H21" s="99">
        <f>Table2[[#This Row],[stoiximan]]+Table2[[#This Row],[bet365]]+Table2[[#This Row],[novibet]]+Table2[[#This Row],[bwin]]</f>
        <v>685.11</v>
      </c>
    </row>
    <row r="22" spans="2:8" x14ac:dyDescent="0.3">
      <c r="B22" s="100">
        <v>45244</v>
      </c>
      <c r="C22" s="101">
        <v>0.47222222222222227</v>
      </c>
      <c r="D22" s="102">
        <v>65.25</v>
      </c>
      <c r="E22" s="102">
        <v>144.55000000000001</v>
      </c>
      <c r="F22" s="102">
        <v>275.13</v>
      </c>
      <c r="G22" s="102">
        <v>185.41</v>
      </c>
      <c r="H22" s="99">
        <f>Table2[[#This Row],[stoiximan]]+Table2[[#This Row],[bet365]]+Table2[[#This Row],[novibet]]+Table2[[#This Row],[bwin]]</f>
        <v>670.34</v>
      </c>
    </row>
    <row r="23" spans="2:8" x14ac:dyDescent="0.3">
      <c r="B23" s="100">
        <v>45289</v>
      </c>
      <c r="C23" s="101">
        <v>0.47916666666666669</v>
      </c>
      <c r="D23" s="102">
        <v>61.5</v>
      </c>
      <c r="E23" s="102">
        <v>144.55000000000001</v>
      </c>
      <c r="F23" s="102">
        <v>274.88</v>
      </c>
      <c r="G23" s="102">
        <v>184.91</v>
      </c>
      <c r="H23" s="99">
        <f>Table2[[#This Row],[stoiximan]]+Table2[[#This Row],[bet365]]+Table2[[#This Row],[novibet]]+Table2[[#This Row],[bwin]]</f>
        <v>665.84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1082D-276F-4F92-9BAA-36A37CDDCE9B}">
  <sheetPr codeName="Sheet7"/>
  <dimension ref="B2:D14"/>
  <sheetViews>
    <sheetView workbookViewId="0">
      <selection activeCell="H11" sqref="H11"/>
    </sheetView>
  </sheetViews>
  <sheetFormatPr defaultRowHeight="16.2" customHeight="1" x14ac:dyDescent="0.3"/>
  <cols>
    <col min="2" max="2" width="16" customWidth="1"/>
    <col min="3" max="3" width="24.33203125" customWidth="1"/>
    <col min="4" max="4" width="8.88671875" style="2"/>
  </cols>
  <sheetData>
    <row r="2" spans="2:4" ht="16.2" customHeight="1" x14ac:dyDescent="0.3">
      <c r="D2" s="2" t="s">
        <v>58</v>
      </c>
    </row>
    <row r="3" spans="2:4" ht="16.2" customHeight="1" x14ac:dyDescent="0.3">
      <c r="B3" t="s">
        <v>44</v>
      </c>
      <c r="C3" t="s">
        <v>43</v>
      </c>
      <c r="D3" s="137" t="s">
        <v>0</v>
      </c>
    </row>
    <row r="4" spans="2:4" ht="16.2" customHeight="1" x14ac:dyDescent="0.3">
      <c r="B4" t="s">
        <v>117</v>
      </c>
      <c r="C4" t="s">
        <v>121</v>
      </c>
      <c r="D4" s="2">
        <v>5</v>
      </c>
    </row>
    <row r="5" spans="2:4" ht="16.2" customHeight="1" x14ac:dyDescent="0.3">
      <c r="B5" t="s">
        <v>146</v>
      </c>
      <c r="C5" t="s">
        <v>147</v>
      </c>
      <c r="D5" s="2">
        <v>6.5</v>
      </c>
    </row>
    <row r="6" spans="2:4" ht="16.2" customHeight="1" x14ac:dyDescent="0.3">
      <c r="B6" t="s">
        <v>117</v>
      </c>
      <c r="C6" t="s">
        <v>140</v>
      </c>
      <c r="D6" s="2">
        <v>6.5</v>
      </c>
    </row>
    <row r="7" spans="2:4" ht="16.2" customHeight="1" x14ac:dyDescent="0.3">
      <c r="B7" t="s">
        <v>151</v>
      </c>
      <c r="C7" t="s">
        <v>152</v>
      </c>
      <c r="D7" s="2">
        <v>6.5</v>
      </c>
    </row>
    <row r="8" spans="2:4" ht="16.2" customHeight="1" x14ac:dyDescent="0.3">
      <c r="B8" t="s">
        <v>117</v>
      </c>
      <c r="C8" t="s">
        <v>143</v>
      </c>
      <c r="D8" s="2">
        <v>7.5</v>
      </c>
    </row>
    <row r="9" spans="2:4" ht="16.2" customHeight="1" x14ac:dyDescent="0.3">
      <c r="B9" t="s">
        <v>117</v>
      </c>
      <c r="C9" t="s">
        <v>142</v>
      </c>
      <c r="D9" s="2">
        <v>8.25</v>
      </c>
    </row>
    <row r="10" spans="2:4" ht="16.2" customHeight="1" x14ac:dyDescent="0.3">
      <c r="B10" t="s">
        <v>149</v>
      </c>
      <c r="C10" t="s">
        <v>150</v>
      </c>
      <c r="D10" s="2">
        <v>8.5</v>
      </c>
    </row>
    <row r="11" spans="2:4" ht="16.2" customHeight="1" x14ac:dyDescent="0.3">
      <c r="B11" t="s">
        <v>117</v>
      </c>
      <c r="C11" t="s">
        <v>141</v>
      </c>
      <c r="D11" s="2">
        <v>8.5</v>
      </c>
    </row>
    <row r="12" spans="2:4" ht="16.2" customHeight="1" x14ac:dyDescent="0.3">
      <c r="B12" t="s">
        <v>117</v>
      </c>
      <c r="C12" t="s">
        <v>144</v>
      </c>
      <c r="D12" s="2">
        <v>8.5</v>
      </c>
    </row>
    <row r="13" spans="2:4" ht="16.2" customHeight="1" x14ac:dyDescent="0.3">
      <c r="B13" t="s">
        <v>64</v>
      </c>
      <c r="C13" t="s">
        <v>148</v>
      </c>
      <c r="D13" s="2">
        <v>8.5</v>
      </c>
    </row>
    <row r="14" spans="2:4" ht="16.2" customHeight="1" x14ac:dyDescent="0.3">
      <c r="B14" t="s">
        <v>69</v>
      </c>
      <c r="C14" t="s">
        <v>145</v>
      </c>
      <c r="D14" s="2">
        <v>8.5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C51AE-D167-433F-8543-5C79AD2EF38B}">
  <sheetPr codeName="Sheet8"/>
  <dimension ref="B2:V25"/>
  <sheetViews>
    <sheetView workbookViewId="0">
      <selection activeCell="M26" sqref="M26"/>
    </sheetView>
  </sheetViews>
  <sheetFormatPr defaultRowHeight="14.4" x14ac:dyDescent="0.3"/>
  <cols>
    <col min="1" max="1" width="6.6640625" customWidth="1"/>
    <col min="2" max="2" width="5" customWidth="1"/>
    <col min="3" max="3" width="20.88671875" customWidth="1"/>
    <col min="4" max="11" width="8.88671875" style="116"/>
    <col min="12" max="12" width="4.77734375" customWidth="1"/>
    <col min="14" max="14" width="13.6640625" customWidth="1"/>
  </cols>
  <sheetData>
    <row r="2" spans="2:22" x14ac:dyDescent="0.3">
      <c r="G2" t="s">
        <v>155</v>
      </c>
      <c r="I2" t="s">
        <v>156</v>
      </c>
      <c r="O2" t="s">
        <v>157</v>
      </c>
    </row>
    <row r="4" spans="2:22" x14ac:dyDescent="0.3">
      <c r="B4" s="27" t="s">
        <v>153</v>
      </c>
      <c r="C4" s="123"/>
      <c r="D4" s="116">
        <v>1</v>
      </c>
      <c r="E4" s="116">
        <v>2</v>
      </c>
      <c r="F4" s="116">
        <v>3</v>
      </c>
      <c r="G4" s="116">
        <v>4</v>
      </c>
      <c r="H4" s="116">
        <v>5</v>
      </c>
      <c r="I4" s="116">
        <v>6</v>
      </c>
      <c r="J4" s="116">
        <v>7</v>
      </c>
      <c r="K4" s="116">
        <v>8</v>
      </c>
      <c r="M4" s="27" t="s">
        <v>153</v>
      </c>
      <c r="N4" s="123"/>
      <c r="O4" s="116">
        <v>1</v>
      </c>
      <c r="P4" s="116">
        <v>2</v>
      </c>
      <c r="Q4" s="116">
        <v>3</v>
      </c>
      <c r="R4" s="116">
        <v>4</v>
      </c>
      <c r="S4" s="116">
        <v>5</v>
      </c>
      <c r="T4" s="116">
        <v>6</v>
      </c>
      <c r="U4" s="116">
        <v>7</v>
      </c>
      <c r="V4" s="116">
        <v>8</v>
      </c>
    </row>
    <row r="5" spans="2:22" x14ac:dyDescent="0.3">
      <c r="B5" s="27" t="s">
        <v>108</v>
      </c>
      <c r="C5" s="123"/>
      <c r="D5" s="141">
        <v>0.5</v>
      </c>
      <c r="E5" s="117">
        <f>D5*2</f>
        <v>1</v>
      </c>
      <c r="F5" s="117">
        <f t="shared" ref="F5:K5" si="0">E5*2</f>
        <v>2</v>
      </c>
      <c r="G5" s="117">
        <f t="shared" si="0"/>
        <v>4</v>
      </c>
      <c r="H5" s="117">
        <f t="shared" si="0"/>
        <v>8</v>
      </c>
      <c r="I5" s="117">
        <f t="shared" si="0"/>
        <v>16</v>
      </c>
      <c r="J5" s="117">
        <f t="shared" si="0"/>
        <v>32</v>
      </c>
      <c r="K5" s="117">
        <f t="shared" si="0"/>
        <v>64</v>
      </c>
      <c r="M5" s="27" t="s">
        <v>108</v>
      </c>
      <c r="N5" s="123"/>
      <c r="O5" s="141">
        <v>0.5</v>
      </c>
      <c r="P5" s="117">
        <v>1</v>
      </c>
      <c r="Q5" s="117">
        <v>1.5</v>
      </c>
      <c r="R5" s="117">
        <v>2.5</v>
      </c>
      <c r="S5" s="117">
        <v>4</v>
      </c>
      <c r="T5" s="117">
        <v>6.5</v>
      </c>
      <c r="U5" s="117">
        <v>10.5</v>
      </c>
      <c r="V5" s="117">
        <v>17</v>
      </c>
    </row>
    <row r="6" spans="2:22" x14ac:dyDescent="0.3">
      <c r="B6" s="112"/>
      <c r="C6" s="123"/>
      <c r="D6" s="117"/>
      <c r="E6" s="117"/>
      <c r="F6" s="117"/>
      <c r="G6" s="117"/>
      <c r="H6" s="117"/>
      <c r="I6" s="117"/>
      <c r="J6" s="117"/>
      <c r="K6" s="117"/>
      <c r="M6" s="112"/>
      <c r="N6" s="123"/>
      <c r="O6" s="117"/>
      <c r="P6" s="117"/>
      <c r="Q6" s="117"/>
      <c r="R6" s="117"/>
      <c r="S6" s="117"/>
      <c r="T6" s="117"/>
      <c r="U6" s="117"/>
      <c r="V6" s="117"/>
    </row>
    <row r="7" spans="2:22" x14ac:dyDescent="0.3">
      <c r="B7" s="27" t="s">
        <v>158</v>
      </c>
      <c r="C7" s="123"/>
      <c r="D7" s="117"/>
      <c r="E7" s="117"/>
      <c r="F7" s="117"/>
      <c r="G7" s="117"/>
      <c r="H7" s="117"/>
      <c r="I7" s="117"/>
      <c r="J7" s="117"/>
      <c r="K7" s="117"/>
      <c r="M7" s="27" t="s">
        <v>158</v>
      </c>
      <c r="N7" s="123"/>
      <c r="O7" s="117"/>
      <c r="P7" s="117"/>
      <c r="Q7" s="117"/>
      <c r="R7" s="117"/>
      <c r="S7" s="117"/>
      <c r="T7" s="117"/>
      <c r="U7" s="117"/>
      <c r="V7" s="117"/>
    </row>
    <row r="8" spans="2:22" x14ac:dyDescent="0.3">
      <c r="B8" s="112"/>
      <c r="C8" s="112" t="s">
        <v>160</v>
      </c>
      <c r="D8" s="117">
        <f>D5</f>
        <v>0.5</v>
      </c>
      <c r="E8" s="117">
        <f>E5+D8</f>
        <v>1.5</v>
      </c>
      <c r="F8" s="117">
        <f t="shared" ref="F8:K8" si="1">F5+E8</f>
        <v>3.5</v>
      </c>
      <c r="G8" s="117">
        <f t="shared" si="1"/>
        <v>7.5</v>
      </c>
      <c r="H8" s="117">
        <f t="shared" si="1"/>
        <v>15.5</v>
      </c>
      <c r="I8" s="117">
        <f t="shared" si="1"/>
        <v>31.5</v>
      </c>
      <c r="J8" s="117">
        <f t="shared" si="1"/>
        <v>63.5</v>
      </c>
      <c r="K8" s="117">
        <f t="shared" si="1"/>
        <v>127.5</v>
      </c>
      <c r="M8" s="112"/>
      <c r="N8" s="112" t="s">
        <v>160</v>
      </c>
      <c r="O8" s="117">
        <f>O5</f>
        <v>0.5</v>
      </c>
      <c r="P8" s="117">
        <f>P5+O8</f>
        <v>1.5</v>
      </c>
      <c r="Q8" s="117">
        <f t="shared" ref="Q8:V8" si="2">Q5+P8</f>
        <v>3</v>
      </c>
      <c r="R8" s="117">
        <f t="shared" si="2"/>
        <v>5.5</v>
      </c>
      <c r="S8" s="117">
        <f t="shared" si="2"/>
        <v>9.5</v>
      </c>
      <c r="T8" s="117">
        <f t="shared" si="2"/>
        <v>16</v>
      </c>
      <c r="U8" s="117">
        <f t="shared" si="2"/>
        <v>26.5</v>
      </c>
      <c r="V8" s="117">
        <f t="shared" si="2"/>
        <v>43.5</v>
      </c>
    </row>
    <row r="9" spans="2:22" x14ac:dyDescent="0.3">
      <c r="C9" s="112" t="s">
        <v>154</v>
      </c>
      <c r="D9" s="117">
        <f>-D5</f>
        <v>-0.5</v>
      </c>
      <c r="E9" s="117">
        <f>-E5+D9</f>
        <v>-1.5</v>
      </c>
      <c r="F9" s="117">
        <f t="shared" ref="F9:K9" si="3">-F5+E9</f>
        <v>-3.5</v>
      </c>
      <c r="G9" s="117">
        <f t="shared" si="3"/>
        <v>-7.5</v>
      </c>
      <c r="H9" s="117">
        <f t="shared" si="3"/>
        <v>-15.5</v>
      </c>
      <c r="I9" s="117">
        <f t="shared" si="3"/>
        <v>-31.5</v>
      </c>
      <c r="J9" s="117">
        <f t="shared" si="3"/>
        <v>-63.5</v>
      </c>
      <c r="K9" s="117">
        <f t="shared" si="3"/>
        <v>-127.5</v>
      </c>
      <c r="N9" s="112" t="s">
        <v>154</v>
      </c>
      <c r="O9" s="117">
        <f>-O8</f>
        <v>-0.5</v>
      </c>
      <c r="P9" s="117">
        <f t="shared" ref="P9:V9" si="4">-P8</f>
        <v>-1.5</v>
      </c>
      <c r="Q9" s="117">
        <f t="shared" si="4"/>
        <v>-3</v>
      </c>
      <c r="R9" s="117">
        <f t="shared" si="4"/>
        <v>-5.5</v>
      </c>
      <c r="S9" s="117">
        <f t="shared" si="4"/>
        <v>-9.5</v>
      </c>
      <c r="T9" s="117">
        <f t="shared" si="4"/>
        <v>-16</v>
      </c>
      <c r="U9" s="117">
        <f t="shared" si="4"/>
        <v>-26.5</v>
      </c>
      <c r="V9" s="117">
        <f t="shared" si="4"/>
        <v>-43.5</v>
      </c>
    </row>
    <row r="10" spans="2:22" x14ac:dyDescent="0.3">
      <c r="C10" s="112" t="s">
        <v>159</v>
      </c>
      <c r="D10" s="117">
        <f>-D9</f>
        <v>0.5</v>
      </c>
      <c r="E10" s="117">
        <f t="shared" ref="E10:K10" si="5">-E9</f>
        <v>1.5</v>
      </c>
      <c r="F10" s="117">
        <f t="shared" si="5"/>
        <v>3.5</v>
      </c>
      <c r="G10" s="117">
        <f t="shared" si="5"/>
        <v>7.5</v>
      </c>
      <c r="H10" s="117">
        <f t="shared" si="5"/>
        <v>15.5</v>
      </c>
      <c r="I10" s="117">
        <f t="shared" si="5"/>
        <v>31.5</v>
      </c>
      <c r="J10" s="117">
        <f t="shared" si="5"/>
        <v>63.5</v>
      </c>
      <c r="K10" s="117">
        <f t="shared" si="5"/>
        <v>127.5</v>
      </c>
      <c r="N10" s="112" t="s">
        <v>159</v>
      </c>
      <c r="O10" s="117">
        <v>0.5</v>
      </c>
      <c r="P10" s="117">
        <f>P8</f>
        <v>1.5</v>
      </c>
      <c r="Q10" s="117">
        <f t="shared" ref="Q10:V10" si="6">Q8</f>
        <v>3</v>
      </c>
      <c r="R10" s="117">
        <f t="shared" si="6"/>
        <v>5.5</v>
      </c>
      <c r="S10" s="117">
        <f t="shared" si="6"/>
        <v>9.5</v>
      </c>
      <c r="T10" s="117">
        <f t="shared" si="6"/>
        <v>16</v>
      </c>
      <c r="U10" s="117">
        <f t="shared" si="6"/>
        <v>26.5</v>
      </c>
      <c r="V10" s="117">
        <f t="shared" si="6"/>
        <v>43.5</v>
      </c>
    </row>
    <row r="11" spans="2:22" x14ac:dyDescent="0.3">
      <c r="O11" s="116"/>
      <c r="P11" s="116"/>
      <c r="Q11" s="116"/>
      <c r="R11" s="116"/>
      <c r="S11" s="116"/>
      <c r="T11" s="116"/>
      <c r="U11" s="116"/>
      <c r="V11" s="116"/>
    </row>
    <row r="12" spans="2:22" x14ac:dyDescent="0.3">
      <c r="B12" s="125" t="s">
        <v>161</v>
      </c>
      <c r="M12" s="125" t="s">
        <v>161</v>
      </c>
      <c r="O12" s="116"/>
      <c r="P12" s="116"/>
      <c r="Q12" s="116"/>
      <c r="R12" s="116"/>
      <c r="S12" s="116"/>
      <c r="T12" s="116"/>
      <c r="U12" s="116"/>
      <c r="V12" s="116"/>
    </row>
    <row r="13" spans="2:22" x14ac:dyDescent="0.3">
      <c r="C13" s="112" t="s">
        <v>160</v>
      </c>
      <c r="D13" s="142">
        <v>0.9</v>
      </c>
      <c r="E13" s="117">
        <v>2.2999999999999998</v>
      </c>
      <c r="F13" s="117">
        <v>5.0999999999999996</v>
      </c>
      <c r="G13" s="117">
        <v>10.7</v>
      </c>
      <c r="H13" s="117">
        <v>21.9</v>
      </c>
      <c r="I13" s="117">
        <v>44.3</v>
      </c>
      <c r="J13" s="117">
        <v>89.1</v>
      </c>
      <c r="K13" s="117">
        <v>178.7</v>
      </c>
      <c r="N13" s="112" t="s">
        <v>160</v>
      </c>
      <c r="O13" s="142">
        <v>0.9</v>
      </c>
      <c r="P13" s="117">
        <v>2.2999999999999998</v>
      </c>
      <c r="Q13" s="117">
        <v>4.2</v>
      </c>
      <c r="R13" s="117">
        <v>7.5</v>
      </c>
      <c r="S13" s="117">
        <v>12.7</v>
      </c>
      <c r="T13" s="117">
        <v>21.2</v>
      </c>
      <c r="U13" s="117">
        <v>34.9</v>
      </c>
      <c r="V13" s="117">
        <v>57.1</v>
      </c>
    </row>
    <row r="14" spans="2:22" x14ac:dyDescent="0.3">
      <c r="C14" s="112" t="s">
        <v>154</v>
      </c>
      <c r="D14" s="142">
        <v>0</v>
      </c>
      <c r="E14" s="117">
        <v>-0.3</v>
      </c>
      <c r="F14" s="117">
        <v>-1.1000000000000001</v>
      </c>
      <c r="G14" s="117">
        <v>-2.7</v>
      </c>
      <c r="H14" s="117">
        <v>-5.9</v>
      </c>
      <c r="I14" s="117">
        <v>-12.3</v>
      </c>
      <c r="J14" s="117">
        <v>-25.1</v>
      </c>
      <c r="K14" s="117">
        <v>-50.7</v>
      </c>
      <c r="N14" s="112" t="s">
        <v>154</v>
      </c>
      <c r="O14" s="142">
        <v>0</v>
      </c>
      <c r="P14" s="117">
        <v>-0.3</v>
      </c>
      <c r="Q14" s="117">
        <v>-1.2</v>
      </c>
      <c r="R14" s="117">
        <v>-2.5</v>
      </c>
      <c r="S14" s="117">
        <v>-4.7</v>
      </c>
      <c r="T14" s="117">
        <v>-8.1999999999999993</v>
      </c>
      <c r="U14" s="117">
        <v>-13.9</v>
      </c>
      <c r="V14" s="117">
        <v>-23.1</v>
      </c>
    </row>
    <row r="15" spans="2:22" x14ac:dyDescent="0.3">
      <c r="C15" s="112" t="s">
        <v>159</v>
      </c>
      <c r="D15" s="142">
        <v>0.1</v>
      </c>
      <c r="E15" s="117">
        <v>0.7</v>
      </c>
      <c r="F15" s="117">
        <v>1.9</v>
      </c>
      <c r="G15" s="117">
        <v>4.3</v>
      </c>
      <c r="H15" s="117">
        <v>9.1</v>
      </c>
      <c r="I15" s="117">
        <v>18.7</v>
      </c>
      <c r="J15" s="117">
        <v>37.9</v>
      </c>
      <c r="K15" s="117">
        <v>76.3</v>
      </c>
      <c r="N15" s="112" t="s">
        <v>159</v>
      </c>
      <c r="O15" s="142">
        <v>0.1</v>
      </c>
      <c r="P15" s="117">
        <v>0.7</v>
      </c>
      <c r="Q15" s="117">
        <v>1.8</v>
      </c>
      <c r="R15" s="117">
        <v>3.5</v>
      </c>
      <c r="S15" s="117">
        <v>6.3</v>
      </c>
      <c r="T15" s="117">
        <v>10.8</v>
      </c>
      <c r="U15" s="117">
        <v>18.100000000000001</v>
      </c>
      <c r="V15" s="117">
        <v>29.9</v>
      </c>
    </row>
    <row r="16" spans="2:22" x14ac:dyDescent="0.3">
      <c r="O16" s="116"/>
      <c r="P16" s="116"/>
      <c r="Q16" s="116"/>
      <c r="R16" s="116"/>
      <c r="S16" s="116"/>
      <c r="T16" s="116"/>
      <c r="U16" s="116"/>
      <c r="V16" s="116"/>
    </row>
    <row r="17" spans="2:22" x14ac:dyDescent="0.3">
      <c r="B17" s="125" t="s">
        <v>162</v>
      </c>
      <c r="M17" s="125" t="s">
        <v>162</v>
      </c>
      <c r="O17" s="116"/>
      <c r="P17" s="116"/>
      <c r="Q17" s="116"/>
      <c r="R17" s="116"/>
      <c r="S17" s="116"/>
      <c r="T17" s="116"/>
      <c r="U17" s="116"/>
      <c r="V17" s="116"/>
    </row>
    <row r="18" spans="2:22" x14ac:dyDescent="0.3">
      <c r="C18" s="112" t="s">
        <v>160</v>
      </c>
      <c r="D18" s="117" t="s">
        <v>163</v>
      </c>
      <c r="E18" s="142">
        <v>2.7</v>
      </c>
      <c r="F18" s="142">
        <v>5.9</v>
      </c>
      <c r="G18" s="117">
        <v>12.3</v>
      </c>
      <c r="H18" s="117">
        <v>25.1</v>
      </c>
      <c r="I18" s="117">
        <v>50.7</v>
      </c>
      <c r="J18" s="117">
        <v>101.9</v>
      </c>
      <c r="K18" s="117">
        <v>204.3</v>
      </c>
      <c r="N18" s="112" t="s">
        <v>160</v>
      </c>
      <c r="O18" s="117" t="s">
        <v>163</v>
      </c>
      <c r="P18" s="142">
        <v>2.7</v>
      </c>
      <c r="Q18" s="142">
        <v>5</v>
      </c>
      <c r="R18" s="117">
        <v>8.6999999999999993</v>
      </c>
      <c r="S18" s="117">
        <v>14.7</v>
      </c>
      <c r="T18" s="117">
        <v>24.4</v>
      </c>
      <c r="U18" s="117">
        <v>40.1</v>
      </c>
      <c r="V18" s="117">
        <v>65.5</v>
      </c>
    </row>
    <row r="19" spans="2:22" x14ac:dyDescent="0.3">
      <c r="C19" s="112" t="s">
        <v>154</v>
      </c>
      <c r="D19" s="117" t="s">
        <v>163</v>
      </c>
      <c r="E19" s="142">
        <v>0</v>
      </c>
      <c r="F19" s="142">
        <v>0</v>
      </c>
      <c r="G19" s="117">
        <v>-0.3</v>
      </c>
      <c r="H19" s="117">
        <v>-1.1000000000000001</v>
      </c>
      <c r="I19" s="117">
        <v>-2.7</v>
      </c>
      <c r="J19" s="117">
        <v>-5.9</v>
      </c>
      <c r="K19" s="117">
        <v>-12.3</v>
      </c>
      <c r="N19" s="112" t="s">
        <v>154</v>
      </c>
      <c r="O19" s="117" t="s">
        <v>163</v>
      </c>
      <c r="P19" s="142">
        <v>0</v>
      </c>
      <c r="Q19" s="142">
        <v>0</v>
      </c>
      <c r="R19" s="117">
        <v>-0.7</v>
      </c>
      <c r="S19" s="117">
        <v>-1.7</v>
      </c>
      <c r="T19" s="117">
        <v>-3.4</v>
      </c>
      <c r="U19" s="117">
        <v>-6.1</v>
      </c>
      <c r="V19" s="117">
        <v>-10.5</v>
      </c>
    </row>
    <row r="20" spans="2:22" x14ac:dyDescent="0.3">
      <c r="C20" s="112" t="s">
        <v>159</v>
      </c>
      <c r="D20" s="117" t="s">
        <v>163</v>
      </c>
      <c r="E20" s="142">
        <v>0.3</v>
      </c>
      <c r="F20" s="142">
        <v>1.1000000000000001</v>
      </c>
      <c r="G20" s="117">
        <v>2.7</v>
      </c>
      <c r="H20" s="117">
        <v>5.9</v>
      </c>
      <c r="I20" s="117">
        <v>12.3</v>
      </c>
      <c r="J20" s="117">
        <v>25.1</v>
      </c>
      <c r="K20" s="117">
        <v>50.7</v>
      </c>
      <c r="N20" s="112" t="s">
        <v>159</v>
      </c>
      <c r="O20" s="117" t="s">
        <v>163</v>
      </c>
      <c r="P20" s="142">
        <v>0.3</v>
      </c>
      <c r="Q20" s="142">
        <v>1</v>
      </c>
      <c r="R20" s="117">
        <v>2.2999999999999998</v>
      </c>
      <c r="S20" s="117">
        <v>4.3</v>
      </c>
      <c r="T20" s="117">
        <v>7.6</v>
      </c>
      <c r="U20" s="117">
        <v>12.9</v>
      </c>
      <c r="V20" s="117">
        <v>21.5</v>
      </c>
    </row>
    <row r="21" spans="2:22" x14ac:dyDescent="0.3">
      <c r="O21" s="116"/>
      <c r="P21" s="116"/>
      <c r="Q21" s="116"/>
      <c r="R21" s="116"/>
      <c r="S21" s="116"/>
      <c r="T21" s="116"/>
      <c r="U21" s="116"/>
      <c r="V21" s="116"/>
    </row>
    <row r="22" spans="2:22" x14ac:dyDescent="0.3">
      <c r="B22" s="125" t="s">
        <v>164</v>
      </c>
      <c r="M22" s="125" t="s">
        <v>164</v>
      </c>
      <c r="O22" s="116"/>
      <c r="P22" s="116"/>
      <c r="Q22" s="116"/>
      <c r="R22" s="116"/>
      <c r="S22" s="116"/>
      <c r="T22" s="116"/>
      <c r="U22" s="116"/>
      <c r="V22" s="116"/>
    </row>
    <row r="23" spans="2:22" x14ac:dyDescent="0.3">
      <c r="C23" s="112" t="s">
        <v>160</v>
      </c>
      <c r="D23" s="117" t="s">
        <v>163</v>
      </c>
      <c r="E23" s="117" t="s">
        <v>163</v>
      </c>
      <c r="F23" s="142">
        <v>6.3</v>
      </c>
      <c r="G23" s="142">
        <v>13.1</v>
      </c>
      <c r="H23" s="142">
        <v>26.7</v>
      </c>
      <c r="I23" s="142">
        <v>53.9</v>
      </c>
      <c r="J23" s="142">
        <v>108.3</v>
      </c>
      <c r="K23" s="142">
        <v>217.1</v>
      </c>
      <c r="N23" s="112" t="s">
        <v>160</v>
      </c>
      <c r="O23" s="117" t="s">
        <v>163</v>
      </c>
      <c r="P23" s="117" t="s">
        <v>163</v>
      </c>
      <c r="Q23" s="142">
        <v>5.4</v>
      </c>
      <c r="R23" s="142">
        <v>9.5</v>
      </c>
      <c r="S23" s="142">
        <v>15.9</v>
      </c>
      <c r="T23" s="117">
        <v>26.4</v>
      </c>
      <c r="U23" s="117">
        <v>43.3</v>
      </c>
      <c r="V23" s="117">
        <v>70.7</v>
      </c>
    </row>
    <row r="24" spans="2:22" x14ac:dyDescent="0.3">
      <c r="C24" s="112" t="s">
        <v>154</v>
      </c>
      <c r="D24" s="117" t="s">
        <v>163</v>
      </c>
      <c r="E24" s="117" t="s">
        <v>163</v>
      </c>
      <c r="F24" s="142">
        <v>0</v>
      </c>
      <c r="G24" s="142">
        <v>0</v>
      </c>
      <c r="H24" s="142">
        <v>0</v>
      </c>
      <c r="I24" s="142">
        <v>0</v>
      </c>
      <c r="J24" s="142">
        <v>0</v>
      </c>
      <c r="K24" s="142">
        <v>0</v>
      </c>
      <c r="N24" s="112" t="s">
        <v>154</v>
      </c>
      <c r="O24" s="117" t="s">
        <v>163</v>
      </c>
      <c r="P24" s="117" t="s">
        <v>163</v>
      </c>
      <c r="Q24" s="142">
        <v>0</v>
      </c>
      <c r="R24" s="142">
        <v>0</v>
      </c>
      <c r="S24" s="142">
        <v>0</v>
      </c>
      <c r="T24" s="117">
        <v>-0.4</v>
      </c>
      <c r="U24" s="117">
        <v>-1.3</v>
      </c>
      <c r="V24" s="117">
        <v>-2.7</v>
      </c>
    </row>
    <row r="25" spans="2:22" x14ac:dyDescent="0.3">
      <c r="C25" s="112" t="s">
        <v>159</v>
      </c>
      <c r="D25" s="117" t="s">
        <v>163</v>
      </c>
      <c r="E25" s="117" t="s">
        <v>163</v>
      </c>
      <c r="F25" s="142">
        <v>0.7</v>
      </c>
      <c r="G25" s="142">
        <v>1.9</v>
      </c>
      <c r="H25" s="142">
        <v>4.3</v>
      </c>
      <c r="I25" s="142">
        <v>9.1</v>
      </c>
      <c r="J25" s="142">
        <v>18.7</v>
      </c>
      <c r="K25" s="142">
        <v>37.9</v>
      </c>
      <c r="N25" s="112" t="s">
        <v>159</v>
      </c>
      <c r="O25" s="117" t="s">
        <v>163</v>
      </c>
      <c r="P25" s="117" t="s">
        <v>163</v>
      </c>
      <c r="Q25" s="142">
        <v>0.6</v>
      </c>
      <c r="R25" s="142">
        <v>1.5</v>
      </c>
      <c r="S25" s="142">
        <v>3.1</v>
      </c>
      <c r="T25" s="117">
        <v>5.6</v>
      </c>
      <c r="U25" s="117">
        <v>9.6999999999999993</v>
      </c>
      <c r="V25" s="117">
        <v>16.3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F5C7D-A659-4A16-8B05-4FE1961A7254}">
  <sheetPr codeName="Sheet6"/>
  <dimension ref="B1:AD84"/>
  <sheetViews>
    <sheetView workbookViewId="0">
      <selection activeCell="N16" sqref="N16"/>
    </sheetView>
  </sheetViews>
  <sheetFormatPr defaultRowHeight="14.4" x14ac:dyDescent="0.3"/>
  <cols>
    <col min="2" max="2" width="10.44140625" style="116" customWidth="1"/>
    <col min="3" max="5" width="11" style="116" customWidth="1"/>
    <col min="7" max="8" width="11" style="116" customWidth="1"/>
    <col min="9" max="9" width="11.88671875" style="116" customWidth="1"/>
    <col min="10" max="11" width="11" style="116" customWidth="1"/>
    <col min="12" max="12" width="10.77734375" style="121" customWidth="1"/>
    <col min="13" max="18" width="11" style="116" customWidth="1"/>
    <col min="23" max="26" width="8.88671875" style="119"/>
  </cols>
  <sheetData>
    <row r="1" spans="2:26" x14ac:dyDescent="0.3">
      <c r="E1" s="102"/>
      <c r="F1" s="124"/>
      <c r="J1" s="121"/>
      <c r="N1" s="117"/>
    </row>
    <row r="2" spans="2:26" x14ac:dyDescent="0.3">
      <c r="C2" s="128" t="s">
        <v>107</v>
      </c>
      <c r="E2" s="126" t="s">
        <v>3</v>
      </c>
      <c r="J2" s="116" t="s">
        <v>80</v>
      </c>
      <c r="L2" s="116"/>
      <c r="N2" s="121"/>
      <c r="P2" s="117"/>
    </row>
    <row r="3" spans="2:26" x14ac:dyDescent="0.3">
      <c r="B3" s="125" t="str">
        <f>HomeTeam</f>
        <v>Home Team</v>
      </c>
      <c r="C3" s="115">
        <f>HomeTeamRating</f>
        <v>87</v>
      </c>
      <c r="D3" s="127">
        <f>POISSON!L7</f>
        <v>-6.5</v>
      </c>
      <c r="E3" s="128">
        <f>X84</f>
        <v>90</v>
      </c>
      <c r="J3" s="116" t="s">
        <v>22</v>
      </c>
      <c r="K3" s="116" t="s">
        <v>3</v>
      </c>
      <c r="L3" s="117" t="s">
        <v>108</v>
      </c>
      <c r="M3" s="136" t="s">
        <v>28</v>
      </c>
      <c r="N3" s="136"/>
      <c r="O3" s="116" t="s">
        <v>109</v>
      </c>
      <c r="P3" s="121" t="s">
        <v>78</v>
      </c>
      <c r="Q3" s="116" t="s">
        <v>40</v>
      </c>
      <c r="R3" s="117" t="s">
        <v>1</v>
      </c>
      <c r="V3" s="119"/>
      <c r="Z3"/>
    </row>
    <row r="4" spans="2:26" x14ac:dyDescent="0.3">
      <c r="B4" s="125" t="str">
        <f>AwayTeam</f>
        <v>Away Team</v>
      </c>
      <c r="C4" s="115">
        <f>AwayTeamRating</f>
        <v>80</v>
      </c>
      <c r="D4" s="127">
        <f>POISSON!L8</f>
        <v>6.5</v>
      </c>
      <c r="E4" s="128">
        <f>Y84</f>
        <v>78</v>
      </c>
      <c r="H4" s="137" t="s">
        <v>39</v>
      </c>
      <c r="I4" s="117">
        <f>SUM($L$4:$L$20)</f>
        <v>3.75</v>
      </c>
      <c r="J4" s="135" cm="1">
        <f t="array" ref="J4:J7">_xlfn._xlws.FILTER(Table3[TIME],Table3[BET]=1)</f>
        <v>1</v>
      </c>
      <c r="K4" s="130" t="str" cm="1">
        <f t="array" ref="K4:K7">_xlfn._xlws.FILTER(Table3[SCORE],Table3[BET]=1)</f>
        <v>3 - 0</v>
      </c>
      <c r="L4" s="130" cm="1">
        <f t="array" ref="L4:L7">_xlfn._xlws.FILTER(Table3[STAKE],Table3[BET]=1)</f>
        <v>0.25</v>
      </c>
      <c r="M4" s="131" t="str" cm="1">
        <f t="array" ref="M4:M7">_xlfn._xlws.FILTER(Table3[BET TEAM],Table3[BET]=1)</f>
        <v>Away Team</v>
      </c>
      <c r="N4" s="131" cm="1">
        <f t="array" ref="N4:N7">_xlfn._xlws.FILTER(Table3[BET LINE],Table3[BET]=1)</f>
        <v>8.5</v>
      </c>
      <c r="O4" s="130">
        <f>IF(M4="","",2)</f>
        <v>2</v>
      </c>
      <c r="P4" s="132" t="str">
        <f t="shared" ref="P4:P20" si="0">IF(L4="","",IF(M4=$B$3,IF($E$3+N4&gt;$E$4,"WON","LOST"),IF($E$4+N4&gt;$E$3,"WON","LOST")))</f>
        <v>LOST</v>
      </c>
      <c r="Q4" s="130">
        <f>IF(L4="","",IF(P4="WON",L4*O4,0))</f>
        <v>0</v>
      </c>
      <c r="R4" s="130">
        <f>IF(L4="","",Q4-L4)</f>
        <v>-0.25</v>
      </c>
      <c r="V4" s="119"/>
      <c r="Z4"/>
    </row>
    <row r="5" spans="2:26" x14ac:dyDescent="0.3">
      <c r="E5" s="102"/>
      <c r="F5" s="124"/>
      <c r="H5" s="123" t="s">
        <v>40</v>
      </c>
      <c r="I5" s="117">
        <f>SUM($Q$4:$Q$20)</f>
        <v>6</v>
      </c>
      <c r="J5" s="135">
        <v>5</v>
      </c>
      <c r="K5" s="133" t="str">
        <v>17 - 13</v>
      </c>
      <c r="L5" s="130">
        <v>0.5</v>
      </c>
      <c r="M5" s="131" t="str">
        <v>Away Team</v>
      </c>
      <c r="N5" s="131">
        <v>9.5</v>
      </c>
      <c r="O5" s="130">
        <f>IF(M5="","",2)</f>
        <v>2</v>
      </c>
      <c r="P5" s="132" t="str">
        <f t="shared" si="0"/>
        <v>LOST</v>
      </c>
      <c r="Q5" s="130">
        <f>IF(L5="","",IF(P5="WON",L5*O5,0))</f>
        <v>0</v>
      </c>
      <c r="R5" s="130">
        <f>IF(L5="","",Q5-L5)</f>
        <v>-0.5</v>
      </c>
      <c r="V5" s="119"/>
      <c r="Z5"/>
    </row>
    <row r="6" spans="2:26" x14ac:dyDescent="0.3">
      <c r="F6" s="124" t="s">
        <v>116</v>
      </c>
      <c r="G6" s="116">
        <v>0.25</v>
      </c>
      <c r="H6" s="123" t="s">
        <v>1</v>
      </c>
      <c r="I6" s="117">
        <f>SUM($R$4:$R$20)</f>
        <v>2.25</v>
      </c>
      <c r="J6" s="135">
        <v>6</v>
      </c>
      <c r="K6" s="133" t="str">
        <v>21 - 13</v>
      </c>
      <c r="L6" s="130">
        <v>1</v>
      </c>
      <c r="M6" s="131" t="str">
        <v>Away Team</v>
      </c>
      <c r="N6" s="131">
        <v>12.5</v>
      </c>
      <c r="O6" s="130">
        <f>IF(M6="","",2)</f>
        <v>2</v>
      </c>
      <c r="P6" s="132" t="str">
        <f t="shared" si="0"/>
        <v>WON</v>
      </c>
      <c r="Q6" s="130">
        <f t="shared" ref="Q6:Q20" si="1">IF(L6="","",IF(P6="WON",L6*O6,0))</f>
        <v>2</v>
      </c>
      <c r="R6" s="130">
        <f t="shared" ref="R6:R20" si="2">IF(L6="","",Q6-L6)</f>
        <v>1</v>
      </c>
      <c r="V6" s="119"/>
      <c r="Z6"/>
    </row>
    <row r="7" spans="2:26" x14ac:dyDescent="0.3">
      <c r="F7" s="124"/>
      <c r="H7" s="123" t="s">
        <v>41</v>
      </c>
      <c r="I7" s="138">
        <f>$I$6/$I$4</f>
        <v>0.6</v>
      </c>
      <c r="J7" s="135">
        <v>9</v>
      </c>
      <c r="K7" s="133" t="str">
        <v>26 - 16</v>
      </c>
      <c r="L7" s="130">
        <v>2</v>
      </c>
      <c r="M7" s="131" t="str">
        <v>Away Team</v>
      </c>
      <c r="N7" s="131">
        <v>14.5</v>
      </c>
      <c r="O7" s="130">
        <f>IF(M7="","",2)</f>
        <v>2</v>
      </c>
      <c r="P7" s="132" t="str">
        <f t="shared" si="0"/>
        <v>WON</v>
      </c>
      <c r="Q7" s="130">
        <f t="shared" si="1"/>
        <v>4</v>
      </c>
      <c r="R7" s="130">
        <f t="shared" si="2"/>
        <v>2</v>
      </c>
      <c r="V7" s="119"/>
      <c r="Z7"/>
    </row>
    <row r="8" spans="2:26" x14ac:dyDescent="0.3">
      <c r="G8" s="121"/>
      <c r="J8" s="135"/>
      <c r="K8" s="133"/>
      <c r="L8" s="130"/>
      <c r="M8" s="131"/>
      <c r="N8" s="131"/>
      <c r="O8" s="130" t="str">
        <f t="shared" ref="O8:O20" si="3">IF(M8="","",2)</f>
        <v/>
      </c>
      <c r="P8" s="132" t="str">
        <f t="shared" si="0"/>
        <v/>
      </c>
      <c r="Q8" s="130" t="str">
        <f t="shared" si="1"/>
        <v/>
      </c>
      <c r="R8" s="130" t="str">
        <f t="shared" si="2"/>
        <v/>
      </c>
      <c r="V8" s="119"/>
      <c r="Z8"/>
    </row>
    <row r="9" spans="2:26" x14ac:dyDescent="0.3">
      <c r="F9" s="124"/>
      <c r="J9" s="135"/>
      <c r="K9" s="133"/>
      <c r="L9" s="130"/>
      <c r="M9" s="131"/>
      <c r="N9" s="131"/>
      <c r="O9" s="130" t="str">
        <f t="shared" si="3"/>
        <v/>
      </c>
      <c r="P9" s="132" t="str">
        <f t="shared" si="0"/>
        <v/>
      </c>
      <c r="Q9" s="130" t="str">
        <f t="shared" si="1"/>
        <v/>
      </c>
      <c r="R9" s="130" t="str">
        <f t="shared" si="2"/>
        <v/>
      </c>
      <c r="V9" s="119"/>
      <c r="Z9"/>
    </row>
    <row r="10" spans="2:26" x14ac:dyDescent="0.3">
      <c r="E10" s="102"/>
      <c r="F10" s="124"/>
      <c r="J10" s="135"/>
      <c r="K10" s="133"/>
      <c r="L10" s="130"/>
      <c r="M10" s="131"/>
      <c r="N10" s="131"/>
      <c r="O10" s="130" t="str">
        <f t="shared" si="3"/>
        <v/>
      </c>
      <c r="P10" s="132" t="str">
        <f t="shared" si="0"/>
        <v/>
      </c>
      <c r="Q10" s="130" t="str">
        <f t="shared" si="1"/>
        <v/>
      </c>
      <c r="R10" s="130" t="str">
        <f t="shared" si="2"/>
        <v/>
      </c>
      <c r="V10" s="119"/>
      <c r="Z10"/>
    </row>
    <row r="11" spans="2:26" x14ac:dyDescent="0.3">
      <c r="E11" s="102"/>
      <c r="F11" s="124"/>
      <c r="J11" s="135"/>
      <c r="K11" s="133"/>
      <c r="L11" s="130"/>
      <c r="M11" s="131"/>
      <c r="N11" s="131"/>
      <c r="O11" s="130" t="str">
        <f t="shared" si="3"/>
        <v/>
      </c>
      <c r="P11" s="132" t="str">
        <f t="shared" si="0"/>
        <v/>
      </c>
      <c r="Q11" s="130" t="str">
        <f t="shared" si="1"/>
        <v/>
      </c>
      <c r="R11" s="130" t="str">
        <f t="shared" si="2"/>
        <v/>
      </c>
      <c r="V11" s="119"/>
      <c r="Z11"/>
    </row>
    <row r="12" spans="2:26" x14ac:dyDescent="0.3">
      <c r="E12" s="102"/>
      <c r="F12" s="124"/>
      <c r="J12" s="135"/>
      <c r="K12" s="133"/>
      <c r="L12" s="130"/>
      <c r="M12" s="131"/>
      <c r="N12" s="131"/>
      <c r="O12" s="130" t="str">
        <f t="shared" si="3"/>
        <v/>
      </c>
      <c r="P12" s="132" t="str">
        <f t="shared" si="0"/>
        <v/>
      </c>
      <c r="Q12" s="130" t="str">
        <f t="shared" si="1"/>
        <v/>
      </c>
      <c r="R12" s="130" t="str">
        <f t="shared" si="2"/>
        <v/>
      </c>
      <c r="V12" s="119"/>
      <c r="Z12"/>
    </row>
    <row r="13" spans="2:26" x14ac:dyDescent="0.3">
      <c r="E13" s="102"/>
      <c r="F13" s="124"/>
      <c r="J13" s="135"/>
      <c r="K13" s="133"/>
      <c r="L13" s="130"/>
      <c r="M13" s="131"/>
      <c r="N13" s="131"/>
      <c r="O13" s="130" t="str">
        <f t="shared" si="3"/>
        <v/>
      </c>
      <c r="P13" s="132" t="str">
        <f t="shared" si="0"/>
        <v/>
      </c>
      <c r="Q13" s="130" t="str">
        <f t="shared" si="1"/>
        <v/>
      </c>
      <c r="R13" s="130" t="str">
        <f t="shared" si="2"/>
        <v/>
      </c>
      <c r="V13" s="119"/>
      <c r="Z13"/>
    </row>
    <row r="14" spans="2:26" x14ac:dyDescent="0.3">
      <c r="E14" s="102"/>
      <c r="F14" s="124"/>
      <c r="J14" s="135"/>
      <c r="K14" s="133"/>
      <c r="L14" s="130"/>
      <c r="M14" s="131"/>
      <c r="N14" s="131"/>
      <c r="O14" s="130" t="str">
        <f t="shared" si="3"/>
        <v/>
      </c>
      <c r="P14" s="132" t="str">
        <f t="shared" si="0"/>
        <v/>
      </c>
      <c r="Q14" s="130" t="str">
        <f t="shared" si="1"/>
        <v/>
      </c>
      <c r="R14" s="130" t="str">
        <f t="shared" si="2"/>
        <v/>
      </c>
      <c r="V14" s="119"/>
      <c r="Z14"/>
    </row>
    <row r="15" spans="2:26" x14ac:dyDescent="0.3">
      <c r="E15" s="102"/>
      <c r="F15" s="124"/>
      <c r="J15" s="135"/>
      <c r="K15" s="133"/>
      <c r="L15" s="130"/>
      <c r="M15" s="133"/>
      <c r="N15" s="131"/>
      <c r="O15" s="130" t="str">
        <f t="shared" si="3"/>
        <v/>
      </c>
      <c r="P15" s="132" t="str">
        <f t="shared" si="0"/>
        <v/>
      </c>
      <c r="Q15" s="130" t="str">
        <f t="shared" si="1"/>
        <v/>
      </c>
      <c r="R15" s="130" t="str">
        <f t="shared" si="2"/>
        <v/>
      </c>
      <c r="V15" s="119"/>
      <c r="Z15"/>
    </row>
    <row r="16" spans="2:26" x14ac:dyDescent="0.3">
      <c r="E16" s="102"/>
      <c r="F16" s="124"/>
      <c r="J16" s="135"/>
      <c r="K16" s="133"/>
      <c r="L16" s="130"/>
      <c r="M16" s="133"/>
      <c r="N16" s="131"/>
      <c r="O16" s="130" t="str">
        <f t="shared" si="3"/>
        <v/>
      </c>
      <c r="P16" s="132" t="str">
        <f t="shared" si="0"/>
        <v/>
      </c>
      <c r="Q16" s="130" t="str">
        <f t="shared" si="1"/>
        <v/>
      </c>
      <c r="R16" s="130" t="str">
        <f t="shared" si="2"/>
        <v/>
      </c>
      <c r="V16" s="119"/>
      <c r="Z16"/>
    </row>
    <row r="17" spans="5:26" x14ac:dyDescent="0.3">
      <c r="E17" s="102"/>
      <c r="F17" s="124"/>
      <c r="J17" s="135"/>
      <c r="K17" s="133"/>
      <c r="L17" s="130"/>
      <c r="M17" s="133"/>
      <c r="N17" s="131"/>
      <c r="O17" s="130" t="str">
        <f t="shared" si="3"/>
        <v/>
      </c>
      <c r="P17" s="132" t="str">
        <f t="shared" si="0"/>
        <v/>
      </c>
      <c r="Q17" s="130" t="str">
        <f t="shared" si="1"/>
        <v/>
      </c>
      <c r="R17" s="130" t="str">
        <f t="shared" si="2"/>
        <v/>
      </c>
      <c r="V17" s="119"/>
      <c r="Z17"/>
    </row>
    <row r="18" spans="5:26" x14ac:dyDescent="0.3">
      <c r="E18" s="102"/>
      <c r="F18" s="124"/>
      <c r="J18" s="135"/>
      <c r="K18" s="133"/>
      <c r="L18" s="134"/>
      <c r="M18" s="133"/>
      <c r="N18" s="131"/>
      <c r="O18" s="130" t="str">
        <f t="shared" si="3"/>
        <v/>
      </c>
      <c r="P18" s="132" t="str">
        <f t="shared" si="0"/>
        <v/>
      </c>
      <c r="Q18" s="130" t="str">
        <f t="shared" si="1"/>
        <v/>
      </c>
      <c r="R18" s="130" t="str">
        <f t="shared" si="2"/>
        <v/>
      </c>
      <c r="V18" s="119"/>
      <c r="Z18"/>
    </row>
    <row r="19" spans="5:26" x14ac:dyDescent="0.3">
      <c r="E19" s="102"/>
      <c r="F19" s="124"/>
      <c r="J19" s="135"/>
      <c r="K19" s="133"/>
      <c r="L19" s="134"/>
      <c r="M19" s="133"/>
      <c r="N19" s="131"/>
      <c r="O19" s="130" t="str">
        <f t="shared" si="3"/>
        <v/>
      </c>
      <c r="P19" s="132" t="str">
        <f t="shared" si="0"/>
        <v/>
      </c>
      <c r="Q19" s="130" t="str">
        <f t="shared" si="1"/>
        <v/>
      </c>
      <c r="R19" s="130" t="str">
        <f t="shared" si="2"/>
        <v/>
      </c>
      <c r="V19" s="119"/>
      <c r="Z19"/>
    </row>
    <row r="20" spans="5:26" x14ac:dyDescent="0.3">
      <c r="E20" s="102"/>
      <c r="F20" s="124"/>
      <c r="J20" s="135"/>
      <c r="K20" s="133"/>
      <c r="L20" s="134"/>
      <c r="M20" s="133"/>
      <c r="N20" s="131"/>
      <c r="O20" s="130" t="str">
        <f t="shared" si="3"/>
        <v/>
      </c>
      <c r="P20" s="132" t="str">
        <f t="shared" si="0"/>
        <v/>
      </c>
      <c r="Q20" s="130" t="str">
        <f t="shared" si="1"/>
        <v/>
      </c>
      <c r="R20" s="130" t="str">
        <f t="shared" si="2"/>
        <v/>
      </c>
      <c r="V20" s="119"/>
      <c r="Z20"/>
    </row>
    <row r="21" spans="5:26" x14ac:dyDescent="0.3">
      <c r="E21" s="102"/>
      <c r="F21" s="124"/>
      <c r="H21" s="102"/>
      <c r="L21" s="121" t="str">
        <f>IF(H21="","",IF($E$3+J21&gt;$E$4,"WON","LOST"))</f>
        <v/>
      </c>
      <c r="N21" s="117"/>
    </row>
    <row r="22" spans="5:26" x14ac:dyDescent="0.3">
      <c r="E22" s="102"/>
      <c r="F22" s="124"/>
      <c r="K22" s="116">
        <v>0.1</v>
      </c>
      <c r="L22" s="121">
        <f>0.1*2</f>
        <v>0.2</v>
      </c>
      <c r="M22" s="116">
        <v>0</v>
      </c>
      <c r="N22" s="117" t="e">
        <f>(LOG(M22,$R$22)+$R$23)</f>
        <v>#NUM!</v>
      </c>
      <c r="O22" s="116">
        <v>20</v>
      </c>
      <c r="P22" s="117">
        <f>(LOG(O22,$R$22)+$R$23)/$R$24</f>
        <v>0.97269482382547856</v>
      </c>
      <c r="R22" s="116">
        <v>2</v>
      </c>
    </row>
    <row r="23" spans="5:26" x14ac:dyDescent="0.3">
      <c r="E23" s="102"/>
      <c r="F23" s="124"/>
      <c r="K23" s="116">
        <v>0.2</v>
      </c>
      <c r="L23" s="121">
        <f>K22*2*2</f>
        <v>0.4</v>
      </c>
      <c r="M23" s="116">
        <v>1</v>
      </c>
      <c r="N23" s="117">
        <f>((LOG(M23,$R$22)+$R$23)/$R$24)</f>
        <v>0.85020994840645836</v>
      </c>
      <c r="O23" s="116">
        <v>21</v>
      </c>
      <c r="P23" s="117">
        <f t="shared" ref="N23:P41" si="4">(LOG(O23,$R$22)+$R$23)/$R$24</f>
        <v>0.97468968071997564</v>
      </c>
      <c r="R23" s="116">
        <v>30</v>
      </c>
    </row>
    <row r="24" spans="5:26" x14ac:dyDescent="0.3">
      <c r="E24" s="102"/>
      <c r="F24" s="124"/>
      <c r="K24" s="116">
        <v>0.4</v>
      </c>
      <c r="L24" s="121">
        <f>K22*2*2*2</f>
        <v>0.8</v>
      </c>
      <c r="M24" s="116">
        <v>2</v>
      </c>
      <c r="N24" s="117">
        <f t="shared" si="4"/>
        <v>0.8785502800200069</v>
      </c>
      <c r="O24" s="116">
        <v>22</v>
      </c>
      <c r="P24" s="117">
        <f t="shared" si="4"/>
        <v>0.97659171928658317</v>
      </c>
      <c r="R24" s="116">
        <f>LOG(39,R22)+R23</f>
        <v>35.285402218862245</v>
      </c>
    </row>
    <row r="25" spans="5:26" x14ac:dyDescent="0.3">
      <c r="E25" s="102"/>
      <c r="F25" s="124"/>
      <c r="K25" s="116">
        <v>0.8</v>
      </c>
      <c r="M25" s="116">
        <v>3</v>
      </c>
      <c r="N25" s="117">
        <f t="shared" si="4"/>
        <v>0.89512831127193526</v>
      </c>
      <c r="O25" s="116">
        <v>23</v>
      </c>
      <c r="P25" s="117">
        <f t="shared" si="4"/>
        <v>0.97840919431554674</v>
      </c>
    </row>
    <row r="26" spans="5:26" x14ac:dyDescent="0.3">
      <c r="E26" s="102"/>
      <c r="F26" s="124"/>
      <c r="K26" s="116">
        <v>1.6</v>
      </c>
      <c r="M26" s="116">
        <v>4</v>
      </c>
      <c r="N26" s="117">
        <f t="shared" si="4"/>
        <v>0.90689061163355555</v>
      </c>
      <c r="O26" s="116">
        <v>24</v>
      </c>
      <c r="P26" s="117">
        <f t="shared" si="4"/>
        <v>0.980149306112581</v>
      </c>
    </row>
    <row r="27" spans="5:26" x14ac:dyDescent="0.3">
      <c r="E27" s="102"/>
      <c r="F27" s="124"/>
      <c r="K27" s="116">
        <v>3.2</v>
      </c>
      <c r="M27" s="116">
        <v>5</v>
      </c>
      <c r="N27" s="117">
        <f t="shared" si="4"/>
        <v>0.91601416059838137</v>
      </c>
      <c r="O27" s="116">
        <v>25</v>
      </c>
      <c r="P27" s="117">
        <f t="shared" si="4"/>
        <v>0.98181837279030437</v>
      </c>
    </row>
    <row r="28" spans="5:26" x14ac:dyDescent="0.3">
      <c r="E28" s="102"/>
      <c r="F28" s="124"/>
      <c r="K28" s="116">
        <v>6.4</v>
      </c>
      <c r="M28" s="116">
        <v>6</v>
      </c>
      <c r="N28" s="117">
        <f t="shared" si="4"/>
        <v>0.92346864288548369</v>
      </c>
      <c r="O28" s="116">
        <v>26</v>
      </c>
      <c r="P28" s="117">
        <f t="shared" si="4"/>
        <v>0.98342196874807186</v>
      </c>
    </row>
    <row r="29" spans="5:26" x14ac:dyDescent="0.3">
      <c r="E29" s="102"/>
      <c r="F29" s="124"/>
      <c r="K29" s="116">
        <v>12.8</v>
      </c>
      <c r="M29" s="116">
        <v>7</v>
      </c>
      <c r="N29" s="117">
        <f t="shared" si="4"/>
        <v>0.92977131785449885</v>
      </c>
      <c r="O29" s="116">
        <v>27</v>
      </c>
      <c r="P29" s="117">
        <f t="shared" si="4"/>
        <v>0.98496503700288895</v>
      </c>
    </row>
    <row r="30" spans="5:26" x14ac:dyDescent="0.3">
      <c r="E30" s="102"/>
      <c r="F30" s="124"/>
      <c r="K30" s="116">
        <v>25.6</v>
      </c>
      <c r="M30" s="116">
        <v>8</v>
      </c>
      <c r="N30" s="117">
        <f t="shared" si="4"/>
        <v>0.93523094324710421</v>
      </c>
      <c r="O30" s="116">
        <v>28</v>
      </c>
      <c r="P30" s="117">
        <f t="shared" si="4"/>
        <v>0.98645198108159604</v>
      </c>
    </row>
    <row r="31" spans="5:26" x14ac:dyDescent="0.3">
      <c r="E31" s="102"/>
      <c r="F31" s="124"/>
      <c r="M31" s="116">
        <v>9</v>
      </c>
      <c r="N31" s="117">
        <f t="shared" si="4"/>
        <v>0.94004667413741216</v>
      </c>
      <c r="O31" s="116">
        <v>29</v>
      </c>
      <c r="P31" s="117">
        <f t="shared" si="4"/>
        <v>0.98788674078069072</v>
      </c>
    </row>
    <row r="32" spans="5:26" x14ac:dyDescent="0.3">
      <c r="E32" s="102"/>
      <c r="F32" s="124"/>
      <c r="M32" s="116">
        <v>10</v>
      </c>
      <c r="N32" s="117">
        <f t="shared" si="4"/>
        <v>0.94435449221192991</v>
      </c>
      <c r="O32" s="116">
        <v>30</v>
      </c>
      <c r="P32" s="117">
        <f t="shared" si="4"/>
        <v>0.9892728550774067</v>
      </c>
    </row>
    <row r="33" spans="2:30" x14ac:dyDescent="0.3">
      <c r="E33" s="102"/>
      <c r="F33" s="124"/>
      <c r="M33" s="116">
        <v>11</v>
      </c>
      <c r="N33" s="117">
        <f t="shared" si="4"/>
        <v>0.94825138767303452</v>
      </c>
      <c r="O33" s="116">
        <v>31</v>
      </c>
      <c r="P33" s="117">
        <f t="shared" si="4"/>
        <v>0.99061351472144143</v>
      </c>
    </row>
    <row r="34" spans="2:30" x14ac:dyDescent="0.3">
      <c r="E34" s="102"/>
      <c r="F34" s="124"/>
      <c r="M34" s="116">
        <v>12</v>
      </c>
      <c r="N34" s="117">
        <f t="shared" si="4"/>
        <v>0.95180897449903235</v>
      </c>
      <c r="O34" s="116">
        <v>32</v>
      </c>
      <c r="P34" s="117">
        <f t="shared" si="4"/>
        <v>0.9919116064742014</v>
      </c>
    </row>
    <row r="35" spans="2:30" x14ac:dyDescent="0.3">
      <c r="E35" s="102"/>
      <c r="F35" s="124"/>
      <c r="M35" s="116">
        <v>13</v>
      </c>
      <c r="N35" s="117">
        <f t="shared" si="4"/>
        <v>0.95508163713452321</v>
      </c>
      <c r="O35" s="116">
        <v>33</v>
      </c>
      <c r="P35" s="117">
        <f t="shared" si="4"/>
        <v>0.99316975053851131</v>
      </c>
    </row>
    <row r="36" spans="2:30" x14ac:dyDescent="0.3">
      <c r="M36" s="116">
        <v>14</v>
      </c>
      <c r="N36" s="117">
        <f t="shared" si="4"/>
        <v>0.95811164946804739</v>
      </c>
      <c r="O36" s="116">
        <v>34</v>
      </c>
      <c r="P36" s="117">
        <f t="shared" si="4"/>
        <v>0.99439033239909924</v>
      </c>
    </row>
    <row r="37" spans="2:30" x14ac:dyDescent="0.3">
      <c r="C37" s="2"/>
      <c r="M37" s="116">
        <v>15</v>
      </c>
      <c r="N37" s="117">
        <f t="shared" si="4"/>
        <v>0.96093252346385816</v>
      </c>
      <c r="O37" s="116">
        <v>35</v>
      </c>
      <c r="P37" s="117">
        <f t="shared" si="4"/>
        <v>0.99557553004642174</v>
      </c>
    </row>
    <row r="38" spans="2:30" x14ac:dyDescent="0.3">
      <c r="C38" s="2"/>
      <c r="M38" s="116">
        <v>16</v>
      </c>
      <c r="N38" s="117">
        <f t="shared" si="4"/>
        <v>0.96357127486065275</v>
      </c>
      <c r="O38" s="116">
        <v>36</v>
      </c>
      <c r="P38" s="117">
        <f t="shared" si="4"/>
        <v>0.99672733736450914</v>
      </c>
    </row>
    <row r="39" spans="2:30" x14ac:dyDescent="0.3">
      <c r="E39" s="116">
        <v>0</v>
      </c>
      <c r="F39" s="116">
        <v>1</v>
      </c>
      <c r="G39" s="116">
        <v>2</v>
      </c>
      <c r="H39" s="116">
        <v>3</v>
      </c>
      <c r="I39" s="116">
        <v>4</v>
      </c>
      <c r="J39" s="116">
        <v>5</v>
      </c>
      <c r="K39" s="116">
        <v>6</v>
      </c>
      <c r="M39" s="116">
        <v>17</v>
      </c>
      <c r="N39" s="117">
        <f t="shared" si="4"/>
        <v>0.9660500007855507</v>
      </c>
      <c r="O39" s="116">
        <v>37</v>
      </c>
      <c r="P39" s="117">
        <f t="shared" si="4"/>
        <v>0.9978475843136998</v>
      </c>
    </row>
    <row r="40" spans="2:30" x14ac:dyDescent="0.3">
      <c r="E40" s="118">
        <f t="shared" ref="E40:K40" si="5">_xlfn.POISSON.DIST(E$39,$C$3/40,TRUE)</f>
        <v>0.11360815367076377</v>
      </c>
      <c r="F40" s="118">
        <f t="shared" si="5"/>
        <v>0.36070588790467495</v>
      </c>
      <c r="G40" s="118">
        <f t="shared" si="5"/>
        <v>0.62942467388405321</v>
      </c>
      <c r="H40" s="118">
        <f t="shared" si="5"/>
        <v>0.82424579371910256</v>
      </c>
      <c r="I40" s="118">
        <f t="shared" si="5"/>
        <v>0.93017977762941073</v>
      </c>
      <c r="J40" s="118">
        <f t="shared" si="5"/>
        <v>0.97626106063039464</v>
      </c>
      <c r="K40" s="118">
        <f t="shared" si="5"/>
        <v>0.99296552571825125</v>
      </c>
      <c r="M40" s="116">
        <v>18</v>
      </c>
      <c r="N40" s="117">
        <f t="shared" si="4"/>
        <v>0.96838700575096048</v>
      </c>
      <c r="O40" s="116">
        <v>38</v>
      </c>
      <c r="P40" s="117">
        <f t="shared" si="4"/>
        <v>0.99893795442131517</v>
      </c>
    </row>
    <row r="41" spans="2:30" x14ac:dyDescent="0.3">
      <c r="E41" s="118">
        <f t="shared" ref="E41:K41" si="6">_xlfn.POISSON.DIST(E$39,$C$4/40,TRUE)</f>
        <v>0.1353352832366127</v>
      </c>
      <c r="F41" s="118">
        <f t="shared" si="6"/>
        <v>0.40600584970983811</v>
      </c>
      <c r="G41" s="118">
        <f t="shared" si="6"/>
        <v>0.6766764161830634</v>
      </c>
      <c r="H41" s="118">
        <f t="shared" si="6"/>
        <v>0.85712346049854693</v>
      </c>
      <c r="I41" s="118">
        <f t="shared" si="6"/>
        <v>0.94734698265628881</v>
      </c>
      <c r="J41" s="118">
        <f t="shared" si="6"/>
        <v>0.98343639151938556</v>
      </c>
      <c r="K41" s="118">
        <f t="shared" si="6"/>
        <v>0.99546619447375106</v>
      </c>
      <c r="M41" s="116">
        <v>19</v>
      </c>
      <c r="N41" s="117">
        <f t="shared" si="4"/>
        <v>0.97059762280776651</v>
      </c>
      <c r="O41" s="116">
        <v>39</v>
      </c>
      <c r="P41" s="117">
        <f>(LOG(O41,$R$22)+$R$23)/$R$24</f>
        <v>1</v>
      </c>
    </row>
    <row r="42" spans="2:30" x14ac:dyDescent="0.3">
      <c r="B42"/>
      <c r="C42"/>
      <c r="N42" s="117"/>
      <c r="P42" s="117"/>
    </row>
    <row r="43" spans="2:30" x14ac:dyDescent="0.3">
      <c r="B43" s="115"/>
      <c r="C43" s="115"/>
      <c r="D43" s="115"/>
      <c r="E43" s="115"/>
      <c r="G43" s="115" t="s">
        <v>101</v>
      </c>
      <c r="H43" s="115"/>
      <c r="I43" s="115"/>
      <c r="J43" s="115"/>
      <c r="K43" s="115"/>
      <c r="L43" s="122"/>
      <c r="M43" s="115"/>
      <c r="N43" s="115"/>
      <c r="Q43" s="115"/>
      <c r="R43" s="115"/>
    </row>
    <row r="44" spans="2:30" x14ac:dyDescent="0.3">
      <c r="B44" s="116" t="s">
        <v>92</v>
      </c>
      <c r="C44" s="116" t="s">
        <v>110</v>
      </c>
      <c r="D44" s="116" t="s">
        <v>111</v>
      </c>
      <c r="E44" s="116" t="s">
        <v>91</v>
      </c>
      <c r="F44" s="116" t="s">
        <v>85</v>
      </c>
      <c r="G44" s="116" t="s">
        <v>112</v>
      </c>
      <c r="H44" s="116" t="s">
        <v>113</v>
      </c>
      <c r="I44" s="116" t="s">
        <v>97</v>
      </c>
      <c r="J44" s="116" t="s">
        <v>104</v>
      </c>
      <c r="K44" s="116" t="s">
        <v>99</v>
      </c>
      <c r="L44" s="116" t="s">
        <v>102</v>
      </c>
      <c r="M44" s="116" t="s">
        <v>98</v>
      </c>
      <c r="N44" s="121" t="s">
        <v>5</v>
      </c>
      <c r="O44" s="121" t="s">
        <v>105</v>
      </c>
      <c r="P44" s="121" t="s">
        <v>114</v>
      </c>
      <c r="Q44" s="116" t="s">
        <v>103</v>
      </c>
      <c r="R44" s="116" t="s">
        <v>115</v>
      </c>
      <c r="S44" s="116" t="s">
        <v>100</v>
      </c>
      <c r="T44" s="116" t="s">
        <v>83</v>
      </c>
      <c r="U44" s="116" t="s">
        <v>84</v>
      </c>
      <c r="V44" s="116" t="s">
        <v>93</v>
      </c>
      <c r="W44" s="116" t="s">
        <v>94</v>
      </c>
      <c r="X44" s="116" t="s">
        <v>95</v>
      </c>
      <c r="Y44" s="116" t="s">
        <v>96</v>
      </c>
      <c r="Z44" s="116" t="s">
        <v>86</v>
      </c>
      <c r="AA44" s="120" t="s">
        <v>87</v>
      </c>
      <c r="AB44" s="120" t="s">
        <v>88</v>
      </c>
      <c r="AC44" s="120" t="s">
        <v>89</v>
      </c>
      <c r="AD44" s="120" t="s">
        <v>90</v>
      </c>
    </row>
    <row r="45" spans="2:30" x14ac:dyDescent="0.3">
      <c r="B45" s="116">
        <v>0</v>
      </c>
      <c r="C45" s="127">
        <f t="shared" ref="C45:C84" si="7">$D$3</f>
        <v>-6.5</v>
      </c>
      <c r="D45" s="127">
        <f>-Table3[[#This Row],[H CLOSING]]</f>
        <v>6.5</v>
      </c>
      <c r="E45" s="116" t="str">
        <f>Table3[[#This Row],[HSCORE]] &amp; " - " &amp; Table3[[#This Row],[ASCORE]]</f>
        <v>0 - 0</v>
      </c>
      <c r="F45" s="129">
        <f>Table3[[#This Row],[HSCORE]]-Table3[[#This Row],[ASCORE]]</f>
        <v>0</v>
      </c>
      <c r="G45" s="127">
        <f>FLOOR(-((1)*Table3[[#This Row],[HSCORE]]+Table3[[#This Row],[HPFC]]-(1)*Table3[[#This Row],[ASCORE]]-Table3[[#This Row],[APFC]]),1)+0.5</f>
        <v>-6.5</v>
      </c>
      <c r="H45" s="127">
        <f>-Table3[[#This Row],[H LIVE]]</f>
        <v>6.5</v>
      </c>
      <c r="I45" s="116">
        <f>Table3[[#This Row],[H CLOSING]]-Table3[[#This Row],[H LIVE]]</f>
        <v>0</v>
      </c>
      <c r="J45" s="116" t="str">
        <f>IF(Table3[[#This Row],[LINE DIFF]]&lt;0,"NORTH",IF(Table3[[#This Row],[LINE DIFF]]&gt;0,"SOUTH",""))</f>
        <v/>
      </c>
      <c r="K45" s="116">
        <f>ABS(Table3[[#This Row],[LINE DIFF]])</f>
        <v>0</v>
      </c>
      <c r="L45" s="116">
        <f>MAX(Table3[[#Headers],[ABS DIFF]]:Table3[[#This Row],[ABS DIFF]])</f>
        <v>0</v>
      </c>
      <c r="M45" s="116">
        <f>IF(AND(Table3[[#This Row],[ABS DIFF]]&gt;0, Table3[[#This Row],[ABS DIFF]]&gt;R44, OR(Table3[[#This Row],[LINE DIR]]=Q44,Q44="")),1,0)</f>
        <v>0</v>
      </c>
      <c r="N45" s="121" t="str">
        <f>IF(Table3[[#This Row],[BET]]=1,$G$6*POWER(2,(Table3[[#This Row],[BETCOUNT]]-1)),"")</f>
        <v/>
      </c>
      <c r="O45" s="127" t="str">
        <f>IF(Table3[[#This Row],[BET]]=1,IF(Table3[[#This Row],[LINE DIR]]="NORTH",Table3[[#This Row],[H LIVE]],Table3[[#This Row],[A LIVE]]-1),"")</f>
        <v/>
      </c>
      <c r="P45" s="121" t="str">
        <f>IF(Table3[[#This Row],[STAKE]]="","",IF(Table3[[#This Row],[BET DIR]]="NORTH",$B$3,$B$4))</f>
        <v/>
      </c>
      <c r="Q45" s="116" t="str">
        <f>IF(Table3[[#This Row],[TIME]]=0,"",IF(Table3[[#This Row],[BET]]=1,Table3[[#This Row],[LINE DIR]],$Q44))</f>
        <v/>
      </c>
      <c r="R45" s="116">
        <f>IF(Table3[[#This Row],[BETCOUNT]]=0,0,Table3[[#This Row],[ABS PEEK]])</f>
        <v>0</v>
      </c>
      <c r="S45" s="116">
        <f>SUM(Table3[[#Headers],[BET]]:Table3[[#This Row],[BET]])</f>
        <v>0</v>
      </c>
      <c r="T45" s="116">
        <v>0.97657221555709839</v>
      </c>
      <c r="U45" s="116">
        <v>9.3396782875061035E-2</v>
      </c>
      <c r="V45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0</v>
      </c>
      <c r="W45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0</v>
      </c>
      <c r="X45" s="116">
        <f>SUM(Table3[[#Headers],[HMP]]:Table3[[#This Row],[HMP]])</f>
        <v>0</v>
      </c>
      <c r="Y45" s="116">
        <f>SUM(Table3[[#Headers],[AMP]]:Table3[[#This Row],[AMP]])</f>
        <v>0</v>
      </c>
      <c r="Z45" s="116">
        <f>40-Table3[[#This Row],[TIME]]</f>
        <v>40</v>
      </c>
      <c r="AA45" s="120">
        <f>$C$3*Table3[[#This Row],[RMINS]]/40</f>
        <v>87</v>
      </c>
      <c r="AB45" s="120">
        <f>$C$4*Table3[[#This Row],[RMINS]]/40</f>
        <v>80</v>
      </c>
      <c r="AC45" s="120">
        <f>Table3[[#This Row],[HSCORE]]+Table3[[#This Row],[HPFC]]</f>
        <v>87</v>
      </c>
      <c r="AD45" s="120">
        <f>Table3[[#This Row],[ASCORE]]+Table3[[#This Row],[APFC]]</f>
        <v>80</v>
      </c>
    </row>
    <row r="46" spans="2:30" x14ac:dyDescent="0.3">
      <c r="B46" s="116">
        <v>1</v>
      </c>
      <c r="C46" s="127">
        <f t="shared" si="7"/>
        <v>-6.5</v>
      </c>
      <c r="D46" s="127">
        <f>-Table3[[#This Row],[H CLOSING]]</f>
        <v>6.5</v>
      </c>
      <c r="E46" s="116" t="str">
        <f>Table3[[#This Row],[HSCORE]] &amp; " - " &amp; Table3[[#This Row],[ASCORE]]</f>
        <v>3 - 0</v>
      </c>
      <c r="F46" s="129">
        <f>Table3[[#This Row],[HSCORE]]-Table3[[#This Row],[ASCORE]]</f>
        <v>3</v>
      </c>
      <c r="G46" s="127">
        <f>FLOOR(-((1)*Table3[[#This Row],[HSCORE]]+Table3[[#This Row],[HPFC]]-(1)*Table3[[#This Row],[ASCORE]]-Table3[[#This Row],[APFC]]),1)+0.5</f>
        <v>-9.5</v>
      </c>
      <c r="H46" s="127">
        <f>-Table3[[#This Row],[H LIVE]]</f>
        <v>9.5</v>
      </c>
      <c r="I46" s="116">
        <f>Table3[[#This Row],[H CLOSING]]-Table3[[#This Row],[H LIVE]]</f>
        <v>3</v>
      </c>
      <c r="J46" s="116" t="str">
        <f>IF(Table3[[#This Row],[LINE DIFF]]&lt;0,"NORTH",IF(Table3[[#This Row],[LINE DIFF]]&gt;0,"SOUTH",""))</f>
        <v>SOUTH</v>
      </c>
      <c r="K46" s="116">
        <f>ABS(Table3[[#This Row],[LINE DIFF]])</f>
        <v>3</v>
      </c>
      <c r="L46" s="116">
        <f>MAX(Table3[[#Headers],[ABS DIFF]]:Table3[[#This Row],[ABS DIFF]])</f>
        <v>3</v>
      </c>
      <c r="M46" s="116">
        <f>IF(AND(Table3[[#This Row],[ABS DIFF]]&gt;0, Table3[[#This Row],[ABS DIFF]]&gt;R45, OR(Table3[[#This Row],[LINE DIR]]=Q45,Q45="")),1,0)</f>
        <v>1</v>
      </c>
      <c r="N46" s="121">
        <f>IF(Table3[[#This Row],[BET]]=1,$G$6*POWER(2,(Table3[[#This Row],[BETCOUNT]]-1)),"")</f>
        <v>0.25</v>
      </c>
      <c r="O46" s="127">
        <f>IF(Table3[[#This Row],[BET]]=1,IF(Table3[[#This Row],[LINE DIR]]="NORTH",Table3[[#This Row],[H LIVE]],Table3[[#This Row],[A LIVE]]-1),"")</f>
        <v>8.5</v>
      </c>
      <c r="P46" s="121" t="str">
        <f>IF(Table3[[#This Row],[STAKE]]="","",IF(Table3[[#This Row],[BET DIR]]="NORTH",$B$3,$B$4))</f>
        <v>Away Team</v>
      </c>
      <c r="Q46" s="116" t="str">
        <f>IF(Table3[[#This Row],[TIME]]=0,"",IF(Table3[[#This Row],[BET]]=1,Table3[[#This Row],[LINE DIR]],$Q45))</f>
        <v>SOUTH</v>
      </c>
      <c r="R46" s="116">
        <f>IF(Table3[[#This Row],[BETCOUNT]]=0,0,Table3[[#This Row],[ABS PEEK]])</f>
        <v>3</v>
      </c>
      <c r="S46" s="116">
        <f>SUM(Table3[[#Headers],[BET]]:Table3[[#This Row],[BET]])</f>
        <v>1</v>
      </c>
      <c r="T46" s="116">
        <v>0.7804597020149231</v>
      </c>
      <c r="U46" s="116">
        <v>4.4161081314086914E-2</v>
      </c>
      <c r="V46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3</v>
      </c>
      <c r="W46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0</v>
      </c>
      <c r="X46" s="116">
        <f>SUM(Table3[[#Headers],[HMP]]:Table3[[#This Row],[HMP]])</f>
        <v>3</v>
      </c>
      <c r="Y46" s="116">
        <f>SUM(Table3[[#Headers],[AMP]]:Table3[[#This Row],[AMP]])</f>
        <v>0</v>
      </c>
      <c r="Z46" s="116">
        <f>40-Table3[[#This Row],[TIME]]</f>
        <v>39</v>
      </c>
      <c r="AA46" s="120">
        <f>$C$3*Table3[[#This Row],[RMINS]]/40</f>
        <v>84.825000000000003</v>
      </c>
      <c r="AB46" s="120">
        <f>$C$4*Table3[[#This Row],[RMINS]]/40</f>
        <v>78</v>
      </c>
      <c r="AC46" s="120">
        <f>Table3[[#This Row],[HSCORE]]+Table3[[#This Row],[HPFC]]</f>
        <v>87.825000000000003</v>
      </c>
      <c r="AD46" s="120">
        <f>Table3[[#This Row],[ASCORE]]+Table3[[#This Row],[APFC]]</f>
        <v>78</v>
      </c>
    </row>
    <row r="47" spans="2:30" x14ac:dyDescent="0.3">
      <c r="B47" s="116">
        <v>2</v>
      </c>
      <c r="C47" s="127">
        <f t="shared" si="7"/>
        <v>-6.5</v>
      </c>
      <c r="D47" s="127">
        <f>-Table3[[#This Row],[H CLOSING]]</f>
        <v>6.5</v>
      </c>
      <c r="E47" s="116" t="str">
        <f>Table3[[#This Row],[HSCORE]] &amp; " - " &amp; Table3[[#This Row],[ASCORE]]</f>
        <v>8 - 6</v>
      </c>
      <c r="F47" s="129">
        <f>Table3[[#This Row],[HSCORE]]-Table3[[#This Row],[ASCORE]]</f>
        <v>2</v>
      </c>
      <c r="G47" s="127">
        <f>FLOOR(-((1)*Table3[[#This Row],[HSCORE]]+Table3[[#This Row],[HPFC]]-(1)*Table3[[#This Row],[ASCORE]]-Table3[[#This Row],[APFC]]),1)+0.5</f>
        <v>-8.5</v>
      </c>
      <c r="H47" s="127">
        <f>-Table3[[#This Row],[H LIVE]]</f>
        <v>8.5</v>
      </c>
      <c r="I47" s="116">
        <f>Table3[[#This Row],[H CLOSING]]-Table3[[#This Row],[H LIVE]]</f>
        <v>2</v>
      </c>
      <c r="J47" s="116" t="str">
        <f>IF(Table3[[#This Row],[LINE DIFF]]&lt;0,"NORTH",IF(Table3[[#This Row],[LINE DIFF]]&gt;0,"SOUTH",""))</f>
        <v>SOUTH</v>
      </c>
      <c r="K47" s="116">
        <f>ABS(Table3[[#This Row],[LINE DIFF]])</f>
        <v>2</v>
      </c>
      <c r="L47" s="116">
        <f>MAX(Table3[[#Headers],[ABS DIFF]]:Table3[[#This Row],[ABS DIFF]])</f>
        <v>3</v>
      </c>
      <c r="M47" s="116">
        <f>IF(AND(Table3[[#This Row],[ABS DIFF]]&gt;0, Table3[[#This Row],[ABS DIFF]]&gt;R46, OR(Table3[[#This Row],[LINE DIR]]=Q46,Q46="")),1,0)</f>
        <v>0</v>
      </c>
      <c r="N47" s="121" t="str">
        <f>IF(Table3[[#This Row],[BET]]=1,$G$6*POWER(2,(Table3[[#This Row],[BETCOUNT]]-1)),"")</f>
        <v/>
      </c>
      <c r="O47" s="127" t="str">
        <f>IF(Table3[[#This Row],[BET]]=1,IF(Table3[[#This Row],[LINE DIR]]="NORTH",Table3[[#This Row],[H LIVE]],Table3[[#This Row],[A LIVE]]-1),"")</f>
        <v/>
      </c>
      <c r="P47" s="121" t="str">
        <f>IF(Table3[[#This Row],[STAKE]]="","",IF(Table3[[#This Row],[BET DIR]]="NORTH",$B$3,$B$4))</f>
        <v/>
      </c>
      <c r="Q47" s="116" t="str">
        <f>IF(Table3[[#This Row],[TIME]]=0,"",IF(Table3[[#This Row],[BET]]=1,Table3[[#This Row],[LINE DIR]],$Q46))</f>
        <v>SOUTH</v>
      </c>
      <c r="R47" s="116">
        <f>IF(Table3[[#This Row],[BETCOUNT]]=0,0,Table3[[#This Row],[ABS PEEK]])</f>
        <v>3</v>
      </c>
      <c r="S47" s="116">
        <f>SUM(Table3[[#Headers],[BET]]:Table3[[#This Row],[BET]])</f>
        <v>1</v>
      </c>
      <c r="T47" s="116">
        <v>0.96588653326034546</v>
      </c>
      <c r="U47" s="116">
        <v>0.99972140789031982</v>
      </c>
      <c r="V47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5</v>
      </c>
      <c r="W47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6</v>
      </c>
      <c r="X47" s="116">
        <f>SUM(Table3[[#Headers],[HMP]]:Table3[[#This Row],[HMP]])</f>
        <v>8</v>
      </c>
      <c r="Y47" s="116">
        <f>SUM(Table3[[#Headers],[AMP]]:Table3[[#This Row],[AMP]])</f>
        <v>6</v>
      </c>
      <c r="Z47" s="116">
        <f>40-Table3[[#This Row],[TIME]]</f>
        <v>38</v>
      </c>
      <c r="AA47" s="120">
        <f>$C$3*Table3[[#This Row],[RMINS]]/40</f>
        <v>82.65</v>
      </c>
      <c r="AB47" s="120">
        <f>$C$4*Table3[[#This Row],[RMINS]]/40</f>
        <v>76</v>
      </c>
      <c r="AC47" s="120">
        <f>Table3[[#This Row],[HSCORE]]+Table3[[#This Row],[HPFC]]</f>
        <v>90.65</v>
      </c>
      <c r="AD47" s="120">
        <f>Table3[[#This Row],[ASCORE]]+Table3[[#This Row],[APFC]]</f>
        <v>82</v>
      </c>
    </row>
    <row r="48" spans="2:30" x14ac:dyDescent="0.3">
      <c r="B48" s="116">
        <v>3</v>
      </c>
      <c r="C48" s="127">
        <f t="shared" si="7"/>
        <v>-6.5</v>
      </c>
      <c r="D48" s="127">
        <f>-Table3[[#This Row],[H CLOSING]]</f>
        <v>6.5</v>
      </c>
      <c r="E48" s="116" t="str">
        <f>Table3[[#This Row],[HSCORE]] &amp; " - " &amp; Table3[[#This Row],[ASCORE]]</f>
        <v>11 - 9</v>
      </c>
      <c r="F48" s="129">
        <f>Table3[[#This Row],[HSCORE]]-Table3[[#This Row],[ASCORE]]</f>
        <v>2</v>
      </c>
      <c r="G48" s="127">
        <f>FLOOR(-((1)*Table3[[#This Row],[HSCORE]]+Table3[[#This Row],[HPFC]]-(1)*Table3[[#This Row],[ASCORE]]-Table3[[#This Row],[APFC]]),1)+0.5</f>
        <v>-8.5</v>
      </c>
      <c r="H48" s="127">
        <f>-Table3[[#This Row],[H LIVE]]</f>
        <v>8.5</v>
      </c>
      <c r="I48" s="116">
        <f>Table3[[#This Row],[H CLOSING]]-Table3[[#This Row],[H LIVE]]</f>
        <v>2</v>
      </c>
      <c r="J48" s="116" t="str">
        <f>IF(Table3[[#This Row],[LINE DIFF]]&lt;0,"NORTH",IF(Table3[[#This Row],[LINE DIFF]]&gt;0,"SOUTH",""))</f>
        <v>SOUTH</v>
      </c>
      <c r="K48" s="116">
        <f>ABS(Table3[[#This Row],[LINE DIFF]])</f>
        <v>2</v>
      </c>
      <c r="L48" s="116">
        <f>MAX(Table3[[#Headers],[ABS DIFF]]:Table3[[#This Row],[ABS DIFF]])</f>
        <v>3</v>
      </c>
      <c r="M48" s="116">
        <f>IF(AND(Table3[[#This Row],[ABS DIFF]]&gt;0, Table3[[#This Row],[ABS DIFF]]&gt;R47, OR(Table3[[#This Row],[LINE DIR]]=Q47,Q47="")),1,0)</f>
        <v>0</v>
      </c>
      <c r="N48" s="121" t="str">
        <f>IF(Table3[[#This Row],[BET]]=1,$G$6*POWER(2,(Table3[[#This Row],[BETCOUNT]]-1)),"")</f>
        <v/>
      </c>
      <c r="O48" s="127" t="str">
        <f>IF(Table3[[#This Row],[BET]]=1,IF(Table3[[#This Row],[LINE DIR]]="NORTH",Table3[[#This Row],[H LIVE]],Table3[[#This Row],[A LIVE]]-1),"")</f>
        <v/>
      </c>
      <c r="P48" s="121" t="str">
        <f>IF(Table3[[#This Row],[STAKE]]="","",IF(Table3[[#This Row],[BET DIR]]="NORTH",$B$3,$B$4))</f>
        <v/>
      </c>
      <c r="Q48" s="116" t="str">
        <f>IF(Table3[[#This Row],[TIME]]=0,"",IF(Table3[[#This Row],[BET]]=1,Table3[[#This Row],[LINE DIR]],$Q47))</f>
        <v>SOUTH</v>
      </c>
      <c r="R48" s="116">
        <f>IF(Table3[[#This Row],[BETCOUNT]]=0,0,Table3[[#This Row],[ABS PEEK]])</f>
        <v>3</v>
      </c>
      <c r="S48" s="116">
        <f>SUM(Table3[[#Headers],[BET]]:Table3[[#This Row],[BET]])</f>
        <v>1</v>
      </c>
      <c r="T48" s="116">
        <v>0.68868309259414673</v>
      </c>
      <c r="U48" s="116">
        <v>0.68789911270141602</v>
      </c>
      <c r="V48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3</v>
      </c>
      <c r="W48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3</v>
      </c>
      <c r="X48" s="116">
        <f>SUM(Table3[[#Headers],[HMP]]:Table3[[#This Row],[HMP]])</f>
        <v>11</v>
      </c>
      <c r="Y48" s="116">
        <f>SUM(Table3[[#Headers],[AMP]]:Table3[[#This Row],[AMP]])</f>
        <v>9</v>
      </c>
      <c r="Z48" s="116">
        <f>40-Table3[[#This Row],[TIME]]</f>
        <v>37</v>
      </c>
      <c r="AA48" s="120">
        <f>$C$3*Table3[[#This Row],[RMINS]]/40</f>
        <v>80.474999999999994</v>
      </c>
      <c r="AB48" s="120">
        <f>$C$4*Table3[[#This Row],[RMINS]]/40</f>
        <v>74</v>
      </c>
      <c r="AC48" s="120">
        <f>Table3[[#This Row],[HSCORE]]+Table3[[#This Row],[HPFC]]</f>
        <v>91.474999999999994</v>
      </c>
      <c r="AD48" s="120">
        <f>Table3[[#This Row],[ASCORE]]+Table3[[#This Row],[APFC]]</f>
        <v>83</v>
      </c>
    </row>
    <row r="49" spans="2:30" x14ac:dyDescent="0.3">
      <c r="B49" s="116">
        <v>4</v>
      </c>
      <c r="C49" s="127">
        <f t="shared" si="7"/>
        <v>-6.5</v>
      </c>
      <c r="D49" s="127">
        <f>-Table3[[#This Row],[H CLOSING]]</f>
        <v>6.5</v>
      </c>
      <c r="E49" s="116" t="str">
        <f>Table3[[#This Row],[HSCORE]] &amp; " - " &amp; Table3[[#This Row],[ASCORE]]</f>
        <v>12 - 10</v>
      </c>
      <c r="F49" s="129">
        <f>Table3[[#This Row],[HSCORE]]-Table3[[#This Row],[ASCORE]]</f>
        <v>2</v>
      </c>
      <c r="G49" s="127">
        <f>FLOOR(-((1)*Table3[[#This Row],[HSCORE]]+Table3[[#This Row],[HPFC]]-(1)*Table3[[#This Row],[ASCORE]]-Table3[[#This Row],[APFC]]),1)+0.5</f>
        <v>-8.5</v>
      </c>
      <c r="H49" s="127">
        <f>-Table3[[#This Row],[H LIVE]]</f>
        <v>8.5</v>
      </c>
      <c r="I49" s="116">
        <f>Table3[[#This Row],[H CLOSING]]-Table3[[#This Row],[H LIVE]]</f>
        <v>2</v>
      </c>
      <c r="J49" s="116" t="str">
        <f>IF(Table3[[#This Row],[LINE DIFF]]&lt;0,"NORTH",IF(Table3[[#This Row],[LINE DIFF]]&gt;0,"SOUTH",""))</f>
        <v>SOUTH</v>
      </c>
      <c r="K49" s="116">
        <f>ABS(Table3[[#This Row],[LINE DIFF]])</f>
        <v>2</v>
      </c>
      <c r="L49" s="116">
        <f>MAX(Table3[[#Headers],[ABS DIFF]]:Table3[[#This Row],[ABS DIFF]])</f>
        <v>3</v>
      </c>
      <c r="M49" s="116">
        <f>IF(AND(Table3[[#This Row],[ABS DIFF]]&gt;0, Table3[[#This Row],[ABS DIFF]]&gt;R48, OR(Table3[[#This Row],[LINE DIR]]=Q48,Q48="")),1,0)</f>
        <v>0</v>
      </c>
      <c r="N49" s="121" t="str">
        <f>IF(Table3[[#This Row],[BET]]=1,$G$6*POWER(2,(Table3[[#This Row],[BETCOUNT]]-1)),"")</f>
        <v/>
      </c>
      <c r="O49" s="127" t="str">
        <f>IF(Table3[[#This Row],[BET]]=1,IF(Table3[[#This Row],[LINE DIR]]="NORTH",Table3[[#This Row],[H LIVE]],Table3[[#This Row],[A LIVE]]-1),"")</f>
        <v/>
      </c>
      <c r="P49" s="121" t="str">
        <f>IF(Table3[[#This Row],[STAKE]]="","",IF(Table3[[#This Row],[BET DIR]]="NORTH",$B$3,$B$4))</f>
        <v/>
      </c>
      <c r="Q49" s="116" t="str">
        <f>IF(Table3[[#This Row],[TIME]]=0,"",IF(Table3[[#This Row],[BET]]=1,Table3[[#This Row],[LINE DIR]],$Q48))</f>
        <v>SOUTH</v>
      </c>
      <c r="R49" s="116">
        <f>IF(Table3[[#This Row],[BETCOUNT]]=0,0,Table3[[#This Row],[ABS PEEK]])</f>
        <v>3</v>
      </c>
      <c r="S49" s="116">
        <f>SUM(Table3[[#Headers],[BET]]:Table3[[#This Row],[BET]])</f>
        <v>1</v>
      </c>
      <c r="T49" s="116">
        <v>0.17944782972335815</v>
      </c>
      <c r="U49" s="116">
        <v>0.17471134662628174</v>
      </c>
      <c r="V49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1</v>
      </c>
      <c r="W49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1</v>
      </c>
      <c r="X49" s="116">
        <f>SUM(Table3[[#Headers],[HMP]]:Table3[[#This Row],[HMP]])</f>
        <v>12</v>
      </c>
      <c r="Y49" s="116">
        <f>SUM(Table3[[#Headers],[AMP]]:Table3[[#This Row],[AMP]])</f>
        <v>10</v>
      </c>
      <c r="Z49" s="116">
        <f>40-Table3[[#This Row],[TIME]]</f>
        <v>36</v>
      </c>
      <c r="AA49" s="120">
        <f>$C$3*Table3[[#This Row],[RMINS]]/40</f>
        <v>78.3</v>
      </c>
      <c r="AB49" s="120">
        <f>$C$4*Table3[[#This Row],[RMINS]]/40</f>
        <v>72</v>
      </c>
      <c r="AC49" s="120">
        <f>Table3[[#This Row],[HSCORE]]+Table3[[#This Row],[HPFC]]</f>
        <v>90.3</v>
      </c>
      <c r="AD49" s="120">
        <f>Table3[[#This Row],[ASCORE]]+Table3[[#This Row],[APFC]]</f>
        <v>82</v>
      </c>
    </row>
    <row r="50" spans="2:30" x14ac:dyDescent="0.3">
      <c r="B50" s="116">
        <v>5</v>
      </c>
      <c r="C50" s="127">
        <f t="shared" si="7"/>
        <v>-6.5</v>
      </c>
      <c r="D50" s="127">
        <f>-Table3[[#This Row],[H CLOSING]]</f>
        <v>6.5</v>
      </c>
      <c r="E50" s="116" t="str">
        <f>Table3[[#This Row],[HSCORE]] &amp; " - " &amp; Table3[[#This Row],[ASCORE]]</f>
        <v>17 - 13</v>
      </c>
      <c r="F50" s="129">
        <f>Table3[[#This Row],[HSCORE]]-Table3[[#This Row],[ASCORE]]</f>
        <v>4</v>
      </c>
      <c r="G50" s="127">
        <f>FLOOR(-((1)*Table3[[#This Row],[HSCORE]]+Table3[[#This Row],[HPFC]]-(1)*Table3[[#This Row],[ASCORE]]-Table3[[#This Row],[APFC]]),1)+0.5</f>
        <v>-10.5</v>
      </c>
      <c r="H50" s="127">
        <f>-Table3[[#This Row],[H LIVE]]</f>
        <v>10.5</v>
      </c>
      <c r="I50" s="116">
        <f>Table3[[#This Row],[H CLOSING]]-Table3[[#This Row],[H LIVE]]</f>
        <v>4</v>
      </c>
      <c r="J50" s="116" t="str">
        <f>IF(Table3[[#This Row],[LINE DIFF]]&lt;0,"NORTH",IF(Table3[[#This Row],[LINE DIFF]]&gt;0,"SOUTH",""))</f>
        <v>SOUTH</v>
      </c>
      <c r="K50" s="116">
        <f>ABS(Table3[[#This Row],[LINE DIFF]])</f>
        <v>4</v>
      </c>
      <c r="L50" s="116">
        <f>MAX(Table3[[#Headers],[ABS DIFF]]:Table3[[#This Row],[ABS DIFF]])</f>
        <v>4</v>
      </c>
      <c r="M50" s="116">
        <f>IF(AND(Table3[[#This Row],[ABS DIFF]]&gt;0, Table3[[#This Row],[ABS DIFF]]&gt;R49, OR(Table3[[#This Row],[LINE DIR]]=Q49,Q49="")),1,0)</f>
        <v>1</v>
      </c>
      <c r="N50" s="121">
        <f>IF(Table3[[#This Row],[BET]]=1,$G$6*POWER(2,(Table3[[#This Row],[BETCOUNT]]-1)),"")</f>
        <v>0.5</v>
      </c>
      <c r="O50" s="127">
        <f>IF(Table3[[#This Row],[BET]]=1,IF(Table3[[#This Row],[LINE DIR]]="NORTH",Table3[[#This Row],[H LIVE]],Table3[[#This Row],[A LIVE]]-1),"")</f>
        <v>9.5</v>
      </c>
      <c r="P50" s="121" t="str">
        <f>IF(Table3[[#This Row],[STAKE]]="","",IF(Table3[[#This Row],[BET DIR]]="NORTH",$B$3,$B$4))</f>
        <v>Away Team</v>
      </c>
      <c r="Q50" s="116" t="str">
        <f>IF(Table3[[#This Row],[TIME]]=0,"",IF(Table3[[#This Row],[BET]]=1,Table3[[#This Row],[LINE DIR]],$Q49))</f>
        <v>SOUTH</v>
      </c>
      <c r="R50" s="116">
        <f>IF(Table3[[#This Row],[BETCOUNT]]=0,0,Table3[[#This Row],[ABS PEEK]])</f>
        <v>4</v>
      </c>
      <c r="S50" s="116">
        <f>SUM(Table3[[#Headers],[BET]]:Table3[[#This Row],[BET]])</f>
        <v>2</v>
      </c>
      <c r="T50" s="116">
        <v>0.96669179201126099</v>
      </c>
      <c r="U50" s="116">
        <v>0.69493746757507324</v>
      </c>
      <c r="V50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5</v>
      </c>
      <c r="W50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3</v>
      </c>
      <c r="X50" s="116">
        <f>SUM(Table3[[#Headers],[HMP]]:Table3[[#This Row],[HMP]])</f>
        <v>17</v>
      </c>
      <c r="Y50" s="116">
        <f>SUM(Table3[[#Headers],[AMP]]:Table3[[#This Row],[AMP]])</f>
        <v>13</v>
      </c>
      <c r="Z50" s="116">
        <f>40-Table3[[#This Row],[TIME]]</f>
        <v>35</v>
      </c>
      <c r="AA50" s="120">
        <f>$C$3*Table3[[#This Row],[RMINS]]/40</f>
        <v>76.125</v>
      </c>
      <c r="AB50" s="120">
        <f>$C$4*Table3[[#This Row],[RMINS]]/40</f>
        <v>70</v>
      </c>
      <c r="AC50" s="120">
        <f>Table3[[#This Row],[HSCORE]]+Table3[[#This Row],[HPFC]]</f>
        <v>93.125</v>
      </c>
      <c r="AD50" s="120">
        <f>Table3[[#This Row],[ASCORE]]+Table3[[#This Row],[APFC]]</f>
        <v>83</v>
      </c>
    </row>
    <row r="51" spans="2:30" x14ac:dyDescent="0.3">
      <c r="B51" s="116">
        <v>6</v>
      </c>
      <c r="C51" s="127">
        <f t="shared" si="7"/>
        <v>-6.5</v>
      </c>
      <c r="D51" s="127">
        <f>-Table3[[#This Row],[H CLOSING]]</f>
        <v>6.5</v>
      </c>
      <c r="E51" s="116" t="str">
        <f>Table3[[#This Row],[HSCORE]] &amp; " - " &amp; Table3[[#This Row],[ASCORE]]</f>
        <v>21 - 13</v>
      </c>
      <c r="F51" s="129">
        <f>Table3[[#This Row],[HSCORE]]-Table3[[#This Row],[ASCORE]]</f>
        <v>8</v>
      </c>
      <c r="G51" s="127">
        <f>FLOOR(-((1)*Table3[[#This Row],[HSCORE]]+Table3[[#This Row],[HPFC]]-(1)*Table3[[#This Row],[ASCORE]]-Table3[[#This Row],[APFC]]),1)+0.5</f>
        <v>-13.5</v>
      </c>
      <c r="H51" s="127">
        <f>-Table3[[#This Row],[H LIVE]]</f>
        <v>13.5</v>
      </c>
      <c r="I51" s="116">
        <f>Table3[[#This Row],[H CLOSING]]-Table3[[#This Row],[H LIVE]]</f>
        <v>7</v>
      </c>
      <c r="J51" s="116" t="str">
        <f>IF(Table3[[#This Row],[LINE DIFF]]&lt;0,"NORTH",IF(Table3[[#This Row],[LINE DIFF]]&gt;0,"SOUTH",""))</f>
        <v>SOUTH</v>
      </c>
      <c r="K51" s="116">
        <f>ABS(Table3[[#This Row],[LINE DIFF]])</f>
        <v>7</v>
      </c>
      <c r="L51" s="116">
        <f>MAX(Table3[[#Headers],[ABS DIFF]]:Table3[[#This Row],[ABS DIFF]])</f>
        <v>7</v>
      </c>
      <c r="M51" s="116">
        <f>IF(AND(Table3[[#This Row],[ABS DIFF]]&gt;0, Table3[[#This Row],[ABS DIFF]]&gt;R50, OR(Table3[[#This Row],[LINE DIR]]=Q50,Q50="")),1,0)</f>
        <v>1</v>
      </c>
      <c r="N51" s="121">
        <f>IF(Table3[[#This Row],[BET]]=1,$G$6*POWER(2,(Table3[[#This Row],[BETCOUNT]]-1)),"")</f>
        <v>1</v>
      </c>
      <c r="O51" s="127">
        <f>IF(Table3[[#This Row],[BET]]=1,IF(Table3[[#This Row],[LINE DIR]]="NORTH",Table3[[#This Row],[H LIVE]],Table3[[#This Row],[A LIVE]]-1),"")</f>
        <v>12.5</v>
      </c>
      <c r="P51" s="121" t="str">
        <f>IF(Table3[[#This Row],[STAKE]]="","",IF(Table3[[#This Row],[BET DIR]]="NORTH",$B$3,$B$4))</f>
        <v>Away Team</v>
      </c>
      <c r="Q51" s="116" t="str">
        <f>IF(Table3[[#This Row],[TIME]]=0,"",IF(Table3[[#This Row],[BET]]=1,Table3[[#This Row],[LINE DIR]],$Q50))</f>
        <v>SOUTH</v>
      </c>
      <c r="R51" s="116">
        <f>IF(Table3[[#This Row],[BETCOUNT]]=0,0,Table3[[#This Row],[ABS PEEK]])</f>
        <v>7</v>
      </c>
      <c r="S51" s="116">
        <f>SUM(Table3[[#Headers],[BET]]:Table3[[#This Row],[BET]])</f>
        <v>3</v>
      </c>
      <c r="T51" s="116">
        <v>0.88513940572738647</v>
      </c>
      <c r="U51" s="116">
        <v>0.12721669673919678</v>
      </c>
      <c r="V51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4</v>
      </c>
      <c r="W51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0</v>
      </c>
      <c r="X51" s="116">
        <f>SUM(Table3[[#Headers],[HMP]]:Table3[[#This Row],[HMP]])</f>
        <v>21</v>
      </c>
      <c r="Y51" s="116">
        <f>SUM(Table3[[#Headers],[AMP]]:Table3[[#This Row],[AMP]])</f>
        <v>13</v>
      </c>
      <c r="Z51" s="116">
        <f>40-Table3[[#This Row],[TIME]]</f>
        <v>34</v>
      </c>
      <c r="AA51" s="120">
        <f>$C$3*Table3[[#This Row],[RMINS]]/40</f>
        <v>73.95</v>
      </c>
      <c r="AB51" s="120">
        <f>$C$4*Table3[[#This Row],[RMINS]]/40</f>
        <v>68</v>
      </c>
      <c r="AC51" s="120">
        <f>Table3[[#This Row],[HSCORE]]+Table3[[#This Row],[HPFC]]</f>
        <v>94.95</v>
      </c>
      <c r="AD51" s="120">
        <f>Table3[[#This Row],[ASCORE]]+Table3[[#This Row],[APFC]]</f>
        <v>81</v>
      </c>
    </row>
    <row r="52" spans="2:30" x14ac:dyDescent="0.3">
      <c r="B52" s="116">
        <v>7</v>
      </c>
      <c r="C52" s="127">
        <f t="shared" si="7"/>
        <v>-6.5</v>
      </c>
      <c r="D52" s="127">
        <f>-Table3[[#This Row],[H CLOSING]]</f>
        <v>6.5</v>
      </c>
      <c r="E52" s="116" t="str">
        <f>Table3[[#This Row],[HSCORE]] &amp; " - " &amp; Table3[[#This Row],[ASCORE]]</f>
        <v>22 - 14</v>
      </c>
      <c r="F52" s="129">
        <f>Table3[[#This Row],[HSCORE]]-Table3[[#This Row],[ASCORE]]</f>
        <v>8</v>
      </c>
      <c r="G52" s="127">
        <f>FLOOR(-((1)*Table3[[#This Row],[HSCORE]]+Table3[[#This Row],[HPFC]]-(1)*Table3[[#This Row],[ASCORE]]-Table3[[#This Row],[APFC]]),1)+0.5</f>
        <v>-13.5</v>
      </c>
      <c r="H52" s="127">
        <f>-Table3[[#This Row],[H LIVE]]</f>
        <v>13.5</v>
      </c>
      <c r="I52" s="116">
        <f>Table3[[#This Row],[H CLOSING]]-Table3[[#This Row],[H LIVE]]</f>
        <v>7</v>
      </c>
      <c r="J52" s="116" t="str">
        <f>IF(Table3[[#This Row],[LINE DIFF]]&lt;0,"NORTH",IF(Table3[[#This Row],[LINE DIFF]]&gt;0,"SOUTH",""))</f>
        <v>SOUTH</v>
      </c>
      <c r="K52" s="116">
        <f>ABS(Table3[[#This Row],[LINE DIFF]])</f>
        <v>7</v>
      </c>
      <c r="L52" s="116">
        <f>MAX(Table3[[#Headers],[ABS DIFF]]:Table3[[#This Row],[ABS DIFF]])</f>
        <v>7</v>
      </c>
      <c r="M52" s="116">
        <f>IF(AND(Table3[[#This Row],[ABS DIFF]]&gt;0, Table3[[#This Row],[ABS DIFF]]&gt;R51, OR(Table3[[#This Row],[LINE DIR]]=Q51,Q51="")),1,0)</f>
        <v>0</v>
      </c>
      <c r="N52" s="121" t="str">
        <f>IF(Table3[[#This Row],[BET]]=1,$G$6*POWER(2,(Table3[[#This Row],[BETCOUNT]]-1)),"")</f>
        <v/>
      </c>
      <c r="O52" s="127" t="str">
        <f>IF(Table3[[#This Row],[BET]]=1,IF(Table3[[#This Row],[LINE DIR]]="NORTH",Table3[[#This Row],[H LIVE]],Table3[[#This Row],[A LIVE]]-1),"")</f>
        <v/>
      </c>
      <c r="P52" s="121" t="str">
        <f>IF(Table3[[#This Row],[STAKE]]="","",IF(Table3[[#This Row],[BET DIR]]="NORTH",$B$3,$B$4))</f>
        <v/>
      </c>
      <c r="Q52" s="116" t="str">
        <f>IF(Table3[[#This Row],[TIME]]=0,"",IF(Table3[[#This Row],[BET]]=1,Table3[[#This Row],[LINE DIR]],$Q51))</f>
        <v>SOUTH</v>
      </c>
      <c r="R52" s="116">
        <f>IF(Table3[[#This Row],[BETCOUNT]]=0,0,Table3[[#This Row],[ABS PEEK]])</f>
        <v>7</v>
      </c>
      <c r="S52" s="116">
        <f>SUM(Table3[[#Headers],[BET]]:Table3[[#This Row],[BET]])</f>
        <v>3</v>
      </c>
      <c r="T52" s="116">
        <v>0.15043550729751587</v>
      </c>
      <c r="U52" s="116">
        <v>0.26992702484130859</v>
      </c>
      <c r="V52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1</v>
      </c>
      <c r="W52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1</v>
      </c>
      <c r="X52" s="116">
        <f>SUM(Table3[[#Headers],[HMP]]:Table3[[#This Row],[HMP]])</f>
        <v>22</v>
      </c>
      <c r="Y52" s="116">
        <f>SUM(Table3[[#Headers],[AMP]]:Table3[[#This Row],[AMP]])</f>
        <v>14</v>
      </c>
      <c r="Z52" s="116">
        <f>40-Table3[[#This Row],[TIME]]</f>
        <v>33</v>
      </c>
      <c r="AA52" s="120">
        <f>$C$3*Table3[[#This Row],[RMINS]]/40</f>
        <v>71.775000000000006</v>
      </c>
      <c r="AB52" s="120">
        <f>$C$4*Table3[[#This Row],[RMINS]]/40</f>
        <v>66</v>
      </c>
      <c r="AC52" s="120">
        <f>Table3[[#This Row],[HSCORE]]+Table3[[#This Row],[HPFC]]</f>
        <v>93.775000000000006</v>
      </c>
      <c r="AD52" s="120">
        <f>Table3[[#This Row],[ASCORE]]+Table3[[#This Row],[APFC]]</f>
        <v>80</v>
      </c>
    </row>
    <row r="53" spans="2:30" x14ac:dyDescent="0.3">
      <c r="B53" s="116">
        <v>8</v>
      </c>
      <c r="C53" s="127">
        <f t="shared" si="7"/>
        <v>-6.5</v>
      </c>
      <c r="D53" s="127">
        <f>-Table3[[#This Row],[H CLOSING]]</f>
        <v>6.5</v>
      </c>
      <c r="E53" s="116" t="str">
        <f>Table3[[#This Row],[HSCORE]] &amp; " - " &amp; Table3[[#This Row],[ASCORE]]</f>
        <v>22 - 15</v>
      </c>
      <c r="F53" s="129">
        <f>Table3[[#This Row],[HSCORE]]-Table3[[#This Row],[ASCORE]]</f>
        <v>7</v>
      </c>
      <c r="G53" s="127">
        <f>FLOOR(-((1)*Table3[[#This Row],[HSCORE]]+Table3[[#This Row],[HPFC]]-(1)*Table3[[#This Row],[ASCORE]]-Table3[[#This Row],[APFC]]),1)+0.5</f>
        <v>-12.5</v>
      </c>
      <c r="H53" s="127">
        <f>-Table3[[#This Row],[H LIVE]]</f>
        <v>12.5</v>
      </c>
      <c r="I53" s="116">
        <f>Table3[[#This Row],[H CLOSING]]-Table3[[#This Row],[H LIVE]]</f>
        <v>6</v>
      </c>
      <c r="J53" s="116" t="str">
        <f>IF(Table3[[#This Row],[LINE DIFF]]&lt;0,"NORTH",IF(Table3[[#This Row],[LINE DIFF]]&gt;0,"SOUTH",""))</f>
        <v>SOUTH</v>
      </c>
      <c r="K53" s="116">
        <f>ABS(Table3[[#This Row],[LINE DIFF]])</f>
        <v>6</v>
      </c>
      <c r="L53" s="116">
        <f>MAX(Table3[[#Headers],[ABS DIFF]]:Table3[[#This Row],[ABS DIFF]])</f>
        <v>7</v>
      </c>
      <c r="M53" s="116">
        <f>IF(AND(Table3[[#This Row],[ABS DIFF]]&gt;0, Table3[[#This Row],[ABS DIFF]]&gt;R52, OR(Table3[[#This Row],[LINE DIR]]=Q52,Q52="")),1,0)</f>
        <v>0</v>
      </c>
      <c r="N53" s="121" t="str">
        <f>IF(Table3[[#This Row],[BET]]=1,$G$6*POWER(2,(Table3[[#This Row],[BETCOUNT]]-1)),"")</f>
        <v/>
      </c>
      <c r="O53" s="127" t="str">
        <f>IF(Table3[[#This Row],[BET]]=1,IF(Table3[[#This Row],[LINE DIR]]="NORTH",Table3[[#This Row],[H LIVE]],Table3[[#This Row],[A LIVE]]-1),"")</f>
        <v/>
      </c>
      <c r="P53" s="121" t="str">
        <f>IF(Table3[[#This Row],[STAKE]]="","",IF(Table3[[#This Row],[BET DIR]]="NORTH",$B$3,$B$4))</f>
        <v/>
      </c>
      <c r="Q53" s="116" t="str">
        <f>IF(Table3[[#This Row],[TIME]]=0,"",IF(Table3[[#This Row],[BET]]=1,Table3[[#This Row],[LINE DIR]],$Q52))</f>
        <v>SOUTH</v>
      </c>
      <c r="R53" s="116">
        <f>IF(Table3[[#This Row],[BETCOUNT]]=0,0,Table3[[#This Row],[ABS PEEK]])</f>
        <v>7</v>
      </c>
      <c r="S53" s="116">
        <f>SUM(Table3[[#Headers],[BET]]:Table3[[#This Row],[BET]])</f>
        <v>3</v>
      </c>
      <c r="T53" s="116">
        <v>3.150862455368042E-2</v>
      </c>
      <c r="U53" s="116">
        <v>0.32409536838531494</v>
      </c>
      <c r="V53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0</v>
      </c>
      <c r="W53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1</v>
      </c>
      <c r="X53" s="116">
        <f>SUM(Table3[[#Headers],[HMP]]:Table3[[#This Row],[HMP]])</f>
        <v>22</v>
      </c>
      <c r="Y53" s="116">
        <f>SUM(Table3[[#Headers],[AMP]]:Table3[[#This Row],[AMP]])</f>
        <v>15</v>
      </c>
      <c r="Z53" s="116">
        <f>40-Table3[[#This Row],[TIME]]</f>
        <v>32</v>
      </c>
      <c r="AA53" s="120">
        <f>$C$3*Table3[[#This Row],[RMINS]]/40</f>
        <v>69.599999999999994</v>
      </c>
      <c r="AB53" s="120">
        <f>$C$4*Table3[[#This Row],[RMINS]]/40</f>
        <v>64</v>
      </c>
      <c r="AC53" s="120">
        <f>Table3[[#This Row],[HSCORE]]+Table3[[#This Row],[HPFC]]</f>
        <v>91.6</v>
      </c>
      <c r="AD53" s="120">
        <f>Table3[[#This Row],[ASCORE]]+Table3[[#This Row],[APFC]]</f>
        <v>79</v>
      </c>
    </row>
    <row r="54" spans="2:30" x14ac:dyDescent="0.3">
      <c r="B54" s="116">
        <v>9</v>
      </c>
      <c r="C54" s="127">
        <f t="shared" si="7"/>
        <v>-6.5</v>
      </c>
      <c r="D54" s="127">
        <f>-Table3[[#This Row],[H CLOSING]]</f>
        <v>6.5</v>
      </c>
      <c r="E54" s="116" t="str">
        <f>Table3[[#This Row],[HSCORE]] &amp; " - " &amp; Table3[[#This Row],[ASCORE]]</f>
        <v>26 - 16</v>
      </c>
      <c r="F54" s="129">
        <f>Table3[[#This Row],[HSCORE]]-Table3[[#This Row],[ASCORE]]</f>
        <v>10</v>
      </c>
      <c r="G54" s="127">
        <f>FLOOR(-((1)*Table3[[#This Row],[HSCORE]]+Table3[[#This Row],[HPFC]]-(1)*Table3[[#This Row],[ASCORE]]-Table3[[#This Row],[APFC]]),1)+0.5</f>
        <v>-15.5</v>
      </c>
      <c r="H54" s="127">
        <f>-Table3[[#This Row],[H LIVE]]</f>
        <v>15.5</v>
      </c>
      <c r="I54" s="116">
        <f>Table3[[#This Row],[H CLOSING]]-Table3[[#This Row],[H LIVE]]</f>
        <v>9</v>
      </c>
      <c r="J54" s="116" t="str">
        <f>IF(Table3[[#This Row],[LINE DIFF]]&lt;0,"NORTH",IF(Table3[[#This Row],[LINE DIFF]]&gt;0,"SOUTH",""))</f>
        <v>SOUTH</v>
      </c>
      <c r="K54" s="116">
        <f>ABS(Table3[[#This Row],[LINE DIFF]])</f>
        <v>9</v>
      </c>
      <c r="L54" s="116">
        <f>MAX(Table3[[#Headers],[ABS DIFF]]:Table3[[#This Row],[ABS DIFF]])</f>
        <v>9</v>
      </c>
      <c r="M54" s="116">
        <f>IF(AND(Table3[[#This Row],[ABS DIFF]]&gt;0, Table3[[#This Row],[ABS DIFF]]&gt;R53, OR(Table3[[#This Row],[LINE DIR]]=Q53,Q53="")),1,0)</f>
        <v>1</v>
      </c>
      <c r="N54" s="121">
        <f>IF(Table3[[#This Row],[BET]]=1,$G$6*POWER(2,(Table3[[#This Row],[BETCOUNT]]-1)),"")</f>
        <v>2</v>
      </c>
      <c r="O54" s="127">
        <f>IF(Table3[[#This Row],[BET]]=1,IF(Table3[[#This Row],[LINE DIR]]="NORTH",Table3[[#This Row],[H LIVE]],Table3[[#This Row],[A LIVE]]-1),"")</f>
        <v>14.5</v>
      </c>
      <c r="P54" s="121" t="str">
        <f>IF(Table3[[#This Row],[STAKE]]="","",IF(Table3[[#This Row],[BET DIR]]="NORTH",$B$3,$B$4))</f>
        <v>Away Team</v>
      </c>
      <c r="Q54" s="116" t="str">
        <f>IF(Table3[[#This Row],[TIME]]=0,"",IF(Table3[[#This Row],[BET]]=1,Table3[[#This Row],[LINE DIR]],$Q53))</f>
        <v>SOUTH</v>
      </c>
      <c r="R54" s="116">
        <f>IF(Table3[[#This Row],[BETCOUNT]]=0,0,Table3[[#This Row],[ABS PEEK]])</f>
        <v>9</v>
      </c>
      <c r="S54" s="116">
        <f>SUM(Table3[[#Headers],[BET]]:Table3[[#This Row],[BET]])</f>
        <v>4</v>
      </c>
      <c r="T54" s="116">
        <v>0.90184050798416138</v>
      </c>
      <c r="U54" s="116">
        <v>0.23958897590637207</v>
      </c>
      <c r="V54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4</v>
      </c>
      <c r="W54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1</v>
      </c>
      <c r="X54" s="116">
        <f>SUM(Table3[[#Headers],[HMP]]:Table3[[#This Row],[HMP]])</f>
        <v>26</v>
      </c>
      <c r="Y54" s="116">
        <f>SUM(Table3[[#Headers],[AMP]]:Table3[[#This Row],[AMP]])</f>
        <v>16</v>
      </c>
      <c r="Z54" s="116">
        <f>40-Table3[[#This Row],[TIME]]</f>
        <v>31</v>
      </c>
      <c r="AA54" s="120">
        <f>$C$3*Table3[[#This Row],[RMINS]]/40</f>
        <v>67.424999999999997</v>
      </c>
      <c r="AB54" s="120">
        <f>$C$4*Table3[[#This Row],[RMINS]]/40</f>
        <v>62</v>
      </c>
      <c r="AC54" s="120">
        <f>Table3[[#This Row],[HSCORE]]+Table3[[#This Row],[HPFC]]</f>
        <v>93.424999999999997</v>
      </c>
      <c r="AD54" s="120">
        <f>Table3[[#This Row],[ASCORE]]+Table3[[#This Row],[APFC]]</f>
        <v>78</v>
      </c>
    </row>
    <row r="55" spans="2:30" x14ac:dyDescent="0.3">
      <c r="B55" s="116">
        <v>10</v>
      </c>
      <c r="C55" s="127">
        <f t="shared" si="7"/>
        <v>-6.5</v>
      </c>
      <c r="D55" s="127">
        <f>-Table3[[#This Row],[H CLOSING]]</f>
        <v>6.5</v>
      </c>
      <c r="E55" s="116" t="str">
        <f>Table3[[#This Row],[HSCORE]] &amp; " - " &amp; Table3[[#This Row],[ASCORE]]</f>
        <v>29 - 19</v>
      </c>
      <c r="F55" s="129">
        <f>Table3[[#This Row],[HSCORE]]-Table3[[#This Row],[ASCORE]]</f>
        <v>10</v>
      </c>
      <c r="G55" s="127">
        <f>FLOOR(-((1)*Table3[[#This Row],[HSCORE]]+Table3[[#This Row],[HPFC]]-(1)*Table3[[#This Row],[ASCORE]]-Table3[[#This Row],[APFC]]),1)+0.5</f>
        <v>-15.5</v>
      </c>
      <c r="H55" s="127">
        <f>-Table3[[#This Row],[H LIVE]]</f>
        <v>15.5</v>
      </c>
      <c r="I55" s="116">
        <f>Table3[[#This Row],[H CLOSING]]-Table3[[#This Row],[H LIVE]]</f>
        <v>9</v>
      </c>
      <c r="J55" s="116" t="str">
        <f>IF(Table3[[#This Row],[LINE DIFF]]&lt;0,"NORTH",IF(Table3[[#This Row],[LINE DIFF]]&gt;0,"SOUTH",""))</f>
        <v>SOUTH</v>
      </c>
      <c r="K55" s="116">
        <f>ABS(Table3[[#This Row],[LINE DIFF]])</f>
        <v>9</v>
      </c>
      <c r="L55" s="116">
        <f>MAX(Table3[[#Headers],[ABS DIFF]]:Table3[[#This Row],[ABS DIFF]])</f>
        <v>9</v>
      </c>
      <c r="M55" s="116">
        <f>IF(AND(Table3[[#This Row],[ABS DIFF]]&gt;0, Table3[[#This Row],[ABS DIFF]]&gt;R54, OR(Table3[[#This Row],[LINE DIR]]=Q54,Q54="")),1,0)</f>
        <v>0</v>
      </c>
      <c r="N55" s="121" t="str">
        <f>IF(Table3[[#This Row],[BET]]=1,$G$6*POWER(2,(Table3[[#This Row],[BETCOUNT]]-1)),"")</f>
        <v/>
      </c>
      <c r="O55" s="127" t="str">
        <f>IF(Table3[[#This Row],[BET]]=1,IF(Table3[[#This Row],[LINE DIR]]="NORTH",Table3[[#This Row],[H LIVE]],Table3[[#This Row],[A LIVE]]-1),"")</f>
        <v/>
      </c>
      <c r="P55" s="121" t="str">
        <f>IF(Table3[[#This Row],[STAKE]]="","",IF(Table3[[#This Row],[BET DIR]]="NORTH",$B$3,$B$4))</f>
        <v/>
      </c>
      <c r="Q55" s="116" t="str">
        <f>IF(Table3[[#This Row],[TIME]]=0,"",IF(Table3[[#This Row],[BET]]=1,Table3[[#This Row],[LINE DIR]],$Q54))</f>
        <v>SOUTH</v>
      </c>
      <c r="R55" s="116">
        <f>IF(Table3[[#This Row],[BETCOUNT]]=0,0,Table3[[#This Row],[ABS PEEK]])</f>
        <v>9</v>
      </c>
      <c r="S55" s="116">
        <f>SUM(Table3[[#Headers],[BET]]:Table3[[#This Row],[BET]])</f>
        <v>4</v>
      </c>
      <c r="T55" s="116">
        <v>0.70089191198348999</v>
      </c>
      <c r="U55" s="116">
        <v>0.83083808422088623</v>
      </c>
      <c r="V55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3</v>
      </c>
      <c r="W55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3</v>
      </c>
      <c r="X55" s="116">
        <f>SUM(Table3[[#Headers],[HMP]]:Table3[[#This Row],[HMP]])</f>
        <v>29</v>
      </c>
      <c r="Y55" s="116">
        <f>SUM(Table3[[#Headers],[AMP]]:Table3[[#This Row],[AMP]])</f>
        <v>19</v>
      </c>
      <c r="Z55" s="116">
        <f>40-Table3[[#This Row],[TIME]]</f>
        <v>30</v>
      </c>
      <c r="AA55" s="120">
        <f>$C$3*Table3[[#This Row],[RMINS]]/40</f>
        <v>65.25</v>
      </c>
      <c r="AB55" s="120">
        <f>$C$4*Table3[[#This Row],[RMINS]]/40</f>
        <v>60</v>
      </c>
      <c r="AC55" s="120">
        <f>Table3[[#This Row],[HSCORE]]+Table3[[#This Row],[HPFC]]</f>
        <v>94.25</v>
      </c>
      <c r="AD55" s="120">
        <f>Table3[[#This Row],[ASCORE]]+Table3[[#This Row],[APFC]]</f>
        <v>79</v>
      </c>
    </row>
    <row r="56" spans="2:30" x14ac:dyDescent="0.3">
      <c r="B56" s="116">
        <v>11</v>
      </c>
      <c r="C56" s="127">
        <f t="shared" si="7"/>
        <v>-6.5</v>
      </c>
      <c r="D56" s="127">
        <f>-Table3[[#This Row],[H CLOSING]]</f>
        <v>6.5</v>
      </c>
      <c r="E56" s="116" t="str">
        <f>Table3[[#This Row],[HSCORE]] &amp; " - " &amp; Table3[[#This Row],[ASCORE]]</f>
        <v>29 - 22</v>
      </c>
      <c r="F56" s="129">
        <f>Table3[[#This Row],[HSCORE]]-Table3[[#This Row],[ASCORE]]</f>
        <v>7</v>
      </c>
      <c r="G56" s="127">
        <f>FLOOR(-((1)*Table3[[#This Row],[HSCORE]]+Table3[[#This Row],[HPFC]]-(1)*Table3[[#This Row],[ASCORE]]-Table3[[#This Row],[APFC]]),1)+0.5</f>
        <v>-12.5</v>
      </c>
      <c r="H56" s="127">
        <f>-Table3[[#This Row],[H LIVE]]</f>
        <v>12.5</v>
      </c>
      <c r="I56" s="116">
        <f>Table3[[#This Row],[H CLOSING]]-Table3[[#This Row],[H LIVE]]</f>
        <v>6</v>
      </c>
      <c r="J56" s="116" t="str">
        <f>IF(Table3[[#This Row],[LINE DIFF]]&lt;0,"NORTH",IF(Table3[[#This Row],[LINE DIFF]]&gt;0,"SOUTH",""))</f>
        <v>SOUTH</v>
      </c>
      <c r="K56" s="116">
        <f>ABS(Table3[[#This Row],[LINE DIFF]])</f>
        <v>6</v>
      </c>
      <c r="L56" s="116">
        <f>MAX(Table3[[#Headers],[ABS DIFF]]:Table3[[#This Row],[ABS DIFF]])</f>
        <v>9</v>
      </c>
      <c r="M56" s="116">
        <f>IF(AND(Table3[[#This Row],[ABS DIFF]]&gt;0, Table3[[#This Row],[ABS DIFF]]&gt;R55, OR(Table3[[#This Row],[LINE DIR]]=Q55,Q55="")),1,0)</f>
        <v>0</v>
      </c>
      <c r="N56" s="121" t="str">
        <f>IF(Table3[[#This Row],[BET]]=1,$G$6*POWER(2,(Table3[[#This Row],[BETCOUNT]]-1)),"")</f>
        <v/>
      </c>
      <c r="O56" s="127" t="str">
        <f>IF(Table3[[#This Row],[BET]]=1,IF(Table3[[#This Row],[LINE DIR]]="NORTH",Table3[[#This Row],[H LIVE]],Table3[[#This Row],[A LIVE]]-1),"")</f>
        <v/>
      </c>
      <c r="P56" s="121" t="str">
        <f>IF(Table3[[#This Row],[STAKE]]="","",IF(Table3[[#This Row],[BET DIR]]="NORTH",$B$3,$B$4))</f>
        <v/>
      </c>
      <c r="Q56" s="116" t="str">
        <f>IF(Table3[[#This Row],[TIME]]=0,"",IF(Table3[[#This Row],[BET]]=1,Table3[[#This Row],[LINE DIR]],$Q55))</f>
        <v>SOUTH</v>
      </c>
      <c r="R56" s="116">
        <f>IF(Table3[[#This Row],[BETCOUNT]]=0,0,Table3[[#This Row],[ABS PEEK]])</f>
        <v>9</v>
      </c>
      <c r="S56" s="116">
        <f>SUM(Table3[[#Headers],[BET]]:Table3[[#This Row],[BET]])</f>
        <v>4</v>
      </c>
      <c r="T56" s="116">
        <v>8.693462610244751E-2</v>
      </c>
      <c r="U56" s="116">
        <v>0.81833982467651367</v>
      </c>
      <c r="V56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0</v>
      </c>
      <c r="W56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3</v>
      </c>
      <c r="X56" s="116">
        <f>SUM(Table3[[#Headers],[HMP]]:Table3[[#This Row],[HMP]])</f>
        <v>29</v>
      </c>
      <c r="Y56" s="116">
        <f>SUM(Table3[[#Headers],[AMP]]:Table3[[#This Row],[AMP]])</f>
        <v>22</v>
      </c>
      <c r="Z56" s="116">
        <f>40-Table3[[#This Row],[TIME]]</f>
        <v>29</v>
      </c>
      <c r="AA56" s="120">
        <f>$C$3*Table3[[#This Row],[RMINS]]/40</f>
        <v>63.075000000000003</v>
      </c>
      <c r="AB56" s="120">
        <f>$C$4*Table3[[#This Row],[RMINS]]/40</f>
        <v>58</v>
      </c>
      <c r="AC56" s="120">
        <f>Table3[[#This Row],[HSCORE]]+Table3[[#This Row],[HPFC]]</f>
        <v>92.075000000000003</v>
      </c>
      <c r="AD56" s="120">
        <f>Table3[[#This Row],[ASCORE]]+Table3[[#This Row],[APFC]]</f>
        <v>80</v>
      </c>
    </row>
    <row r="57" spans="2:30" x14ac:dyDescent="0.3">
      <c r="B57" s="116">
        <v>12</v>
      </c>
      <c r="C57" s="127">
        <f t="shared" si="7"/>
        <v>-6.5</v>
      </c>
      <c r="D57" s="127">
        <f>-Table3[[#This Row],[H CLOSING]]</f>
        <v>6.5</v>
      </c>
      <c r="E57" s="116" t="str">
        <f>Table3[[#This Row],[HSCORE]] &amp; " - " &amp; Table3[[#This Row],[ASCORE]]</f>
        <v>32 - 23</v>
      </c>
      <c r="F57" s="129">
        <f>Table3[[#This Row],[HSCORE]]-Table3[[#This Row],[ASCORE]]</f>
        <v>9</v>
      </c>
      <c r="G57" s="127">
        <f>FLOOR(-((1)*Table3[[#This Row],[HSCORE]]+Table3[[#This Row],[HPFC]]-(1)*Table3[[#This Row],[ASCORE]]-Table3[[#This Row],[APFC]]),1)+0.5</f>
        <v>-13.5</v>
      </c>
      <c r="H57" s="127">
        <f>-Table3[[#This Row],[H LIVE]]</f>
        <v>13.5</v>
      </c>
      <c r="I57" s="116">
        <f>Table3[[#This Row],[H CLOSING]]-Table3[[#This Row],[H LIVE]]</f>
        <v>7</v>
      </c>
      <c r="J57" s="116" t="str">
        <f>IF(Table3[[#This Row],[LINE DIFF]]&lt;0,"NORTH",IF(Table3[[#This Row],[LINE DIFF]]&gt;0,"SOUTH",""))</f>
        <v>SOUTH</v>
      </c>
      <c r="K57" s="116">
        <f>ABS(Table3[[#This Row],[LINE DIFF]])</f>
        <v>7</v>
      </c>
      <c r="L57" s="116">
        <f>MAX(Table3[[#Headers],[ABS DIFF]]:Table3[[#This Row],[ABS DIFF]])</f>
        <v>9</v>
      </c>
      <c r="M57" s="116">
        <f>IF(AND(Table3[[#This Row],[ABS DIFF]]&gt;0, Table3[[#This Row],[ABS DIFF]]&gt;R56, OR(Table3[[#This Row],[LINE DIR]]=Q56,Q56="")),1,0)</f>
        <v>0</v>
      </c>
      <c r="N57" s="121" t="str">
        <f>IF(Table3[[#This Row],[BET]]=1,$G$6*POWER(2,(Table3[[#This Row],[BETCOUNT]]-1)),"")</f>
        <v/>
      </c>
      <c r="O57" s="127" t="str">
        <f>IF(Table3[[#This Row],[BET]]=1,IF(Table3[[#This Row],[LINE DIR]]="NORTH",Table3[[#This Row],[H LIVE]],Table3[[#This Row],[A LIVE]]-1),"")</f>
        <v/>
      </c>
      <c r="P57" s="121" t="str">
        <f>IF(Table3[[#This Row],[STAKE]]="","",IF(Table3[[#This Row],[BET DIR]]="NORTH",$B$3,$B$4))</f>
        <v/>
      </c>
      <c r="Q57" s="116" t="str">
        <f>IF(Table3[[#This Row],[TIME]]=0,"",IF(Table3[[#This Row],[BET]]=1,Table3[[#This Row],[LINE DIR]],$Q56))</f>
        <v>SOUTH</v>
      </c>
      <c r="R57" s="116">
        <f>IF(Table3[[#This Row],[BETCOUNT]]=0,0,Table3[[#This Row],[ABS PEEK]])</f>
        <v>9</v>
      </c>
      <c r="S57" s="116">
        <f>SUM(Table3[[#Headers],[BET]]:Table3[[#This Row],[BET]])</f>
        <v>4</v>
      </c>
      <c r="T57" s="116">
        <v>0.81253975629806519</v>
      </c>
      <c r="U57" s="116">
        <v>0.20219337940216064</v>
      </c>
      <c r="V57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3</v>
      </c>
      <c r="W57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1</v>
      </c>
      <c r="X57" s="116">
        <f>SUM(Table3[[#Headers],[HMP]]:Table3[[#This Row],[HMP]])</f>
        <v>32</v>
      </c>
      <c r="Y57" s="116">
        <f>SUM(Table3[[#Headers],[AMP]]:Table3[[#This Row],[AMP]])</f>
        <v>23</v>
      </c>
      <c r="Z57" s="116">
        <f>40-Table3[[#This Row],[TIME]]</f>
        <v>28</v>
      </c>
      <c r="AA57" s="120">
        <f>$C$3*Table3[[#This Row],[RMINS]]/40</f>
        <v>60.9</v>
      </c>
      <c r="AB57" s="120">
        <f>$C$4*Table3[[#This Row],[RMINS]]/40</f>
        <v>56</v>
      </c>
      <c r="AC57" s="120">
        <f>Table3[[#This Row],[HSCORE]]+Table3[[#This Row],[HPFC]]</f>
        <v>92.9</v>
      </c>
      <c r="AD57" s="120">
        <f>Table3[[#This Row],[ASCORE]]+Table3[[#This Row],[APFC]]</f>
        <v>79</v>
      </c>
    </row>
    <row r="58" spans="2:30" x14ac:dyDescent="0.3">
      <c r="B58" s="116">
        <v>13</v>
      </c>
      <c r="C58" s="127">
        <f t="shared" si="7"/>
        <v>-6.5</v>
      </c>
      <c r="D58" s="127">
        <f>-Table3[[#This Row],[H CLOSING]]</f>
        <v>6.5</v>
      </c>
      <c r="E58" s="116" t="str">
        <f>Table3[[#This Row],[HSCORE]] &amp; " - " &amp; Table3[[#This Row],[ASCORE]]</f>
        <v>32 - 25</v>
      </c>
      <c r="F58" s="129">
        <f>Table3[[#This Row],[HSCORE]]-Table3[[#This Row],[ASCORE]]</f>
        <v>7</v>
      </c>
      <c r="G58" s="127">
        <f>FLOOR(-((1)*Table3[[#This Row],[HSCORE]]+Table3[[#This Row],[HPFC]]-(1)*Table3[[#This Row],[ASCORE]]-Table3[[#This Row],[APFC]]),1)+0.5</f>
        <v>-11.5</v>
      </c>
      <c r="H58" s="127">
        <f>-Table3[[#This Row],[H LIVE]]</f>
        <v>11.5</v>
      </c>
      <c r="I58" s="116">
        <f>Table3[[#This Row],[H CLOSING]]-Table3[[#This Row],[H LIVE]]</f>
        <v>5</v>
      </c>
      <c r="J58" s="116" t="str">
        <f>IF(Table3[[#This Row],[LINE DIFF]]&lt;0,"NORTH",IF(Table3[[#This Row],[LINE DIFF]]&gt;0,"SOUTH",""))</f>
        <v>SOUTH</v>
      </c>
      <c r="K58" s="116">
        <f>ABS(Table3[[#This Row],[LINE DIFF]])</f>
        <v>5</v>
      </c>
      <c r="L58" s="116">
        <f>MAX(Table3[[#Headers],[ABS DIFF]]:Table3[[#This Row],[ABS DIFF]])</f>
        <v>9</v>
      </c>
      <c r="M58" s="116">
        <f>IF(AND(Table3[[#This Row],[ABS DIFF]]&gt;0, Table3[[#This Row],[ABS DIFF]]&gt;R57, OR(Table3[[#This Row],[LINE DIR]]=Q57,Q57="")),1,0)</f>
        <v>0</v>
      </c>
      <c r="N58" s="121" t="str">
        <f>IF(Table3[[#This Row],[BET]]=1,$G$6*POWER(2,(Table3[[#This Row],[BETCOUNT]]-1)),"")</f>
        <v/>
      </c>
      <c r="O58" s="127" t="str">
        <f>IF(Table3[[#This Row],[BET]]=1,IF(Table3[[#This Row],[LINE DIR]]="NORTH",Table3[[#This Row],[H LIVE]],Table3[[#This Row],[A LIVE]]-1),"")</f>
        <v/>
      </c>
      <c r="P58" s="121" t="str">
        <f>IF(Table3[[#This Row],[STAKE]]="","",IF(Table3[[#This Row],[BET DIR]]="NORTH",$B$3,$B$4))</f>
        <v/>
      </c>
      <c r="Q58" s="116" t="str">
        <f>IF(Table3[[#This Row],[TIME]]=0,"",IF(Table3[[#This Row],[BET]]=1,Table3[[#This Row],[LINE DIR]],$Q57))</f>
        <v>SOUTH</v>
      </c>
      <c r="R58" s="116">
        <f>IF(Table3[[#This Row],[BETCOUNT]]=0,0,Table3[[#This Row],[ABS PEEK]])</f>
        <v>9</v>
      </c>
      <c r="S58" s="116">
        <f>SUM(Table3[[#Headers],[BET]]:Table3[[#This Row],[BET]])</f>
        <v>4</v>
      </c>
      <c r="T58" s="116">
        <v>0.10397225618362427</v>
      </c>
      <c r="U58" s="116">
        <v>0.6239163875579834</v>
      </c>
      <c r="V58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0</v>
      </c>
      <c r="W58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2</v>
      </c>
      <c r="X58" s="116">
        <f>SUM(Table3[[#Headers],[HMP]]:Table3[[#This Row],[HMP]])</f>
        <v>32</v>
      </c>
      <c r="Y58" s="116">
        <f>SUM(Table3[[#Headers],[AMP]]:Table3[[#This Row],[AMP]])</f>
        <v>25</v>
      </c>
      <c r="Z58" s="116">
        <f>40-Table3[[#This Row],[TIME]]</f>
        <v>27</v>
      </c>
      <c r="AA58" s="120">
        <f>$C$3*Table3[[#This Row],[RMINS]]/40</f>
        <v>58.725000000000001</v>
      </c>
      <c r="AB58" s="120">
        <f>$C$4*Table3[[#This Row],[RMINS]]/40</f>
        <v>54</v>
      </c>
      <c r="AC58" s="120">
        <f>Table3[[#This Row],[HSCORE]]+Table3[[#This Row],[HPFC]]</f>
        <v>90.724999999999994</v>
      </c>
      <c r="AD58" s="120">
        <f>Table3[[#This Row],[ASCORE]]+Table3[[#This Row],[APFC]]</f>
        <v>79</v>
      </c>
    </row>
    <row r="59" spans="2:30" x14ac:dyDescent="0.3">
      <c r="B59" s="116">
        <v>14</v>
      </c>
      <c r="C59" s="127">
        <f t="shared" si="7"/>
        <v>-6.5</v>
      </c>
      <c r="D59" s="127">
        <f>-Table3[[#This Row],[H CLOSING]]</f>
        <v>6.5</v>
      </c>
      <c r="E59" s="116" t="str">
        <f>Table3[[#This Row],[HSCORE]] &amp; " - " &amp; Table3[[#This Row],[ASCORE]]</f>
        <v>32 - 27</v>
      </c>
      <c r="F59" s="129">
        <f>Table3[[#This Row],[HSCORE]]-Table3[[#This Row],[ASCORE]]</f>
        <v>5</v>
      </c>
      <c r="G59" s="127">
        <f>FLOOR(-((1)*Table3[[#This Row],[HSCORE]]+Table3[[#This Row],[HPFC]]-(1)*Table3[[#This Row],[ASCORE]]-Table3[[#This Row],[APFC]]),1)+0.5</f>
        <v>-9.5</v>
      </c>
      <c r="H59" s="127">
        <f>-Table3[[#This Row],[H LIVE]]</f>
        <v>9.5</v>
      </c>
      <c r="I59" s="116">
        <f>Table3[[#This Row],[H CLOSING]]-Table3[[#This Row],[H LIVE]]</f>
        <v>3</v>
      </c>
      <c r="J59" s="116" t="str">
        <f>IF(Table3[[#This Row],[LINE DIFF]]&lt;0,"NORTH",IF(Table3[[#This Row],[LINE DIFF]]&gt;0,"SOUTH",""))</f>
        <v>SOUTH</v>
      </c>
      <c r="K59" s="116">
        <f>ABS(Table3[[#This Row],[LINE DIFF]])</f>
        <v>3</v>
      </c>
      <c r="L59" s="116">
        <f>MAX(Table3[[#Headers],[ABS DIFF]]:Table3[[#This Row],[ABS DIFF]])</f>
        <v>9</v>
      </c>
      <c r="M59" s="116">
        <f>IF(AND(Table3[[#This Row],[ABS DIFF]]&gt;0, Table3[[#This Row],[ABS DIFF]]&gt;R58, OR(Table3[[#This Row],[LINE DIR]]=Q58,Q58="")),1,0)</f>
        <v>0</v>
      </c>
      <c r="N59" s="121" t="str">
        <f>IF(Table3[[#This Row],[BET]]=1,$G$6*POWER(2,(Table3[[#This Row],[BETCOUNT]]-1)),"")</f>
        <v/>
      </c>
      <c r="O59" s="127" t="str">
        <f>IF(Table3[[#This Row],[BET]]=1,IF(Table3[[#This Row],[LINE DIR]]="NORTH",Table3[[#This Row],[H LIVE]],Table3[[#This Row],[A LIVE]]-1),"")</f>
        <v/>
      </c>
      <c r="P59" s="121" t="str">
        <f>IF(Table3[[#This Row],[STAKE]]="","",IF(Table3[[#This Row],[BET DIR]]="NORTH",$B$3,$B$4))</f>
        <v/>
      </c>
      <c r="Q59" s="116" t="str">
        <f>IF(Table3[[#This Row],[TIME]]=0,"",IF(Table3[[#This Row],[BET]]=1,Table3[[#This Row],[LINE DIR]],$Q58))</f>
        <v>SOUTH</v>
      </c>
      <c r="R59" s="116">
        <f>IF(Table3[[#This Row],[BETCOUNT]]=0,0,Table3[[#This Row],[ABS PEEK]])</f>
        <v>9</v>
      </c>
      <c r="S59" s="116">
        <f>SUM(Table3[[#Headers],[BET]]:Table3[[#This Row],[BET]])</f>
        <v>4</v>
      </c>
      <c r="T59" s="116">
        <v>7.5741708278656006E-2</v>
      </c>
      <c r="U59" s="116">
        <v>0.62279260158538818</v>
      </c>
      <c r="V59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0</v>
      </c>
      <c r="W59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2</v>
      </c>
      <c r="X59" s="116">
        <f>SUM(Table3[[#Headers],[HMP]]:Table3[[#This Row],[HMP]])</f>
        <v>32</v>
      </c>
      <c r="Y59" s="116">
        <f>SUM(Table3[[#Headers],[AMP]]:Table3[[#This Row],[AMP]])</f>
        <v>27</v>
      </c>
      <c r="Z59" s="116">
        <f>40-Table3[[#This Row],[TIME]]</f>
        <v>26</v>
      </c>
      <c r="AA59" s="120">
        <f>$C$3*Table3[[#This Row],[RMINS]]/40</f>
        <v>56.55</v>
      </c>
      <c r="AB59" s="120">
        <f>$C$4*Table3[[#This Row],[RMINS]]/40</f>
        <v>52</v>
      </c>
      <c r="AC59" s="120">
        <f>Table3[[#This Row],[HSCORE]]+Table3[[#This Row],[HPFC]]</f>
        <v>88.55</v>
      </c>
      <c r="AD59" s="120">
        <f>Table3[[#This Row],[ASCORE]]+Table3[[#This Row],[APFC]]</f>
        <v>79</v>
      </c>
    </row>
    <row r="60" spans="2:30" x14ac:dyDescent="0.3">
      <c r="B60" s="116">
        <v>15</v>
      </c>
      <c r="C60" s="127">
        <f t="shared" si="7"/>
        <v>-6.5</v>
      </c>
      <c r="D60" s="127">
        <f>-Table3[[#This Row],[H CLOSING]]</f>
        <v>6.5</v>
      </c>
      <c r="E60" s="116" t="str">
        <f>Table3[[#This Row],[HSCORE]] &amp; " - " &amp; Table3[[#This Row],[ASCORE]]</f>
        <v>34 - 31</v>
      </c>
      <c r="F60" s="129">
        <f>Table3[[#This Row],[HSCORE]]-Table3[[#This Row],[ASCORE]]</f>
        <v>3</v>
      </c>
      <c r="G60" s="127">
        <f>FLOOR(-((1)*Table3[[#This Row],[HSCORE]]+Table3[[#This Row],[HPFC]]-(1)*Table3[[#This Row],[ASCORE]]-Table3[[#This Row],[APFC]]),1)+0.5</f>
        <v>-7.5</v>
      </c>
      <c r="H60" s="127">
        <f>-Table3[[#This Row],[H LIVE]]</f>
        <v>7.5</v>
      </c>
      <c r="I60" s="116">
        <f>Table3[[#This Row],[H CLOSING]]-Table3[[#This Row],[H LIVE]]</f>
        <v>1</v>
      </c>
      <c r="J60" s="116" t="str">
        <f>IF(Table3[[#This Row],[LINE DIFF]]&lt;0,"NORTH",IF(Table3[[#This Row],[LINE DIFF]]&gt;0,"SOUTH",""))</f>
        <v>SOUTH</v>
      </c>
      <c r="K60" s="116">
        <f>ABS(Table3[[#This Row],[LINE DIFF]])</f>
        <v>1</v>
      </c>
      <c r="L60" s="116">
        <f>MAX(Table3[[#Headers],[ABS DIFF]]:Table3[[#This Row],[ABS DIFF]])</f>
        <v>9</v>
      </c>
      <c r="M60" s="116">
        <f>IF(AND(Table3[[#This Row],[ABS DIFF]]&gt;0, Table3[[#This Row],[ABS DIFF]]&gt;R59, OR(Table3[[#This Row],[LINE DIR]]=Q59,Q59="")),1,0)</f>
        <v>0</v>
      </c>
      <c r="N60" s="121" t="str">
        <f>IF(Table3[[#This Row],[BET]]=1,$G$6*POWER(2,(Table3[[#This Row],[BETCOUNT]]-1)),"")</f>
        <v/>
      </c>
      <c r="O60" s="127" t="str">
        <f>IF(Table3[[#This Row],[BET]]=1,IF(Table3[[#This Row],[LINE DIR]]="NORTH",Table3[[#This Row],[H LIVE]],Table3[[#This Row],[A LIVE]]-1),"")</f>
        <v/>
      </c>
      <c r="P60" s="121" t="str">
        <f>IF(Table3[[#This Row],[STAKE]]="","",IF(Table3[[#This Row],[BET DIR]]="NORTH",$B$3,$B$4))</f>
        <v/>
      </c>
      <c r="Q60" s="116" t="str">
        <f>IF(Table3[[#This Row],[TIME]]=0,"",IF(Table3[[#This Row],[BET]]=1,Table3[[#This Row],[LINE DIR]],$Q59))</f>
        <v>SOUTH</v>
      </c>
      <c r="R60" s="116">
        <f>IF(Table3[[#This Row],[BETCOUNT]]=0,0,Table3[[#This Row],[ABS PEEK]])</f>
        <v>9</v>
      </c>
      <c r="S60" s="116">
        <f>SUM(Table3[[#Headers],[BET]]:Table3[[#This Row],[BET]])</f>
        <v>4</v>
      </c>
      <c r="T60" s="116">
        <v>0.46155935525894165</v>
      </c>
      <c r="U60" s="116">
        <v>0.94300079345703125</v>
      </c>
      <c r="V60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2</v>
      </c>
      <c r="W60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4</v>
      </c>
      <c r="X60" s="116">
        <f>SUM(Table3[[#Headers],[HMP]]:Table3[[#This Row],[HMP]])</f>
        <v>34</v>
      </c>
      <c r="Y60" s="116">
        <f>SUM(Table3[[#Headers],[AMP]]:Table3[[#This Row],[AMP]])</f>
        <v>31</v>
      </c>
      <c r="Z60" s="116">
        <f>40-Table3[[#This Row],[TIME]]</f>
        <v>25</v>
      </c>
      <c r="AA60" s="120">
        <f>$C$3*Table3[[#This Row],[RMINS]]/40</f>
        <v>54.375</v>
      </c>
      <c r="AB60" s="120">
        <f>$C$4*Table3[[#This Row],[RMINS]]/40</f>
        <v>50</v>
      </c>
      <c r="AC60" s="120">
        <f>Table3[[#This Row],[HSCORE]]+Table3[[#This Row],[HPFC]]</f>
        <v>88.375</v>
      </c>
      <c r="AD60" s="120">
        <f>Table3[[#This Row],[ASCORE]]+Table3[[#This Row],[APFC]]</f>
        <v>81</v>
      </c>
    </row>
    <row r="61" spans="2:30" x14ac:dyDescent="0.3">
      <c r="B61" s="116">
        <v>16</v>
      </c>
      <c r="C61" s="127">
        <f t="shared" si="7"/>
        <v>-6.5</v>
      </c>
      <c r="D61" s="127">
        <f>-Table3[[#This Row],[H CLOSING]]</f>
        <v>6.5</v>
      </c>
      <c r="E61" s="116" t="str">
        <f>Table3[[#This Row],[HSCORE]] &amp; " - " &amp; Table3[[#This Row],[ASCORE]]</f>
        <v>35 - 32</v>
      </c>
      <c r="F61" s="129">
        <f>Table3[[#This Row],[HSCORE]]-Table3[[#This Row],[ASCORE]]</f>
        <v>3</v>
      </c>
      <c r="G61" s="127">
        <f>FLOOR(-((1)*Table3[[#This Row],[HSCORE]]+Table3[[#This Row],[HPFC]]-(1)*Table3[[#This Row],[ASCORE]]-Table3[[#This Row],[APFC]]),1)+0.5</f>
        <v>-7.5</v>
      </c>
      <c r="H61" s="127">
        <f>-Table3[[#This Row],[H LIVE]]</f>
        <v>7.5</v>
      </c>
      <c r="I61" s="116">
        <f>Table3[[#This Row],[H CLOSING]]-Table3[[#This Row],[H LIVE]]</f>
        <v>1</v>
      </c>
      <c r="J61" s="116" t="str">
        <f>IF(Table3[[#This Row],[LINE DIFF]]&lt;0,"NORTH",IF(Table3[[#This Row],[LINE DIFF]]&gt;0,"SOUTH",""))</f>
        <v>SOUTH</v>
      </c>
      <c r="K61" s="116">
        <f>ABS(Table3[[#This Row],[LINE DIFF]])</f>
        <v>1</v>
      </c>
      <c r="L61" s="116">
        <f>MAX(Table3[[#Headers],[ABS DIFF]]:Table3[[#This Row],[ABS DIFF]])</f>
        <v>9</v>
      </c>
      <c r="M61" s="116">
        <f>IF(AND(Table3[[#This Row],[ABS DIFF]]&gt;0, Table3[[#This Row],[ABS DIFF]]&gt;R60, OR(Table3[[#This Row],[LINE DIR]]=Q60,Q60="")),1,0)</f>
        <v>0</v>
      </c>
      <c r="N61" s="121" t="str">
        <f>IF(Table3[[#This Row],[BET]]=1,$G$6*POWER(2,(Table3[[#This Row],[BETCOUNT]]-1)),"")</f>
        <v/>
      </c>
      <c r="O61" s="127" t="str">
        <f>IF(Table3[[#This Row],[BET]]=1,IF(Table3[[#This Row],[LINE DIR]]="NORTH",Table3[[#This Row],[H LIVE]],Table3[[#This Row],[A LIVE]]-1),"")</f>
        <v/>
      </c>
      <c r="P61" s="121" t="str">
        <f>IF(Table3[[#This Row],[STAKE]]="","",IF(Table3[[#This Row],[BET DIR]]="NORTH",$B$3,$B$4))</f>
        <v/>
      </c>
      <c r="Q61" s="116" t="str">
        <f>IF(Table3[[#This Row],[TIME]]=0,"",IF(Table3[[#This Row],[BET]]=1,Table3[[#This Row],[LINE DIR]],$Q60))</f>
        <v>SOUTH</v>
      </c>
      <c r="R61" s="116">
        <f>IF(Table3[[#This Row],[BETCOUNT]]=0,0,Table3[[#This Row],[ABS PEEK]])</f>
        <v>9</v>
      </c>
      <c r="S61" s="116">
        <f>SUM(Table3[[#Headers],[BET]]:Table3[[#This Row],[BET]])</f>
        <v>4</v>
      </c>
      <c r="T61" s="116">
        <v>0.19295138120651245</v>
      </c>
      <c r="U61" s="116">
        <v>0.29777491092681885</v>
      </c>
      <c r="V61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1</v>
      </c>
      <c r="W61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1</v>
      </c>
      <c r="X61" s="116">
        <f>SUM(Table3[[#Headers],[HMP]]:Table3[[#This Row],[HMP]])</f>
        <v>35</v>
      </c>
      <c r="Y61" s="116">
        <f>SUM(Table3[[#Headers],[AMP]]:Table3[[#This Row],[AMP]])</f>
        <v>32</v>
      </c>
      <c r="Z61" s="116">
        <f>40-Table3[[#This Row],[TIME]]</f>
        <v>24</v>
      </c>
      <c r="AA61" s="120">
        <f>$C$3*Table3[[#This Row],[RMINS]]/40</f>
        <v>52.2</v>
      </c>
      <c r="AB61" s="120">
        <f>$C$4*Table3[[#This Row],[RMINS]]/40</f>
        <v>48</v>
      </c>
      <c r="AC61" s="120">
        <f>Table3[[#This Row],[HSCORE]]+Table3[[#This Row],[HPFC]]</f>
        <v>87.2</v>
      </c>
      <c r="AD61" s="120">
        <f>Table3[[#This Row],[ASCORE]]+Table3[[#This Row],[APFC]]</f>
        <v>80</v>
      </c>
    </row>
    <row r="62" spans="2:30" x14ac:dyDescent="0.3">
      <c r="B62" s="116">
        <v>17</v>
      </c>
      <c r="C62" s="127">
        <f t="shared" si="7"/>
        <v>-6.5</v>
      </c>
      <c r="D62" s="127">
        <f>-Table3[[#This Row],[H CLOSING]]</f>
        <v>6.5</v>
      </c>
      <c r="E62" s="116" t="str">
        <f>Table3[[#This Row],[HSCORE]] &amp; " - " &amp; Table3[[#This Row],[ASCORE]]</f>
        <v>37 - 33</v>
      </c>
      <c r="F62" s="129">
        <f>Table3[[#This Row],[HSCORE]]-Table3[[#This Row],[ASCORE]]</f>
        <v>4</v>
      </c>
      <c r="G62" s="127">
        <f>FLOOR(-((1)*Table3[[#This Row],[HSCORE]]+Table3[[#This Row],[HPFC]]-(1)*Table3[[#This Row],[ASCORE]]-Table3[[#This Row],[APFC]]),1)+0.5</f>
        <v>-8.5</v>
      </c>
      <c r="H62" s="127">
        <f>-Table3[[#This Row],[H LIVE]]</f>
        <v>8.5</v>
      </c>
      <c r="I62" s="116">
        <f>Table3[[#This Row],[H CLOSING]]-Table3[[#This Row],[H LIVE]]</f>
        <v>2</v>
      </c>
      <c r="J62" s="116" t="str">
        <f>IF(Table3[[#This Row],[LINE DIFF]]&lt;0,"NORTH",IF(Table3[[#This Row],[LINE DIFF]]&gt;0,"SOUTH",""))</f>
        <v>SOUTH</v>
      </c>
      <c r="K62" s="116">
        <f>ABS(Table3[[#This Row],[LINE DIFF]])</f>
        <v>2</v>
      </c>
      <c r="L62" s="116">
        <f>MAX(Table3[[#Headers],[ABS DIFF]]:Table3[[#This Row],[ABS DIFF]])</f>
        <v>9</v>
      </c>
      <c r="M62" s="116">
        <f>IF(AND(Table3[[#This Row],[ABS DIFF]]&gt;0, Table3[[#This Row],[ABS DIFF]]&gt;R61, OR(Table3[[#This Row],[LINE DIR]]=Q61,Q61="")),1,0)</f>
        <v>0</v>
      </c>
      <c r="N62" s="121" t="str">
        <f>IF(Table3[[#This Row],[BET]]=1,$G$6*POWER(2,(Table3[[#This Row],[BETCOUNT]]-1)),"")</f>
        <v/>
      </c>
      <c r="O62" s="127" t="str">
        <f>IF(Table3[[#This Row],[BET]]=1,IF(Table3[[#This Row],[LINE DIR]]="NORTH",Table3[[#This Row],[H LIVE]],Table3[[#This Row],[A LIVE]]-1),"")</f>
        <v/>
      </c>
      <c r="P62" s="121" t="str">
        <f>IF(Table3[[#This Row],[STAKE]]="","",IF(Table3[[#This Row],[BET DIR]]="NORTH",$B$3,$B$4))</f>
        <v/>
      </c>
      <c r="Q62" s="116" t="str">
        <f>IF(Table3[[#This Row],[TIME]]=0,"",IF(Table3[[#This Row],[BET]]=1,Table3[[#This Row],[LINE DIR]],$Q61))</f>
        <v>SOUTH</v>
      </c>
      <c r="R62" s="116">
        <f>IF(Table3[[#This Row],[BETCOUNT]]=0,0,Table3[[#This Row],[ABS PEEK]])</f>
        <v>9</v>
      </c>
      <c r="S62" s="116">
        <f>SUM(Table3[[#Headers],[BET]]:Table3[[#This Row],[BET]])</f>
        <v>4</v>
      </c>
      <c r="T62" s="116">
        <v>0.60677844285964966</v>
      </c>
      <c r="U62" s="116">
        <v>0.24684548377990723</v>
      </c>
      <c r="V62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2</v>
      </c>
      <c r="W62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1</v>
      </c>
      <c r="X62" s="116">
        <f>SUM(Table3[[#Headers],[HMP]]:Table3[[#This Row],[HMP]])</f>
        <v>37</v>
      </c>
      <c r="Y62" s="116">
        <f>SUM(Table3[[#Headers],[AMP]]:Table3[[#This Row],[AMP]])</f>
        <v>33</v>
      </c>
      <c r="Z62" s="116">
        <f>40-Table3[[#This Row],[TIME]]</f>
        <v>23</v>
      </c>
      <c r="AA62" s="120">
        <f>$C$3*Table3[[#This Row],[RMINS]]/40</f>
        <v>50.024999999999999</v>
      </c>
      <c r="AB62" s="120">
        <f>$C$4*Table3[[#This Row],[RMINS]]/40</f>
        <v>46</v>
      </c>
      <c r="AC62" s="120">
        <f>Table3[[#This Row],[HSCORE]]+Table3[[#This Row],[HPFC]]</f>
        <v>87.025000000000006</v>
      </c>
      <c r="AD62" s="120">
        <f>Table3[[#This Row],[ASCORE]]+Table3[[#This Row],[APFC]]</f>
        <v>79</v>
      </c>
    </row>
    <row r="63" spans="2:30" x14ac:dyDescent="0.3">
      <c r="B63" s="116">
        <v>18</v>
      </c>
      <c r="C63" s="127">
        <f t="shared" si="7"/>
        <v>-6.5</v>
      </c>
      <c r="D63" s="127">
        <f>-Table3[[#This Row],[H CLOSING]]</f>
        <v>6.5</v>
      </c>
      <c r="E63" s="116" t="str">
        <f>Table3[[#This Row],[HSCORE]] &amp; " - " &amp; Table3[[#This Row],[ASCORE]]</f>
        <v>38 - 33</v>
      </c>
      <c r="F63" s="129">
        <f>Table3[[#This Row],[HSCORE]]-Table3[[#This Row],[ASCORE]]</f>
        <v>5</v>
      </c>
      <c r="G63" s="127">
        <f>FLOOR(-((1)*Table3[[#This Row],[HSCORE]]+Table3[[#This Row],[HPFC]]-(1)*Table3[[#This Row],[ASCORE]]-Table3[[#This Row],[APFC]]),1)+0.5</f>
        <v>-8.5</v>
      </c>
      <c r="H63" s="127">
        <f>-Table3[[#This Row],[H LIVE]]</f>
        <v>8.5</v>
      </c>
      <c r="I63" s="116">
        <f>Table3[[#This Row],[H CLOSING]]-Table3[[#This Row],[H LIVE]]</f>
        <v>2</v>
      </c>
      <c r="J63" s="116" t="str">
        <f>IF(Table3[[#This Row],[LINE DIFF]]&lt;0,"NORTH",IF(Table3[[#This Row],[LINE DIFF]]&gt;0,"SOUTH",""))</f>
        <v>SOUTH</v>
      </c>
      <c r="K63" s="116">
        <f>ABS(Table3[[#This Row],[LINE DIFF]])</f>
        <v>2</v>
      </c>
      <c r="L63" s="116">
        <f>MAX(Table3[[#Headers],[ABS DIFF]]:Table3[[#This Row],[ABS DIFF]])</f>
        <v>9</v>
      </c>
      <c r="M63" s="116">
        <f>IF(AND(Table3[[#This Row],[ABS DIFF]]&gt;0, Table3[[#This Row],[ABS DIFF]]&gt;R62, OR(Table3[[#This Row],[LINE DIR]]=Q62,Q62="")),1,0)</f>
        <v>0</v>
      </c>
      <c r="N63" s="121" t="str">
        <f>IF(Table3[[#This Row],[BET]]=1,$G$6*POWER(2,(Table3[[#This Row],[BETCOUNT]]-1)),"")</f>
        <v/>
      </c>
      <c r="O63" s="127" t="str">
        <f>IF(Table3[[#This Row],[BET]]=1,IF(Table3[[#This Row],[LINE DIR]]="NORTH",Table3[[#This Row],[H LIVE]],Table3[[#This Row],[A LIVE]]-1),"")</f>
        <v/>
      </c>
      <c r="P63" s="121" t="str">
        <f>IF(Table3[[#This Row],[STAKE]]="","",IF(Table3[[#This Row],[BET DIR]]="NORTH",$B$3,$B$4))</f>
        <v/>
      </c>
      <c r="Q63" s="116" t="str">
        <f>IF(Table3[[#This Row],[TIME]]=0,"",IF(Table3[[#This Row],[BET]]=1,Table3[[#This Row],[LINE DIR]],$Q62))</f>
        <v>SOUTH</v>
      </c>
      <c r="R63" s="116">
        <f>IF(Table3[[#This Row],[BETCOUNT]]=0,0,Table3[[#This Row],[ABS PEEK]])</f>
        <v>9</v>
      </c>
      <c r="S63" s="116">
        <f>SUM(Table3[[#Headers],[BET]]:Table3[[#This Row],[BET]])</f>
        <v>4</v>
      </c>
      <c r="T63" s="116">
        <v>0.31291145086288452</v>
      </c>
      <c r="U63" s="116">
        <v>9.3412280082702637E-2</v>
      </c>
      <c r="V63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1</v>
      </c>
      <c r="W63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0</v>
      </c>
      <c r="X63" s="116">
        <f>SUM(Table3[[#Headers],[HMP]]:Table3[[#This Row],[HMP]])</f>
        <v>38</v>
      </c>
      <c r="Y63" s="116">
        <f>SUM(Table3[[#Headers],[AMP]]:Table3[[#This Row],[AMP]])</f>
        <v>33</v>
      </c>
      <c r="Z63" s="116">
        <f>40-Table3[[#This Row],[TIME]]</f>
        <v>22</v>
      </c>
      <c r="AA63" s="120">
        <f>$C$3*Table3[[#This Row],[RMINS]]/40</f>
        <v>47.85</v>
      </c>
      <c r="AB63" s="120">
        <f>$C$4*Table3[[#This Row],[RMINS]]/40</f>
        <v>44</v>
      </c>
      <c r="AC63" s="120">
        <f>Table3[[#This Row],[HSCORE]]+Table3[[#This Row],[HPFC]]</f>
        <v>85.85</v>
      </c>
      <c r="AD63" s="120">
        <f>Table3[[#This Row],[ASCORE]]+Table3[[#This Row],[APFC]]</f>
        <v>77</v>
      </c>
    </row>
    <row r="64" spans="2:30" x14ac:dyDescent="0.3">
      <c r="B64" s="116">
        <v>19</v>
      </c>
      <c r="C64" s="127">
        <f t="shared" si="7"/>
        <v>-6.5</v>
      </c>
      <c r="D64" s="127">
        <f>-Table3[[#This Row],[H CLOSING]]</f>
        <v>6.5</v>
      </c>
      <c r="E64" s="116" t="str">
        <f>Table3[[#This Row],[HSCORE]] &amp; " - " &amp; Table3[[#This Row],[ASCORE]]</f>
        <v>38 - 38</v>
      </c>
      <c r="F64" s="129">
        <f>Table3[[#This Row],[HSCORE]]-Table3[[#This Row],[ASCORE]]</f>
        <v>0</v>
      </c>
      <c r="G64" s="127">
        <f>FLOOR(-((1)*Table3[[#This Row],[HSCORE]]+Table3[[#This Row],[HPFC]]-(1)*Table3[[#This Row],[ASCORE]]-Table3[[#This Row],[APFC]]),1)+0.5</f>
        <v>-3.5</v>
      </c>
      <c r="H64" s="127">
        <f>-Table3[[#This Row],[H LIVE]]</f>
        <v>3.5</v>
      </c>
      <c r="I64" s="116">
        <f>Table3[[#This Row],[H CLOSING]]-Table3[[#This Row],[H LIVE]]</f>
        <v>-3</v>
      </c>
      <c r="J64" s="116" t="str">
        <f>IF(Table3[[#This Row],[LINE DIFF]]&lt;0,"NORTH",IF(Table3[[#This Row],[LINE DIFF]]&gt;0,"SOUTH",""))</f>
        <v>NORTH</v>
      </c>
      <c r="K64" s="116">
        <f>ABS(Table3[[#This Row],[LINE DIFF]])</f>
        <v>3</v>
      </c>
      <c r="L64" s="116">
        <f>MAX(Table3[[#Headers],[ABS DIFF]]:Table3[[#This Row],[ABS DIFF]])</f>
        <v>9</v>
      </c>
      <c r="M64" s="116">
        <f>IF(AND(Table3[[#This Row],[ABS DIFF]]&gt;0, Table3[[#This Row],[ABS DIFF]]&gt;R63, OR(Table3[[#This Row],[LINE DIR]]=Q63,Q63="")),1,0)</f>
        <v>0</v>
      </c>
      <c r="N64" s="121" t="str">
        <f>IF(Table3[[#This Row],[BET]]=1,$G$6*POWER(2,(Table3[[#This Row],[BETCOUNT]]-1)),"")</f>
        <v/>
      </c>
      <c r="O64" s="127" t="str">
        <f>IF(Table3[[#This Row],[BET]]=1,IF(Table3[[#This Row],[LINE DIR]]="NORTH",Table3[[#This Row],[H LIVE]],Table3[[#This Row],[A LIVE]]-1),"")</f>
        <v/>
      </c>
      <c r="P64" s="121" t="str">
        <f>IF(Table3[[#This Row],[STAKE]]="","",IF(Table3[[#This Row],[BET DIR]]="NORTH",$B$3,$B$4))</f>
        <v/>
      </c>
      <c r="Q64" s="116" t="str">
        <f>IF(Table3[[#This Row],[TIME]]=0,"",IF(Table3[[#This Row],[BET]]=1,Table3[[#This Row],[LINE DIR]],$Q63))</f>
        <v>SOUTH</v>
      </c>
      <c r="R64" s="116">
        <f>IF(Table3[[#This Row],[BETCOUNT]]=0,0,Table3[[#This Row],[ABS PEEK]])</f>
        <v>9</v>
      </c>
      <c r="S64" s="116">
        <f>SUM(Table3[[#Headers],[BET]]:Table3[[#This Row],[BET]])</f>
        <v>4</v>
      </c>
      <c r="T64" s="116">
        <v>3.313601016998291E-3</v>
      </c>
      <c r="U64" s="116">
        <v>0.95689821243286133</v>
      </c>
      <c r="V64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0</v>
      </c>
      <c r="W64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5</v>
      </c>
      <c r="X64" s="116">
        <f>SUM(Table3[[#Headers],[HMP]]:Table3[[#This Row],[HMP]])</f>
        <v>38</v>
      </c>
      <c r="Y64" s="116">
        <f>SUM(Table3[[#Headers],[AMP]]:Table3[[#This Row],[AMP]])</f>
        <v>38</v>
      </c>
      <c r="Z64" s="116">
        <f>40-Table3[[#This Row],[TIME]]</f>
        <v>21</v>
      </c>
      <c r="AA64" s="120">
        <f>$C$3*Table3[[#This Row],[RMINS]]/40</f>
        <v>45.674999999999997</v>
      </c>
      <c r="AB64" s="120">
        <f>$C$4*Table3[[#This Row],[RMINS]]/40</f>
        <v>42</v>
      </c>
      <c r="AC64" s="120">
        <f>Table3[[#This Row],[HSCORE]]+Table3[[#This Row],[HPFC]]</f>
        <v>83.674999999999997</v>
      </c>
      <c r="AD64" s="120">
        <f>Table3[[#This Row],[ASCORE]]+Table3[[#This Row],[APFC]]</f>
        <v>80</v>
      </c>
    </row>
    <row r="65" spans="2:30" x14ac:dyDescent="0.3">
      <c r="B65" s="116">
        <v>20</v>
      </c>
      <c r="C65" s="127">
        <f t="shared" si="7"/>
        <v>-6.5</v>
      </c>
      <c r="D65" s="127">
        <f>-Table3[[#This Row],[H CLOSING]]</f>
        <v>6.5</v>
      </c>
      <c r="E65" s="116" t="str">
        <f>Table3[[#This Row],[HSCORE]] &amp; " - " &amp; Table3[[#This Row],[ASCORE]]</f>
        <v>41 - 40</v>
      </c>
      <c r="F65" s="129">
        <f>Table3[[#This Row],[HSCORE]]-Table3[[#This Row],[ASCORE]]</f>
        <v>1</v>
      </c>
      <c r="G65" s="127">
        <f>FLOOR(-((1)*Table3[[#This Row],[HSCORE]]+Table3[[#This Row],[HPFC]]-(1)*Table3[[#This Row],[ASCORE]]-Table3[[#This Row],[APFC]]),1)+0.5</f>
        <v>-4.5</v>
      </c>
      <c r="H65" s="127">
        <f>-Table3[[#This Row],[H LIVE]]</f>
        <v>4.5</v>
      </c>
      <c r="I65" s="116">
        <f>Table3[[#This Row],[H CLOSING]]-Table3[[#This Row],[H LIVE]]</f>
        <v>-2</v>
      </c>
      <c r="J65" s="116" t="str">
        <f>IF(Table3[[#This Row],[LINE DIFF]]&lt;0,"NORTH",IF(Table3[[#This Row],[LINE DIFF]]&gt;0,"SOUTH",""))</f>
        <v>NORTH</v>
      </c>
      <c r="K65" s="116">
        <f>ABS(Table3[[#This Row],[LINE DIFF]])</f>
        <v>2</v>
      </c>
      <c r="L65" s="116">
        <f>MAX(Table3[[#Headers],[ABS DIFF]]:Table3[[#This Row],[ABS DIFF]])</f>
        <v>9</v>
      </c>
      <c r="M65" s="116">
        <f>IF(AND(Table3[[#This Row],[ABS DIFF]]&gt;0, Table3[[#This Row],[ABS DIFF]]&gt;R64, OR(Table3[[#This Row],[LINE DIR]]=Q64,Q64="")),1,0)</f>
        <v>0</v>
      </c>
      <c r="N65" s="121" t="str">
        <f>IF(Table3[[#This Row],[BET]]=1,$G$6*POWER(2,(Table3[[#This Row],[BETCOUNT]]-1)),"")</f>
        <v/>
      </c>
      <c r="O65" s="127" t="str">
        <f>IF(Table3[[#This Row],[BET]]=1,IF(Table3[[#This Row],[LINE DIR]]="NORTH",Table3[[#This Row],[H LIVE]],Table3[[#This Row],[A LIVE]]-1),"")</f>
        <v/>
      </c>
      <c r="P65" s="121" t="str">
        <f>IF(Table3[[#This Row],[STAKE]]="","",IF(Table3[[#This Row],[BET DIR]]="NORTH",$B$3,$B$4))</f>
        <v/>
      </c>
      <c r="Q65" s="116" t="str">
        <f>IF(Table3[[#This Row],[TIME]]=0,"",IF(Table3[[#This Row],[BET]]=1,Table3[[#This Row],[LINE DIR]],$Q64))</f>
        <v>SOUTH</v>
      </c>
      <c r="R65" s="116">
        <f>IF(Table3[[#This Row],[BETCOUNT]]=0,0,Table3[[#This Row],[ABS PEEK]])</f>
        <v>9</v>
      </c>
      <c r="S65" s="116">
        <f>SUM(Table3[[#Headers],[BET]]:Table3[[#This Row],[BET]])</f>
        <v>4</v>
      </c>
      <c r="T65" s="116">
        <v>0.73377865552902222</v>
      </c>
      <c r="U65" s="116">
        <v>0.42773449420928955</v>
      </c>
      <c r="V65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3</v>
      </c>
      <c r="W65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2</v>
      </c>
      <c r="X65" s="116">
        <f>SUM(Table3[[#Headers],[HMP]]:Table3[[#This Row],[HMP]])</f>
        <v>41</v>
      </c>
      <c r="Y65" s="116">
        <f>SUM(Table3[[#Headers],[AMP]]:Table3[[#This Row],[AMP]])</f>
        <v>40</v>
      </c>
      <c r="Z65" s="116">
        <f>40-Table3[[#This Row],[TIME]]</f>
        <v>20</v>
      </c>
      <c r="AA65" s="120">
        <f>$C$3*Table3[[#This Row],[RMINS]]/40</f>
        <v>43.5</v>
      </c>
      <c r="AB65" s="120">
        <f>$C$4*Table3[[#This Row],[RMINS]]/40</f>
        <v>40</v>
      </c>
      <c r="AC65" s="120">
        <f>Table3[[#This Row],[HSCORE]]+Table3[[#This Row],[HPFC]]</f>
        <v>84.5</v>
      </c>
      <c r="AD65" s="120">
        <f>Table3[[#This Row],[ASCORE]]+Table3[[#This Row],[APFC]]</f>
        <v>80</v>
      </c>
    </row>
    <row r="66" spans="2:30" x14ac:dyDescent="0.3">
      <c r="B66" s="116">
        <v>21</v>
      </c>
      <c r="C66" s="127">
        <f t="shared" si="7"/>
        <v>-6.5</v>
      </c>
      <c r="D66" s="127">
        <f>-Table3[[#This Row],[H CLOSING]]</f>
        <v>6.5</v>
      </c>
      <c r="E66" s="116" t="str">
        <f>Table3[[#This Row],[HSCORE]] &amp; " - " &amp; Table3[[#This Row],[ASCORE]]</f>
        <v>43 - 42</v>
      </c>
      <c r="F66" s="129">
        <f>Table3[[#This Row],[HSCORE]]-Table3[[#This Row],[ASCORE]]</f>
        <v>1</v>
      </c>
      <c r="G66" s="127">
        <f>FLOOR(-((1)*Table3[[#This Row],[HSCORE]]+Table3[[#This Row],[HPFC]]-(1)*Table3[[#This Row],[ASCORE]]-Table3[[#This Row],[APFC]]),1)+0.5</f>
        <v>-4.5</v>
      </c>
      <c r="H66" s="127">
        <f>-Table3[[#This Row],[H LIVE]]</f>
        <v>4.5</v>
      </c>
      <c r="I66" s="116">
        <f>Table3[[#This Row],[H CLOSING]]-Table3[[#This Row],[H LIVE]]</f>
        <v>-2</v>
      </c>
      <c r="J66" s="116" t="str">
        <f>IF(Table3[[#This Row],[LINE DIFF]]&lt;0,"NORTH",IF(Table3[[#This Row],[LINE DIFF]]&gt;0,"SOUTH",""))</f>
        <v>NORTH</v>
      </c>
      <c r="K66" s="116">
        <f>ABS(Table3[[#This Row],[LINE DIFF]])</f>
        <v>2</v>
      </c>
      <c r="L66" s="116">
        <f>MAX(Table3[[#Headers],[ABS DIFF]]:Table3[[#This Row],[ABS DIFF]])</f>
        <v>9</v>
      </c>
      <c r="M66" s="116">
        <f>IF(AND(Table3[[#This Row],[ABS DIFF]]&gt;0, Table3[[#This Row],[ABS DIFF]]&gt;R65, OR(Table3[[#This Row],[LINE DIR]]=Q65,Q65="")),1,0)</f>
        <v>0</v>
      </c>
      <c r="N66" s="121" t="str">
        <f>IF(Table3[[#This Row],[BET]]=1,$G$6*POWER(2,(Table3[[#This Row],[BETCOUNT]]-1)),"")</f>
        <v/>
      </c>
      <c r="O66" s="127" t="str">
        <f>IF(Table3[[#This Row],[BET]]=1,IF(Table3[[#This Row],[LINE DIR]]="NORTH",Table3[[#This Row],[H LIVE]],Table3[[#This Row],[A LIVE]]-1),"")</f>
        <v/>
      </c>
      <c r="P66" s="121" t="str">
        <f>IF(Table3[[#This Row],[STAKE]]="","",IF(Table3[[#This Row],[BET DIR]]="NORTH",$B$3,$B$4))</f>
        <v/>
      </c>
      <c r="Q66" s="116" t="str">
        <f>IF(Table3[[#This Row],[TIME]]=0,"",IF(Table3[[#This Row],[BET]]=1,Table3[[#This Row],[LINE DIR]],$Q65))</f>
        <v>SOUTH</v>
      </c>
      <c r="R66" s="116">
        <f>IF(Table3[[#This Row],[BETCOUNT]]=0,0,Table3[[#This Row],[ABS PEEK]])</f>
        <v>9</v>
      </c>
      <c r="S66" s="116">
        <f>SUM(Table3[[#Headers],[BET]]:Table3[[#This Row],[BET]])</f>
        <v>4</v>
      </c>
      <c r="T66" s="116">
        <v>0.45957547426223755</v>
      </c>
      <c r="U66" s="116">
        <v>0.46042704582214355</v>
      </c>
      <c r="V66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2</v>
      </c>
      <c r="W66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2</v>
      </c>
      <c r="X66" s="116">
        <f>SUM(Table3[[#Headers],[HMP]]:Table3[[#This Row],[HMP]])</f>
        <v>43</v>
      </c>
      <c r="Y66" s="116">
        <f>SUM(Table3[[#Headers],[AMP]]:Table3[[#This Row],[AMP]])</f>
        <v>42</v>
      </c>
      <c r="Z66" s="116">
        <f>40-Table3[[#This Row],[TIME]]</f>
        <v>19</v>
      </c>
      <c r="AA66" s="120">
        <f>$C$3*Table3[[#This Row],[RMINS]]/40</f>
        <v>41.325000000000003</v>
      </c>
      <c r="AB66" s="120">
        <f>$C$4*Table3[[#This Row],[RMINS]]/40</f>
        <v>38</v>
      </c>
      <c r="AC66" s="120">
        <f>Table3[[#This Row],[HSCORE]]+Table3[[#This Row],[HPFC]]</f>
        <v>84.325000000000003</v>
      </c>
      <c r="AD66" s="120">
        <f>Table3[[#This Row],[ASCORE]]+Table3[[#This Row],[APFC]]</f>
        <v>80</v>
      </c>
    </row>
    <row r="67" spans="2:30" x14ac:dyDescent="0.3">
      <c r="B67" s="116">
        <v>22</v>
      </c>
      <c r="C67" s="127">
        <f t="shared" si="7"/>
        <v>-6.5</v>
      </c>
      <c r="D67" s="127">
        <f>-Table3[[#This Row],[H CLOSING]]</f>
        <v>6.5</v>
      </c>
      <c r="E67" s="116" t="str">
        <f>Table3[[#This Row],[HSCORE]] &amp; " - " &amp; Table3[[#This Row],[ASCORE]]</f>
        <v>47 - 44</v>
      </c>
      <c r="F67" s="129">
        <f>Table3[[#This Row],[HSCORE]]-Table3[[#This Row],[ASCORE]]</f>
        <v>3</v>
      </c>
      <c r="G67" s="127">
        <f>FLOOR(-((1)*Table3[[#This Row],[HSCORE]]+Table3[[#This Row],[HPFC]]-(1)*Table3[[#This Row],[ASCORE]]-Table3[[#This Row],[APFC]]),1)+0.5</f>
        <v>-6.5</v>
      </c>
      <c r="H67" s="127">
        <f>-Table3[[#This Row],[H LIVE]]</f>
        <v>6.5</v>
      </c>
      <c r="I67" s="116">
        <f>Table3[[#This Row],[H CLOSING]]-Table3[[#This Row],[H LIVE]]</f>
        <v>0</v>
      </c>
      <c r="J67" s="116" t="str">
        <f>IF(Table3[[#This Row],[LINE DIFF]]&lt;0,"NORTH",IF(Table3[[#This Row],[LINE DIFF]]&gt;0,"SOUTH",""))</f>
        <v/>
      </c>
      <c r="K67" s="116">
        <f>ABS(Table3[[#This Row],[LINE DIFF]])</f>
        <v>0</v>
      </c>
      <c r="L67" s="116">
        <f>MAX(Table3[[#Headers],[ABS DIFF]]:Table3[[#This Row],[ABS DIFF]])</f>
        <v>9</v>
      </c>
      <c r="M67" s="116">
        <f>IF(AND(Table3[[#This Row],[ABS DIFF]]&gt;0, Table3[[#This Row],[ABS DIFF]]&gt;R66, OR(Table3[[#This Row],[LINE DIR]]=Q66,Q66="")),1,0)</f>
        <v>0</v>
      </c>
      <c r="N67" s="121" t="str">
        <f>IF(Table3[[#This Row],[BET]]=1,$G$6*POWER(2,(Table3[[#This Row],[BETCOUNT]]-1)),"")</f>
        <v/>
      </c>
      <c r="O67" s="127" t="str">
        <f>IF(Table3[[#This Row],[BET]]=1,IF(Table3[[#This Row],[LINE DIR]]="NORTH",Table3[[#This Row],[H LIVE]],Table3[[#This Row],[A LIVE]]-1),"")</f>
        <v/>
      </c>
      <c r="P67" s="121" t="str">
        <f>IF(Table3[[#This Row],[STAKE]]="","",IF(Table3[[#This Row],[BET DIR]]="NORTH",$B$3,$B$4))</f>
        <v/>
      </c>
      <c r="Q67" s="116" t="str">
        <f>IF(Table3[[#This Row],[TIME]]=0,"",IF(Table3[[#This Row],[BET]]=1,Table3[[#This Row],[LINE DIR]],$Q66))</f>
        <v>SOUTH</v>
      </c>
      <c r="R67" s="116">
        <f>IF(Table3[[#This Row],[BETCOUNT]]=0,0,Table3[[#This Row],[ABS PEEK]])</f>
        <v>9</v>
      </c>
      <c r="S67" s="116">
        <f>SUM(Table3[[#Headers],[BET]]:Table3[[#This Row],[BET]])</f>
        <v>4</v>
      </c>
      <c r="T67" s="116">
        <v>0.85624879598617554</v>
      </c>
      <c r="U67" s="116">
        <v>0.41115415096282959</v>
      </c>
      <c r="V67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4</v>
      </c>
      <c r="W67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2</v>
      </c>
      <c r="X67" s="116">
        <f>SUM(Table3[[#Headers],[HMP]]:Table3[[#This Row],[HMP]])</f>
        <v>47</v>
      </c>
      <c r="Y67" s="116">
        <f>SUM(Table3[[#Headers],[AMP]]:Table3[[#This Row],[AMP]])</f>
        <v>44</v>
      </c>
      <c r="Z67" s="116">
        <f>40-Table3[[#This Row],[TIME]]</f>
        <v>18</v>
      </c>
      <c r="AA67" s="120">
        <f>$C$3*Table3[[#This Row],[RMINS]]/40</f>
        <v>39.15</v>
      </c>
      <c r="AB67" s="120">
        <f>$C$4*Table3[[#This Row],[RMINS]]/40</f>
        <v>36</v>
      </c>
      <c r="AC67" s="120">
        <f>Table3[[#This Row],[HSCORE]]+Table3[[#This Row],[HPFC]]</f>
        <v>86.15</v>
      </c>
      <c r="AD67" s="120">
        <f>Table3[[#This Row],[ASCORE]]+Table3[[#This Row],[APFC]]</f>
        <v>80</v>
      </c>
    </row>
    <row r="68" spans="2:30" x14ac:dyDescent="0.3">
      <c r="B68" s="116">
        <v>23</v>
      </c>
      <c r="C68" s="127">
        <f t="shared" si="7"/>
        <v>-6.5</v>
      </c>
      <c r="D68" s="127">
        <f>-Table3[[#This Row],[H CLOSING]]</f>
        <v>6.5</v>
      </c>
      <c r="E68" s="116" t="str">
        <f>Table3[[#This Row],[HSCORE]] &amp; " - " &amp; Table3[[#This Row],[ASCORE]]</f>
        <v>50 - 45</v>
      </c>
      <c r="F68" s="129">
        <f>Table3[[#This Row],[HSCORE]]-Table3[[#This Row],[ASCORE]]</f>
        <v>5</v>
      </c>
      <c r="G68" s="127">
        <f>FLOOR(-((1)*Table3[[#This Row],[HSCORE]]+Table3[[#This Row],[HPFC]]-(1)*Table3[[#This Row],[ASCORE]]-Table3[[#This Row],[APFC]]),1)+0.5</f>
        <v>-7.5</v>
      </c>
      <c r="H68" s="127">
        <f>-Table3[[#This Row],[H LIVE]]</f>
        <v>7.5</v>
      </c>
      <c r="I68" s="116">
        <f>Table3[[#This Row],[H CLOSING]]-Table3[[#This Row],[H LIVE]]</f>
        <v>1</v>
      </c>
      <c r="J68" s="116" t="str">
        <f>IF(Table3[[#This Row],[LINE DIFF]]&lt;0,"NORTH",IF(Table3[[#This Row],[LINE DIFF]]&gt;0,"SOUTH",""))</f>
        <v>SOUTH</v>
      </c>
      <c r="K68" s="116">
        <f>ABS(Table3[[#This Row],[LINE DIFF]])</f>
        <v>1</v>
      </c>
      <c r="L68" s="116">
        <f>MAX(Table3[[#Headers],[ABS DIFF]]:Table3[[#This Row],[ABS DIFF]])</f>
        <v>9</v>
      </c>
      <c r="M68" s="116">
        <f>IF(AND(Table3[[#This Row],[ABS DIFF]]&gt;0, Table3[[#This Row],[ABS DIFF]]&gt;R67, OR(Table3[[#This Row],[LINE DIR]]=Q67,Q67="")),1,0)</f>
        <v>0</v>
      </c>
      <c r="N68" s="121" t="str">
        <f>IF(Table3[[#This Row],[BET]]=1,$G$6*POWER(2,(Table3[[#This Row],[BETCOUNT]]-1)),"")</f>
        <v/>
      </c>
      <c r="O68" s="127" t="str">
        <f>IF(Table3[[#This Row],[BET]]=1,IF(Table3[[#This Row],[LINE DIR]]="NORTH",Table3[[#This Row],[H LIVE]],Table3[[#This Row],[A LIVE]]-1),"")</f>
        <v/>
      </c>
      <c r="P68" s="121" t="str">
        <f>IF(Table3[[#This Row],[STAKE]]="","",IF(Table3[[#This Row],[BET DIR]]="NORTH",$B$3,$B$4))</f>
        <v/>
      </c>
      <c r="Q68" s="116" t="str">
        <f>IF(Table3[[#This Row],[TIME]]=0,"",IF(Table3[[#This Row],[BET]]=1,Table3[[#This Row],[LINE DIR]],$Q67))</f>
        <v>SOUTH</v>
      </c>
      <c r="R68" s="116">
        <f>IF(Table3[[#This Row],[BETCOUNT]]=0,0,Table3[[#This Row],[ABS PEEK]])</f>
        <v>9</v>
      </c>
      <c r="S68" s="116">
        <f>SUM(Table3[[#Headers],[BET]]:Table3[[#This Row],[BET]])</f>
        <v>4</v>
      </c>
      <c r="T68" s="116">
        <v>0.70682626962661743</v>
      </c>
      <c r="U68" s="116">
        <v>0.37614536285400391</v>
      </c>
      <c r="V68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3</v>
      </c>
      <c r="W68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1</v>
      </c>
      <c r="X68" s="116">
        <f>SUM(Table3[[#Headers],[HMP]]:Table3[[#This Row],[HMP]])</f>
        <v>50</v>
      </c>
      <c r="Y68" s="116">
        <f>SUM(Table3[[#Headers],[AMP]]:Table3[[#This Row],[AMP]])</f>
        <v>45</v>
      </c>
      <c r="Z68" s="116">
        <f>40-Table3[[#This Row],[TIME]]</f>
        <v>17</v>
      </c>
      <c r="AA68" s="120">
        <f>$C$3*Table3[[#This Row],[RMINS]]/40</f>
        <v>36.975000000000001</v>
      </c>
      <c r="AB68" s="120">
        <f>$C$4*Table3[[#This Row],[RMINS]]/40</f>
        <v>34</v>
      </c>
      <c r="AC68" s="120">
        <f>Table3[[#This Row],[HSCORE]]+Table3[[#This Row],[HPFC]]</f>
        <v>86.974999999999994</v>
      </c>
      <c r="AD68" s="120">
        <f>Table3[[#This Row],[ASCORE]]+Table3[[#This Row],[APFC]]</f>
        <v>79</v>
      </c>
    </row>
    <row r="69" spans="2:30" x14ac:dyDescent="0.3">
      <c r="B69" s="116">
        <v>24</v>
      </c>
      <c r="C69" s="127">
        <f t="shared" si="7"/>
        <v>-6.5</v>
      </c>
      <c r="D69" s="127">
        <f>-Table3[[#This Row],[H CLOSING]]</f>
        <v>6.5</v>
      </c>
      <c r="E69" s="116" t="str">
        <f>Table3[[#This Row],[HSCORE]] &amp; " - " &amp; Table3[[#This Row],[ASCORE]]</f>
        <v>52 - 46</v>
      </c>
      <c r="F69" s="129">
        <f>Table3[[#This Row],[HSCORE]]-Table3[[#This Row],[ASCORE]]</f>
        <v>6</v>
      </c>
      <c r="G69" s="127">
        <f>FLOOR(-((1)*Table3[[#This Row],[HSCORE]]+Table3[[#This Row],[HPFC]]-(1)*Table3[[#This Row],[ASCORE]]-Table3[[#This Row],[APFC]]),1)+0.5</f>
        <v>-8.5</v>
      </c>
      <c r="H69" s="127">
        <f>-Table3[[#This Row],[H LIVE]]</f>
        <v>8.5</v>
      </c>
      <c r="I69" s="116">
        <f>Table3[[#This Row],[H CLOSING]]-Table3[[#This Row],[H LIVE]]</f>
        <v>2</v>
      </c>
      <c r="J69" s="116" t="str">
        <f>IF(Table3[[#This Row],[LINE DIFF]]&lt;0,"NORTH",IF(Table3[[#This Row],[LINE DIFF]]&gt;0,"SOUTH",""))</f>
        <v>SOUTH</v>
      </c>
      <c r="K69" s="116">
        <f>ABS(Table3[[#This Row],[LINE DIFF]])</f>
        <v>2</v>
      </c>
      <c r="L69" s="116">
        <f>MAX(Table3[[#Headers],[ABS DIFF]]:Table3[[#This Row],[ABS DIFF]])</f>
        <v>9</v>
      </c>
      <c r="M69" s="116">
        <f>IF(AND(Table3[[#This Row],[ABS DIFF]]&gt;0, Table3[[#This Row],[ABS DIFF]]&gt;R68, OR(Table3[[#This Row],[LINE DIR]]=Q68,Q68="")),1,0)</f>
        <v>0</v>
      </c>
      <c r="N69" s="121" t="str">
        <f>IF(Table3[[#This Row],[BET]]=1,$G$6*POWER(2,(Table3[[#This Row],[BETCOUNT]]-1)),"")</f>
        <v/>
      </c>
      <c r="O69" s="127" t="str">
        <f>IF(Table3[[#This Row],[BET]]=1,IF(Table3[[#This Row],[LINE DIR]]="NORTH",Table3[[#This Row],[H LIVE]],Table3[[#This Row],[A LIVE]]-1),"")</f>
        <v/>
      </c>
      <c r="P69" s="121" t="str">
        <f>IF(Table3[[#This Row],[STAKE]]="","",IF(Table3[[#This Row],[BET DIR]]="NORTH",$B$3,$B$4))</f>
        <v/>
      </c>
      <c r="Q69" s="116" t="str">
        <f>IF(Table3[[#This Row],[TIME]]=0,"",IF(Table3[[#This Row],[BET]]=1,Table3[[#This Row],[LINE DIR]],$Q68))</f>
        <v>SOUTH</v>
      </c>
      <c r="R69" s="116">
        <f>IF(Table3[[#This Row],[BETCOUNT]]=0,0,Table3[[#This Row],[ABS PEEK]])</f>
        <v>9</v>
      </c>
      <c r="S69" s="116">
        <f>SUM(Table3[[#Headers],[BET]]:Table3[[#This Row],[BET]])</f>
        <v>4</v>
      </c>
      <c r="T69" s="116">
        <v>0.38668173551559448</v>
      </c>
      <c r="U69" s="116">
        <v>0.23709166049957275</v>
      </c>
      <c r="V69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2</v>
      </c>
      <c r="W69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1</v>
      </c>
      <c r="X69" s="116">
        <f>SUM(Table3[[#Headers],[HMP]]:Table3[[#This Row],[HMP]])</f>
        <v>52</v>
      </c>
      <c r="Y69" s="116">
        <f>SUM(Table3[[#Headers],[AMP]]:Table3[[#This Row],[AMP]])</f>
        <v>46</v>
      </c>
      <c r="Z69" s="116">
        <f>40-Table3[[#This Row],[TIME]]</f>
        <v>16</v>
      </c>
      <c r="AA69" s="120">
        <f>$C$3*Table3[[#This Row],[RMINS]]/40</f>
        <v>34.799999999999997</v>
      </c>
      <c r="AB69" s="120">
        <f>$C$4*Table3[[#This Row],[RMINS]]/40</f>
        <v>32</v>
      </c>
      <c r="AC69" s="120">
        <f>Table3[[#This Row],[HSCORE]]+Table3[[#This Row],[HPFC]]</f>
        <v>86.8</v>
      </c>
      <c r="AD69" s="120">
        <f>Table3[[#This Row],[ASCORE]]+Table3[[#This Row],[APFC]]</f>
        <v>78</v>
      </c>
    </row>
    <row r="70" spans="2:30" x14ac:dyDescent="0.3">
      <c r="B70" s="116">
        <v>25</v>
      </c>
      <c r="C70" s="127">
        <f t="shared" si="7"/>
        <v>-6.5</v>
      </c>
      <c r="D70" s="127">
        <f>-Table3[[#This Row],[H CLOSING]]</f>
        <v>6.5</v>
      </c>
      <c r="E70" s="116" t="str">
        <f>Table3[[#This Row],[HSCORE]] &amp; " - " &amp; Table3[[#This Row],[ASCORE]]</f>
        <v>53 - 46</v>
      </c>
      <c r="F70" s="129">
        <f>Table3[[#This Row],[HSCORE]]-Table3[[#This Row],[ASCORE]]</f>
        <v>7</v>
      </c>
      <c r="G70" s="127">
        <f>FLOOR(-((1)*Table3[[#This Row],[HSCORE]]+Table3[[#This Row],[HPFC]]-(1)*Table3[[#This Row],[ASCORE]]-Table3[[#This Row],[APFC]]),1)+0.5</f>
        <v>-9.5</v>
      </c>
      <c r="H70" s="127">
        <f>-Table3[[#This Row],[H LIVE]]</f>
        <v>9.5</v>
      </c>
      <c r="I70" s="116">
        <f>Table3[[#This Row],[H CLOSING]]-Table3[[#This Row],[H LIVE]]</f>
        <v>3</v>
      </c>
      <c r="J70" s="116" t="str">
        <f>IF(Table3[[#This Row],[LINE DIFF]]&lt;0,"NORTH",IF(Table3[[#This Row],[LINE DIFF]]&gt;0,"SOUTH",""))</f>
        <v>SOUTH</v>
      </c>
      <c r="K70" s="116">
        <f>ABS(Table3[[#This Row],[LINE DIFF]])</f>
        <v>3</v>
      </c>
      <c r="L70" s="116">
        <f>MAX(Table3[[#Headers],[ABS DIFF]]:Table3[[#This Row],[ABS DIFF]])</f>
        <v>9</v>
      </c>
      <c r="M70" s="116">
        <f>IF(AND(Table3[[#This Row],[ABS DIFF]]&gt;0, Table3[[#This Row],[ABS DIFF]]&gt;R69, OR(Table3[[#This Row],[LINE DIR]]=Q69,Q69="")),1,0)</f>
        <v>0</v>
      </c>
      <c r="N70" s="121" t="str">
        <f>IF(Table3[[#This Row],[BET]]=1,$G$6*POWER(2,(Table3[[#This Row],[BETCOUNT]]-1)),"")</f>
        <v/>
      </c>
      <c r="O70" s="127" t="str">
        <f>IF(Table3[[#This Row],[BET]]=1,IF(Table3[[#This Row],[LINE DIR]]="NORTH",Table3[[#This Row],[H LIVE]],Table3[[#This Row],[A LIVE]]-1),"")</f>
        <v/>
      </c>
      <c r="P70" s="121" t="str">
        <f>IF(Table3[[#This Row],[STAKE]]="","",IF(Table3[[#This Row],[BET DIR]]="NORTH",$B$3,$B$4))</f>
        <v/>
      </c>
      <c r="Q70" s="116" t="str">
        <f>IF(Table3[[#This Row],[TIME]]=0,"",IF(Table3[[#This Row],[BET]]=1,Table3[[#This Row],[LINE DIR]],$Q69))</f>
        <v>SOUTH</v>
      </c>
      <c r="R70" s="116">
        <f>IF(Table3[[#This Row],[BETCOUNT]]=0,0,Table3[[#This Row],[ABS PEEK]])</f>
        <v>9</v>
      </c>
      <c r="S70" s="116">
        <f>SUM(Table3[[#Headers],[BET]]:Table3[[#This Row],[BET]])</f>
        <v>4</v>
      </c>
      <c r="T70" s="116">
        <v>0.22730475664138794</v>
      </c>
      <c r="U70" s="116">
        <v>6.9836854934692383E-2</v>
      </c>
      <c r="V70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1</v>
      </c>
      <c r="W70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0</v>
      </c>
      <c r="X70" s="116">
        <f>SUM(Table3[[#Headers],[HMP]]:Table3[[#This Row],[HMP]])</f>
        <v>53</v>
      </c>
      <c r="Y70" s="116">
        <f>SUM(Table3[[#Headers],[AMP]]:Table3[[#This Row],[AMP]])</f>
        <v>46</v>
      </c>
      <c r="Z70" s="116">
        <f>40-Table3[[#This Row],[TIME]]</f>
        <v>15</v>
      </c>
      <c r="AA70" s="120">
        <f>$C$3*Table3[[#This Row],[RMINS]]/40</f>
        <v>32.625</v>
      </c>
      <c r="AB70" s="120">
        <f>$C$4*Table3[[#This Row],[RMINS]]/40</f>
        <v>30</v>
      </c>
      <c r="AC70" s="120">
        <f>Table3[[#This Row],[HSCORE]]+Table3[[#This Row],[HPFC]]</f>
        <v>85.625</v>
      </c>
      <c r="AD70" s="120">
        <f>Table3[[#This Row],[ASCORE]]+Table3[[#This Row],[APFC]]</f>
        <v>76</v>
      </c>
    </row>
    <row r="71" spans="2:30" x14ac:dyDescent="0.3">
      <c r="B71" s="116">
        <v>26</v>
      </c>
      <c r="C71" s="127">
        <f t="shared" si="7"/>
        <v>-6.5</v>
      </c>
      <c r="D71" s="127">
        <f>-Table3[[#This Row],[H CLOSING]]</f>
        <v>6.5</v>
      </c>
      <c r="E71" s="116" t="str">
        <f>Table3[[#This Row],[HSCORE]] &amp; " - " &amp; Table3[[#This Row],[ASCORE]]</f>
        <v>56 - 49</v>
      </c>
      <c r="F71" s="129">
        <f>Table3[[#This Row],[HSCORE]]-Table3[[#This Row],[ASCORE]]</f>
        <v>7</v>
      </c>
      <c r="G71" s="127">
        <f>FLOOR(-((1)*Table3[[#This Row],[HSCORE]]+Table3[[#This Row],[HPFC]]-(1)*Table3[[#This Row],[ASCORE]]-Table3[[#This Row],[APFC]]),1)+0.5</f>
        <v>-9.5</v>
      </c>
      <c r="H71" s="127">
        <f>-Table3[[#This Row],[H LIVE]]</f>
        <v>9.5</v>
      </c>
      <c r="I71" s="116">
        <f>Table3[[#This Row],[H CLOSING]]-Table3[[#This Row],[H LIVE]]</f>
        <v>3</v>
      </c>
      <c r="J71" s="116" t="str">
        <f>IF(Table3[[#This Row],[LINE DIFF]]&lt;0,"NORTH",IF(Table3[[#This Row],[LINE DIFF]]&gt;0,"SOUTH",""))</f>
        <v>SOUTH</v>
      </c>
      <c r="K71" s="116">
        <f>ABS(Table3[[#This Row],[LINE DIFF]])</f>
        <v>3</v>
      </c>
      <c r="L71" s="116">
        <f>MAX(Table3[[#Headers],[ABS DIFF]]:Table3[[#This Row],[ABS DIFF]])</f>
        <v>9</v>
      </c>
      <c r="M71" s="116">
        <f>IF(AND(Table3[[#This Row],[ABS DIFF]]&gt;0, Table3[[#This Row],[ABS DIFF]]&gt;R70, OR(Table3[[#This Row],[LINE DIR]]=Q70,Q70="")),1,0)</f>
        <v>0</v>
      </c>
      <c r="N71" s="121" t="str">
        <f>IF(Table3[[#This Row],[BET]]=1,$G$6*POWER(2,(Table3[[#This Row],[BETCOUNT]]-1)),"")</f>
        <v/>
      </c>
      <c r="O71" s="127" t="str">
        <f>IF(Table3[[#This Row],[BET]]=1,IF(Table3[[#This Row],[LINE DIR]]="NORTH",Table3[[#This Row],[H LIVE]],Table3[[#This Row],[A LIVE]]-1),"")</f>
        <v/>
      </c>
      <c r="P71" s="121" t="str">
        <f>IF(Table3[[#This Row],[STAKE]]="","",IF(Table3[[#This Row],[BET DIR]]="NORTH",$B$3,$B$4))</f>
        <v/>
      </c>
      <c r="Q71" s="116" t="str">
        <f>IF(Table3[[#This Row],[TIME]]=0,"",IF(Table3[[#This Row],[BET]]=1,Table3[[#This Row],[LINE DIR]],$Q70))</f>
        <v>SOUTH</v>
      </c>
      <c r="R71" s="116">
        <f>IF(Table3[[#This Row],[BETCOUNT]]=0,0,Table3[[#This Row],[ABS PEEK]])</f>
        <v>9</v>
      </c>
      <c r="S71" s="116">
        <f>SUM(Table3[[#Headers],[BET]]:Table3[[#This Row],[BET]])</f>
        <v>4</v>
      </c>
      <c r="T71" s="116">
        <v>0.79022639989852905</v>
      </c>
      <c r="U71" s="116">
        <v>0.82260024547576904</v>
      </c>
      <c r="V71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3</v>
      </c>
      <c r="W71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3</v>
      </c>
      <c r="X71" s="116">
        <f>SUM(Table3[[#Headers],[HMP]]:Table3[[#This Row],[HMP]])</f>
        <v>56</v>
      </c>
      <c r="Y71" s="116">
        <f>SUM(Table3[[#Headers],[AMP]]:Table3[[#This Row],[AMP]])</f>
        <v>49</v>
      </c>
      <c r="Z71" s="116">
        <f>40-Table3[[#This Row],[TIME]]</f>
        <v>14</v>
      </c>
      <c r="AA71" s="120">
        <f>$C$3*Table3[[#This Row],[RMINS]]/40</f>
        <v>30.45</v>
      </c>
      <c r="AB71" s="120">
        <f>$C$4*Table3[[#This Row],[RMINS]]/40</f>
        <v>28</v>
      </c>
      <c r="AC71" s="120">
        <f>Table3[[#This Row],[HSCORE]]+Table3[[#This Row],[HPFC]]</f>
        <v>86.45</v>
      </c>
      <c r="AD71" s="120">
        <f>Table3[[#This Row],[ASCORE]]+Table3[[#This Row],[APFC]]</f>
        <v>77</v>
      </c>
    </row>
    <row r="72" spans="2:30" x14ac:dyDescent="0.3">
      <c r="B72" s="116">
        <v>27</v>
      </c>
      <c r="C72" s="127">
        <f t="shared" si="7"/>
        <v>-6.5</v>
      </c>
      <c r="D72" s="127">
        <f>-Table3[[#This Row],[H CLOSING]]</f>
        <v>6.5</v>
      </c>
      <c r="E72" s="116" t="str">
        <f>Table3[[#This Row],[HSCORE]] &amp; " - " &amp; Table3[[#This Row],[ASCORE]]</f>
        <v>57 - 51</v>
      </c>
      <c r="F72" s="129">
        <f>Table3[[#This Row],[HSCORE]]-Table3[[#This Row],[ASCORE]]</f>
        <v>6</v>
      </c>
      <c r="G72" s="127">
        <f>FLOOR(-((1)*Table3[[#This Row],[HSCORE]]+Table3[[#This Row],[HPFC]]-(1)*Table3[[#This Row],[ASCORE]]-Table3[[#This Row],[APFC]]),1)+0.5</f>
        <v>-8.5</v>
      </c>
      <c r="H72" s="127">
        <f>-Table3[[#This Row],[H LIVE]]</f>
        <v>8.5</v>
      </c>
      <c r="I72" s="116">
        <f>Table3[[#This Row],[H CLOSING]]-Table3[[#This Row],[H LIVE]]</f>
        <v>2</v>
      </c>
      <c r="J72" s="116" t="str">
        <f>IF(Table3[[#This Row],[LINE DIFF]]&lt;0,"NORTH",IF(Table3[[#This Row],[LINE DIFF]]&gt;0,"SOUTH",""))</f>
        <v>SOUTH</v>
      </c>
      <c r="K72" s="116">
        <f>ABS(Table3[[#This Row],[LINE DIFF]])</f>
        <v>2</v>
      </c>
      <c r="L72" s="116">
        <f>MAX(Table3[[#Headers],[ABS DIFF]]:Table3[[#This Row],[ABS DIFF]])</f>
        <v>9</v>
      </c>
      <c r="M72" s="116">
        <f>IF(AND(Table3[[#This Row],[ABS DIFF]]&gt;0, Table3[[#This Row],[ABS DIFF]]&gt;R71, OR(Table3[[#This Row],[LINE DIR]]=Q71,Q71="")),1,0)</f>
        <v>0</v>
      </c>
      <c r="N72" s="121" t="str">
        <f>IF(Table3[[#This Row],[BET]]=1,$G$6*POWER(2,(Table3[[#This Row],[BETCOUNT]]-1)),"")</f>
        <v/>
      </c>
      <c r="O72" s="127" t="str">
        <f>IF(Table3[[#This Row],[BET]]=1,IF(Table3[[#This Row],[LINE DIR]]="NORTH",Table3[[#This Row],[H LIVE]],Table3[[#This Row],[A LIVE]]-1),"")</f>
        <v/>
      </c>
      <c r="P72" s="121" t="str">
        <f>IF(Table3[[#This Row],[STAKE]]="","",IF(Table3[[#This Row],[BET DIR]]="NORTH",$B$3,$B$4))</f>
        <v/>
      </c>
      <c r="Q72" s="116" t="str">
        <f>IF(Table3[[#This Row],[TIME]]=0,"",IF(Table3[[#This Row],[BET]]=1,Table3[[#This Row],[LINE DIR]],$Q71))</f>
        <v>SOUTH</v>
      </c>
      <c r="R72" s="116">
        <f>IF(Table3[[#This Row],[BETCOUNT]]=0,0,Table3[[#This Row],[ABS PEEK]])</f>
        <v>9</v>
      </c>
      <c r="S72" s="116">
        <f>SUM(Table3[[#Headers],[BET]]:Table3[[#This Row],[BET]])</f>
        <v>4</v>
      </c>
      <c r="T72" s="116">
        <v>0.33235126733779907</v>
      </c>
      <c r="U72" s="116">
        <v>0.41998052597045898</v>
      </c>
      <c r="V72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1</v>
      </c>
      <c r="W72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2</v>
      </c>
      <c r="X72" s="116">
        <f>SUM(Table3[[#Headers],[HMP]]:Table3[[#This Row],[HMP]])</f>
        <v>57</v>
      </c>
      <c r="Y72" s="116">
        <f>SUM(Table3[[#Headers],[AMP]]:Table3[[#This Row],[AMP]])</f>
        <v>51</v>
      </c>
      <c r="Z72" s="116">
        <f>40-Table3[[#This Row],[TIME]]</f>
        <v>13</v>
      </c>
      <c r="AA72" s="120">
        <f>$C$3*Table3[[#This Row],[RMINS]]/40</f>
        <v>28.274999999999999</v>
      </c>
      <c r="AB72" s="120">
        <f>$C$4*Table3[[#This Row],[RMINS]]/40</f>
        <v>26</v>
      </c>
      <c r="AC72" s="120">
        <f>Table3[[#This Row],[HSCORE]]+Table3[[#This Row],[HPFC]]</f>
        <v>85.275000000000006</v>
      </c>
      <c r="AD72" s="120">
        <f>Table3[[#This Row],[ASCORE]]+Table3[[#This Row],[APFC]]</f>
        <v>77</v>
      </c>
    </row>
    <row r="73" spans="2:30" x14ac:dyDescent="0.3">
      <c r="B73" s="116">
        <v>28</v>
      </c>
      <c r="C73" s="127">
        <f t="shared" si="7"/>
        <v>-6.5</v>
      </c>
      <c r="D73" s="127">
        <f>-Table3[[#This Row],[H CLOSING]]</f>
        <v>6.5</v>
      </c>
      <c r="E73" s="116" t="str">
        <f>Table3[[#This Row],[HSCORE]] &amp; " - " &amp; Table3[[#This Row],[ASCORE]]</f>
        <v>63 - 54</v>
      </c>
      <c r="F73" s="129">
        <f>Table3[[#This Row],[HSCORE]]-Table3[[#This Row],[ASCORE]]</f>
        <v>9</v>
      </c>
      <c r="G73" s="127">
        <f>FLOOR(-((1)*Table3[[#This Row],[HSCORE]]+Table3[[#This Row],[HPFC]]-(1)*Table3[[#This Row],[ASCORE]]-Table3[[#This Row],[APFC]]),1)+0.5</f>
        <v>-11.5</v>
      </c>
      <c r="H73" s="127">
        <f>-Table3[[#This Row],[H LIVE]]</f>
        <v>11.5</v>
      </c>
      <c r="I73" s="116">
        <f>Table3[[#This Row],[H CLOSING]]-Table3[[#This Row],[H LIVE]]</f>
        <v>5</v>
      </c>
      <c r="J73" s="116" t="str">
        <f>IF(Table3[[#This Row],[LINE DIFF]]&lt;0,"NORTH",IF(Table3[[#This Row],[LINE DIFF]]&gt;0,"SOUTH",""))</f>
        <v>SOUTH</v>
      </c>
      <c r="K73" s="116">
        <f>ABS(Table3[[#This Row],[LINE DIFF]])</f>
        <v>5</v>
      </c>
      <c r="L73" s="116">
        <f>MAX(Table3[[#Headers],[ABS DIFF]]:Table3[[#This Row],[ABS DIFF]])</f>
        <v>9</v>
      </c>
      <c r="M73" s="116">
        <f>IF(AND(Table3[[#This Row],[ABS DIFF]]&gt;0, Table3[[#This Row],[ABS DIFF]]&gt;R72, OR(Table3[[#This Row],[LINE DIR]]=Q72,Q72="")),1,0)</f>
        <v>0</v>
      </c>
      <c r="N73" s="121" t="str">
        <f>IF(Table3[[#This Row],[BET]]=1,$G$6*POWER(2,(Table3[[#This Row],[BETCOUNT]]-1)),"")</f>
        <v/>
      </c>
      <c r="O73" s="127" t="str">
        <f>IF(Table3[[#This Row],[BET]]=1,IF(Table3[[#This Row],[LINE DIR]]="NORTH",Table3[[#This Row],[H LIVE]],Table3[[#This Row],[A LIVE]]-1),"")</f>
        <v/>
      </c>
      <c r="P73" s="121" t="str">
        <f>IF(Table3[[#This Row],[STAKE]]="","",IF(Table3[[#This Row],[BET DIR]]="NORTH",$B$3,$B$4))</f>
        <v/>
      </c>
      <c r="Q73" s="116" t="str">
        <f>IF(Table3[[#This Row],[TIME]]=0,"",IF(Table3[[#This Row],[BET]]=1,Table3[[#This Row],[LINE DIR]],$Q72))</f>
        <v>SOUTH</v>
      </c>
      <c r="R73" s="116">
        <f>IF(Table3[[#This Row],[BETCOUNT]]=0,0,Table3[[#This Row],[ABS PEEK]])</f>
        <v>9</v>
      </c>
      <c r="S73" s="116">
        <f>SUM(Table3[[#Headers],[BET]]:Table3[[#This Row],[BET]])</f>
        <v>4</v>
      </c>
      <c r="T73" s="116">
        <v>0.99394577741622925</v>
      </c>
      <c r="U73" s="116">
        <v>0.69899094104766846</v>
      </c>
      <c r="V73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6</v>
      </c>
      <c r="W73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3</v>
      </c>
      <c r="X73" s="116">
        <f>SUM(Table3[[#Headers],[HMP]]:Table3[[#This Row],[HMP]])</f>
        <v>63</v>
      </c>
      <c r="Y73" s="116">
        <f>SUM(Table3[[#Headers],[AMP]]:Table3[[#This Row],[AMP]])</f>
        <v>54</v>
      </c>
      <c r="Z73" s="116">
        <f>40-Table3[[#This Row],[TIME]]</f>
        <v>12</v>
      </c>
      <c r="AA73" s="120">
        <f>$C$3*Table3[[#This Row],[RMINS]]/40</f>
        <v>26.1</v>
      </c>
      <c r="AB73" s="120">
        <f>$C$4*Table3[[#This Row],[RMINS]]/40</f>
        <v>24</v>
      </c>
      <c r="AC73" s="120">
        <f>Table3[[#This Row],[HSCORE]]+Table3[[#This Row],[HPFC]]</f>
        <v>89.1</v>
      </c>
      <c r="AD73" s="120">
        <f>Table3[[#This Row],[ASCORE]]+Table3[[#This Row],[APFC]]</f>
        <v>78</v>
      </c>
    </row>
    <row r="74" spans="2:30" x14ac:dyDescent="0.3">
      <c r="B74" s="116">
        <v>29</v>
      </c>
      <c r="C74" s="127">
        <f t="shared" si="7"/>
        <v>-6.5</v>
      </c>
      <c r="D74" s="127">
        <f>-Table3[[#This Row],[H CLOSING]]</f>
        <v>6.5</v>
      </c>
      <c r="E74" s="116" t="str">
        <f>Table3[[#This Row],[HSCORE]] &amp; " - " &amp; Table3[[#This Row],[ASCORE]]</f>
        <v>65 - 57</v>
      </c>
      <c r="F74" s="129">
        <f>Table3[[#This Row],[HSCORE]]-Table3[[#This Row],[ASCORE]]</f>
        <v>8</v>
      </c>
      <c r="G74" s="127">
        <f>FLOOR(-((1)*Table3[[#This Row],[HSCORE]]+Table3[[#This Row],[HPFC]]-(1)*Table3[[#This Row],[ASCORE]]-Table3[[#This Row],[APFC]]),1)+0.5</f>
        <v>-9.5</v>
      </c>
      <c r="H74" s="127">
        <f>-Table3[[#This Row],[H LIVE]]</f>
        <v>9.5</v>
      </c>
      <c r="I74" s="116">
        <f>Table3[[#This Row],[H CLOSING]]-Table3[[#This Row],[H LIVE]]</f>
        <v>3</v>
      </c>
      <c r="J74" s="116" t="str">
        <f>IF(Table3[[#This Row],[LINE DIFF]]&lt;0,"NORTH",IF(Table3[[#This Row],[LINE DIFF]]&gt;0,"SOUTH",""))</f>
        <v>SOUTH</v>
      </c>
      <c r="K74" s="116">
        <f>ABS(Table3[[#This Row],[LINE DIFF]])</f>
        <v>3</v>
      </c>
      <c r="L74" s="116">
        <f>MAX(Table3[[#Headers],[ABS DIFF]]:Table3[[#This Row],[ABS DIFF]])</f>
        <v>9</v>
      </c>
      <c r="M74" s="116">
        <f>IF(AND(Table3[[#This Row],[ABS DIFF]]&gt;0, Table3[[#This Row],[ABS DIFF]]&gt;R73, OR(Table3[[#This Row],[LINE DIR]]=Q73,Q73="")),1,0)</f>
        <v>0</v>
      </c>
      <c r="N74" s="121" t="str">
        <f>IF(Table3[[#This Row],[BET]]=1,$G$6*POWER(2,(Table3[[#This Row],[BETCOUNT]]-1)),"")</f>
        <v/>
      </c>
      <c r="O74" s="127" t="str">
        <f>IF(Table3[[#This Row],[BET]]=1,IF(Table3[[#This Row],[LINE DIR]]="NORTH",Table3[[#This Row],[H LIVE]],Table3[[#This Row],[A LIVE]]-1),"")</f>
        <v/>
      </c>
      <c r="P74" s="121" t="str">
        <f>IF(Table3[[#This Row],[STAKE]]="","",IF(Table3[[#This Row],[BET DIR]]="NORTH",$B$3,$B$4))</f>
        <v/>
      </c>
      <c r="Q74" s="116" t="str">
        <f>IF(Table3[[#This Row],[TIME]]=0,"",IF(Table3[[#This Row],[BET]]=1,Table3[[#This Row],[LINE DIR]],$Q73))</f>
        <v>SOUTH</v>
      </c>
      <c r="R74" s="116">
        <f>IF(Table3[[#This Row],[BETCOUNT]]=0,0,Table3[[#This Row],[ABS PEEK]])</f>
        <v>9</v>
      </c>
      <c r="S74" s="116">
        <f>SUM(Table3[[#Headers],[BET]]:Table3[[#This Row],[BET]])</f>
        <v>4</v>
      </c>
      <c r="T74" s="116">
        <v>0.49053269624710083</v>
      </c>
      <c r="U74" s="116">
        <v>0.83337569236755371</v>
      </c>
      <c r="V74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2</v>
      </c>
      <c r="W74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3</v>
      </c>
      <c r="X74" s="116">
        <f>SUM(Table3[[#Headers],[HMP]]:Table3[[#This Row],[HMP]])</f>
        <v>65</v>
      </c>
      <c r="Y74" s="116">
        <f>SUM(Table3[[#Headers],[AMP]]:Table3[[#This Row],[AMP]])</f>
        <v>57</v>
      </c>
      <c r="Z74" s="116">
        <f>40-Table3[[#This Row],[TIME]]</f>
        <v>11</v>
      </c>
      <c r="AA74" s="120">
        <f>$C$3*Table3[[#This Row],[RMINS]]/40</f>
        <v>23.925000000000001</v>
      </c>
      <c r="AB74" s="120">
        <f>$C$4*Table3[[#This Row],[RMINS]]/40</f>
        <v>22</v>
      </c>
      <c r="AC74" s="120">
        <f>Table3[[#This Row],[HSCORE]]+Table3[[#This Row],[HPFC]]</f>
        <v>88.924999999999997</v>
      </c>
      <c r="AD74" s="120">
        <f>Table3[[#This Row],[ASCORE]]+Table3[[#This Row],[APFC]]</f>
        <v>79</v>
      </c>
    </row>
    <row r="75" spans="2:30" x14ac:dyDescent="0.3">
      <c r="B75" s="116">
        <v>30</v>
      </c>
      <c r="C75" s="127">
        <f t="shared" si="7"/>
        <v>-6.5</v>
      </c>
      <c r="D75" s="127">
        <f>-Table3[[#This Row],[H CLOSING]]</f>
        <v>6.5</v>
      </c>
      <c r="E75" s="116" t="str">
        <f>Table3[[#This Row],[HSCORE]] &amp; " - " &amp; Table3[[#This Row],[ASCORE]]</f>
        <v>66 - 58</v>
      </c>
      <c r="F75" s="129">
        <f>Table3[[#This Row],[HSCORE]]-Table3[[#This Row],[ASCORE]]</f>
        <v>8</v>
      </c>
      <c r="G75" s="127">
        <f>FLOOR(-((1)*Table3[[#This Row],[HSCORE]]+Table3[[#This Row],[HPFC]]-(1)*Table3[[#This Row],[ASCORE]]-Table3[[#This Row],[APFC]]),1)+0.5</f>
        <v>-9.5</v>
      </c>
      <c r="H75" s="127">
        <f>-Table3[[#This Row],[H LIVE]]</f>
        <v>9.5</v>
      </c>
      <c r="I75" s="116">
        <f>Table3[[#This Row],[H CLOSING]]-Table3[[#This Row],[H LIVE]]</f>
        <v>3</v>
      </c>
      <c r="J75" s="116" t="str">
        <f>IF(Table3[[#This Row],[LINE DIFF]]&lt;0,"NORTH",IF(Table3[[#This Row],[LINE DIFF]]&gt;0,"SOUTH",""))</f>
        <v>SOUTH</v>
      </c>
      <c r="K75" s="116">
        <f>ABS(Table3[[#This Row],[LINE DIFF]])</f>
        <v>3</v>
      </c>
      <c r="L75" s="116">
        <f>MAX(Table3[[#Headers],[ABS DIFF]]:Table3[[#This Row],[ABS DIFF]])</f>
        <v>9</v>
      </c>
      <c r="M75" s="116">
        <f>IF(AND(Table3[[#This Row],[ABS DIFF]]&gt;0, Table3[[#This Row],[ABS DIFF]]&gt;R74, OR(Table3[[#This Row],[LINE DIR]]=Q74,Q74="")),1,0)</f>
        <v>0</v>
      </c>
      <c r="N75" s="121" t="str">
        <f>IF(Table3[[#This Row],[BET]]=1,$G$6*POWER(2,(Table3[[#This Row],[BETCOUNT]]-1)),"")</f>
        <v/>
      </c>
      <c r="O75" s="127" t="str">
        <f>IF(Table3[[#This Row],[BET]]=1,IF(Table3[[#This Row],[LINE DIR]]="NORTH",Table3[[#This Row],[H LIVE]],Table3[[#This Row],[A LIVE]]-1),"")</f>
        <v/>
      </c>
      <c r="P75" s="121" t="str">
        <f>IF(Table3[[#This Row],[STAKE]]="","",IF(Table3[[#This Row],[BET DIR]]="NORTH",$B$3,$B$4))</f>
        <v/>
      </c>
      <c r="Q75" s="116" t="str">
        <f>IF(Table3[[#This Row],[TIME]]=0,"",IF(Table3[[#This Row],[BET]]=1,Table3[[#This Row],[LINE DIR]],$Q74))</f>
        <v>SOUTH</v>
      </c>
      <c r="R75" s="116">
        <f>IF(Table3[[#This Row],[BETCOUNT]]=0,0,Table3[[#This Row],[ABS PEEK]])</f>
        <v>9</v>
      </c>
      <c r="S75" s="116">
        <f>SUM(Table3[[#Headers],[BET]]:Table3[[#This Row],[BET]])</f>
        <v>4</v>
      </c>
      <c r="T75" s="116">
        <v>0.33994191884994507</v>
      </c>
      <c r="U75" s="116">
        <v>0.152457594871521</v>
      </c>
      <c r="V75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1</v>
      </c>
      <c r="W75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1</v>
      </c>
      <c r="X75" s="116">
        <f>SUM(Table3[[#Headers],[HMP]]:Table3[[#This Row],[HMP]])</f>
        <v>66</v>
      </c>
      <c r="Y75" s="116">
        <f>SUM(Table3[[#Headers],[AMP]]:Table3[[#This Row],[AMP]])</f>
        <v>58</v>
      </c>
      <c r="Z75" s="116">
        <f>40-Table3[[#This Row],[TIME]]</f>
        <v>10</v>
      </c>
      <c r="AA75" s="120">
        <f>$C$3*Table3[[#This Row],[RMINS]]/40</f>
        <v>21.75</v>
      </c>
      <c r="AB75" s="120">
        <f>$C$4*Table3[[#This Row],[RMINS]]/40</f>
        <v>20</v>
      </c>
      <c r="AC75" s="120">
        <f>Table3[[#This Row],[HSCORE]]+Table3[[#This Row],[HPFC]]</f>
        <v>87.75</v>
      </c>
      <c r="AD75" s="120">
        <f>Table3[[#This Row],[ASCORE]]+Table3[[#This Row],[APFC]]</f>
        <v>78</v>
      </c>
    </row>
    <row r="76" spans="2:30" x14ac:dyDescent="0.3">
      <c r="B76" s="116">
        <v>31</v>
      </c>
      <c r="C76" s="127">
        <f t="shared" si="7"/>
        <v>-6.5</v>
      </c>
      <c r="D76" s="127">
        <f>-Table3[[#This Row],[H CLOSING]]</f>
        <v>6.5</v>
      </c>
      <c r="E76" s="116" t="str">
        <f>Table3[[#This Row],[HSCORE]] &amp; " - " &amp; Table3[[#This Row],[ASCORE]]</f>
        <v>70 - 60</v>
      </c>
      <c r="F76" s="129">
        <f>Table3[[#This Row],[HSCORE]]-Table3[[#This Row],[ASCORE]]</f>
        <v>10</v>
      </c>
      <c r="G76" s="127">
        <f>FLOOR(-((1)*Table3[[#This Row],[HSCORE]]+Table3[[#This Row],[HPFC]]-(1)*Table3[[#This Row],[ASCORE]]-Table3[[#This Row],[APFC]]),1)+0.5</f>
        <v>-11.5</v>
      </c>
      <c r="H76" s="127">
        <f>-Table3[[#This Row],[H LIVE]]</f>
        <v>11.5</v>
      </c>
      <c r="I76" s="116">
        <f>Table3[[#This Row],[H CLOSING]]-Table3[[#This Row],[H LIVE]]</f>
        <v>5</v>
      </c>
      <c r="J76" s="116" t="str">
        <f>IF(Table3[[#This Row],[LINE DIFF]]&lt;0,"NORTH",IF(Table3[[#This Row],[LINE DIFF]]&gt;0,"SOUTH",""))</f>
        <v>SOUTH</v>
      </c>
      <c r="K76" s="116">
        <f>ABS(Table3[[#This Row],[LINE DIFF]])</f>
        <v>5</v>
      </c>
      <c r="L76" s="116">
        <f>MAX(Table3[[#Headers],[ABS DIFF]]:Table3[[#This Row],[ABS DIFF]])</f>
        <v>9</v>
      </c>
      <c r="M76" s="116">
        <f>IF(AND(Table3[[#This Row],[ABS DIFF]]&gt;0, Table3[[#This Row],[ABS DIFF]]&gt;R75, OR(Table3[[#This Row],[LINE DIR]]=Q75,Q75="")),1,0)</f>
        <v>0</v>
      </c>
      <c r="N76" s="121" t="str">
        <f>IF(Table3[[#This Row],[BET]]=1,$G$6*POWER(2,(Table3[[#This Row],[BETCOUNT]]-1)),"")</f>
        <v/>
      </c>
      <c r="O76" s="127" t="str">
        <f>IF(Table3[[#This Row],[BET]]=1,IF(Table3[[#This Row],[LINE DIR]]="NORTH",Table3[[#This Row],[H LIVE]],Table3[[#This Row],[A LIVE]]-1),"")</f>
        <v/>
      </c>
      <c r="P76" s="121" t="str">
        <f>IF(Table3[[#This Row],[STAKE]]="","",IF(Table3[[#This Row],[BET DIR]]="NORTH",$B$3,$B$4))</f>
        <v/>
      </c>
      <c r="Q76" s="116" t="str">
        <f>IF(Table3[[#This Row],[TIME]]=0,"",IF(Table3[[#This Row],[BET]]=1,Table3[[#This Row],[LINE DIR]],$Q75))</f>
        <v>SOUTH</v>
      </c>
      <c r="R76" s="116">
        <f>IF(Table3[[#This Row],[BETCOUNT]]=0,0,Table3[[#This Row],[ABS PEEK]])</f>
        <v>9</v>
      </c>
      <c r="S76" s="116">
        <f>SUM(Table3[[#Headers],[BET]]:Table3[[#This Row],[BET]])</f>
        <v>4</v>
      </c>
      <c r="T76" s="116">
        <v>0.90576750040054321</v>
      </c>
      <c r="U76" s="116">
        <v>0.51076698303222656</v>
      </c>
      <c r="V76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4</v>
      </c>
      <c r="W76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2</v>
      </c>
      <c r="X76" s="116">
        <f>SUM(Table3[[#Headers],[HMP]]:Table3[[#This Row],[HMP]])</f>
        <v>70</v>
      </c>
      <c r="Y76" s="116">
        <f>SUM(Table3[[#Headers],[AMP]]:Table3[[#This Row],[AMP]])</f>
        <v>60</v>
      </c>
      <c r="Z76" s="116">
        <f>40-Table3[[#This Row],[TIME]]</f>
        <v>9</v>
      </c>
      <c r="AA76" s="120">
        <f>$C$3*Table3[[#This Row],[RMINS]]/40</f>
        <v>19.574999999999999</v>
      </c>
      <c r="AB76" s="120">
        <f>$C$4*Table3[[#This Row],[RMINS]]/40</f>
        <v>18</v>
      </c>
      <c r="AC76" s="120">
        <f>Table3[[#This Row],[HSCORE]]+Table3[[#This Row],[HPFC]]</f>
        <v>89.575000000000003</v>
      </c>
      <c r="AD76" s="120">
        <f>Table3[[#This Row],[ASCORE]]+Table3[[#This Row],[APFC]]</f>
        <v>78</v>
      </c>
    </row>
    <row r="77" spans="2:30" x14ac:dyDescent="0.3">
      <c r="B77" s="116">
        <v>32</v>
      </c>
      <c r="C77" s="127">
        <f t="shared" si="7"/>
        <v>-6.5</v>
      </c>
      <c r="D77" s="127">
        <f>-Table3[[#This Row],[H CLOSING]]</f>
        <v>6.5</v>
      </c>
      <c r="E77" s="116" t="str">
        <f>Table3[[#This Row],[HSCORE]] &amp; " - " &amp; Table3[[#This Row],[ASCORE]]</f>
        <v>73 - 62</v>
      </c>
      <c r="F77" s="129">
        <f>Table3[[#This Row],[HSCORE]]-Table3[[#This Row],[ASCORE]]</f>
        <v>11</v>
      </c>
      <c r="G77" s="127">
        <f>FLOOR(-((1)*Table3[[#This Row],[HSCORE]]+Table3[[#This Row],[HPFC]]-(1)*Table3[[#This Row],[ASCORE]]-Table3[[#This Row],[APFC]]),1)+0.5</f>
        <v>-12.5</v>
      </c>
      <c r="H77" s="127">
        <f>-Table3[[#This Row],[H LIVE]]</f>
        <v>12.5</v>
      </c>
      <c r="I77" s="116">
        <f>Table3[[#This Row],[H CLOSING]]-Table3[[#This Row],[H LIVE]]</f>
        <v>6</v>
      </c>
      <c r="J77" s="116" t="str">
        <f>IF(Table3[[#This Row],[LINE DIFF]]&lt;0,"NORTH",IF(Table3[[#This Row],[LINE DIFF]]&gt;0,"SOUTH",""))</f>
        <v>SOUTH</v>
      </c>
      <c r="K77" s="116">
        <f>ABS(Table3[[#This Row],[LINE DIFF]])</f>
        <v>6</v>
      </c>
      <c r="L77" s="116">
        <f>MAX(Table3[[#Headers],[ABS DIFF]]:Table3[[#This Row],[ABS DIFF]])</f>
        <v>9</v>
      </c>
      <c r="M77" s="116">
        <f>IF(AND(Table3[[#This Row],[ABS DIFF]]&gt;0, Table3[[#This Row],[ABS DIFF]]&gt;R76, OR(Table3[[#This Row],[LINE DIR]]=Q76,Q76="")),1,0)</f>
        <v>0</v>
      </c>
      <c r="N77" s="121" t="str">
        <f>IF(Table3[[#This Row],[BET]]=1,$G$6*POWER(2,(Table3[[#This Row],[BETCOUNT]]-1)),"")</f>
        <v/>
      </c>
      <c r="O77" s="127" t="str">
        <f>IF(Table3[[#This Row],[BET]]=1,IF(Table3[[#This Row],[LINE DIR]]="NORTH",Table3[[#This Row],[H LIVE]],Table3[[#This Row],[A LIVE]]-1),"")</f>
        <v/>
      </c>
      <c r="P77" s="121" t="str">
        <f>IF(Table3[[#This Row],[STAKE]]="","",IF(Table3[[#This Row],[BET DIR]]="NORTH",$B$3,$B$4))</f>
        <v/>
      </c>
      <c r="Q77" s="116" t="str">
        <f>IF(Table3[[#This Row],[TIME]]=0,"",IF(Table3[[#This Row],[BET]]=1,Table3[[#This Row],[LINE DIR]],$Q76))</f>
        <v>SOUTH</v>
      </c>
      <c r="R77" s="116">
        <f>IF(Table3[[#This Row],[BETCOUNT]]=0,0,Table3[[#This Row],[ABS PEEK]])</f>
        <v>9</v>
      </c>
      <c r="S77" s="116">
        <f>SUM(Table3[[#Headers],[BET]]:Table3[[#This Row],[BET]])</f>
        <v>4</v>
      </c>
      <c r="T77" s="116">
        <v>0.78848093748092651</v>
      </c>
      <c r="U77" s="116">
        <v>0.61470186710357666</v>
      </c>
      <c r="V77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3</v>
      </c>
      <c r="W77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2</v>
      </c>
      <c r="X77" s="116">
        <f>SUM(Table3[[#Headers],[HMP]]:Table3[[#This Row],[HMP]])</f>
        <v>73</v>
      </c>
      <c r="Y77" s="116">
        <f>SUM(Table3[[#Headers],[AMP]]:Table3[[#This Row],[AMP]])</f>
        <v>62</v>
      </c>
      <c r="Z77" s="116">
        <f>40-Table3[[#This Row],[TIME]]</f>
        <v>8</v>
      </c>
      <c r="AA77" s="120">
        <f>$C$3*Table3[[#This Row],[RMINS]]/40</f>
        <v>17.399999999999999</v>
      </c>
      <c r="AB77" s="120">
        <f>$C$4*Table3[[#This Row],[RMINS]]/40</f>
        <v>16</v>
      </c>
      <c r="AC77" s="120">
        <f>Table3[[#This Row],[HSCORE]]+Table3[[#This Row],[HPFC]]</f>
        <v>90.4</v>
      </c>
      <c r="AD77" s="120">
        <f>Table3[[#This Row],[ASCORE]]+Table3[[#This Row],[APFC]]</f>
        <v>78</v>
      </c>
    </row>
    <row r="78" spans="2:30" x14ac:dyDescent="0.3">
      <c r="B78" s="116">
        <v>33</v>
      </c>
      <c r="C78" s="127">
        <f t="shared" si="7"/>
        <v>-6.5</v>
      </c>
      <c r="D78" s="127">
        <f>-Table3[[#This Row],[H CLOSING]]</f>
        <v>6.5</v>
      </c>
      <c r="E78" s="116" t="str">
        <f>Table3[[#This Row],[HSCORE]] &amp; " - " &amp; Table3[[#This Row],[ASCORE]]</f>
        <v>74 - 67</v>
      </c>
      <c r="F78" s="129">
        <f>Table3[[#This Row],[HSCORE]]-Table3[[#This Row],[ASCORE]]</f>
        <v>7</v>
      </c>
      <c r="G78" s="127">
        <f>FLOOR(-((1)*Table3[[#This Row],[HSCORE]]+Table3[[#This Row],[HPFC]]-(1)*Table3[[#This Row],[ASCORE]]-Table3[[#This Row],[APFC]]),1)+0.5</f>
        <v>-8.5</v>
      </c>
      <c r="H78" s="127">
        <f>-Table3[[#This Row],[H LIVE]]</f>
        <v>8.5</v>
      </c>
      <c r="I78" s="116">
        <f>Table3[[#This Row],[H CLOSING]]-Table3[[#This Row],[H LIVE]]</f>
        <v>2</v>
      </c>
      <c r="J78" s="116" t="str">
        <f>IF(Table3[[#This Row],[LINE DIFF]]&lt;0,"NORTH",IF(Table3[[#This Row],[LINE DIFF]]&gt;0,"SOUTH",""))</f>
        <v>SOUTH</v>
      </c>
      <c r="K78" s="116">
        <f>ABS(Table3[[#This Row],[LINE DIFF]])</f>
        <v>2</v>
      </c>
      <c r="L78" s="116">
        <f>MAX(Table3[[#Headers],[ABS DIFF]]:Table3[[#This Row],[ABS DIFF]])</f>
        <v>9</v>
      </c>
      <c r="M78" s="116">
        <f>IF(AND(Table3[[#This Row],[ABS DIFF]]&gt;0, Table3[[#This Row],[ABS DIFF]]&gt;R77, OR(Table3[[#This Row],[LINE DIR]]=Q77,Q77="")),1,0)</f>
        <v>0</v>
      </c>
      <c r="N78" s="121" t="str">
        <f>IF(Table3[[#This Row],[BET]]=1,$G$6*POWER(2,(Table3[[#This Row],[BETCOUNT]]-1)),"")</f>
        <v/>
      </c>
      <c r="O78" s="127" t="str">
        <f>IF(Table3[[#This Row],[BET]]=1,IF(Table3[[#This Row],[LINE DIR]]="NORTH",Table3[[#This Row],[H LIVE]],Table3[[#This Row],[A LIVE]]-1),"")</f>
        <v/>
      </c>
      <c r="P78" s="121" t="str">
        <f>IF(Table3[[#This Row],[STAKE]]="","",IF(Table3[[#This Row],[BET DIR]]="NORTH",$B$3,$B$4))</f>
        <v/>
      </c>
      <c r="Q78" s="116" t="str">
        <f>IF(Table3[[#This Row],[TIME]]=0,"",IF(Table3[[#This Row],[BET]]=1,Table3[[#This Row],[LINE DIR]],$Q77))</f>
        <v>SOUTH</v>
      </c>
      <c r="R78" s="116">
        <f>IF(Table3[[#This Row],[BETCOUNT]]=0,0,Table3[[#This Row],[ABS PEEK]])</f>
        <v>9</v>
      </c>
      <c r="S78" s="116">
        <f>SUM(Table3[[#Headers],[BET]]:Table3[[#This Row],[BET]])</f>
        <v>4</v>
      </c>
      <c r="T78" s="116">
        <v>0.34545069932937622</v>
      </c>
      <c r="U78" s="116">
        <v>0.96246933937072754</v>
      </c>
      <c r="V78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1</v>
      </c>
      <c r="W78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5</v>
      </c>
      <c r="X78" s="116">
        <f>SUM(Table3[[#Headers],[HMP]]:Table3[[#This Row],[HMP]])</f>
        <v>74</v>
      </c>
      <c r="Y78" s="116">
        <f>SUM(Table3[[#Headers],[AMP]]:Table3[[#This Row],[AMP]])</f>
        <v>67</v>
      </c>
      <c r="Z78" s="116">
        <f>40-Table3[[#This Row],[TIME]]</f>
        <v>7</v>
      </c>
      <c r="AA78" s="120">
        <f>$C$3*Table3[[#This Row],[RMINS]]/40</f>
        <v>15.225</v>
      </c>
      <c r="AB78" s="120">
        <f>$C$4*Table3[[#This Row],[RMINS]]/40</f>
        <v>14</v>
      </c>
      <c r="AC78" s="120">
        <f>Table3[[#This Row],[HSCORE]]+Table3[[#This Row],[HPFC]]</f>
        <v>89.224999999999994</v>
      </c>
      <c r="AD78" s="120">
        <f>Table3[[#This Row],[ASCORE]]+Table3[[#This Row],[APFC]]</f>
        <v>81</v>
      </c>
    </row>
    <row r="79" spans="2:30" x14ac:dyDescent="0.3">
      <c r="B79" s="116">
        <v>34</v>
      </c>
      <c r="C79" s="127">
        <f t="shared" si="7"/>
        <v>-6.5</v>
      </c>
      <c r="D79" s="127">
        <f>-Table3[[#This Row],[H CLOSING]]</f>
        <v>6.5</v>
      </c>
      <c r="E79" s="116" t="str">
        <f>Table3[[#This Row],[HSCORE]] &amp; " - " &amp; Table3[[#This Row],[ASCORE]]</f>
        <v>76 - 68</v>
      </c>
      <c r="F79" s="129">
        <f>Table3[[#This Row],[HSCORE]]-Table3[[#This Row],[ASCORE]]</f>
        <v>8</v>
      </c>
      <c r="G79" s="127">
        <f>FLOOR(-((1)*Table3[[#This Row],[HSCORE]]+Table3[[#This Row],[HPFC]]-(1)*Table3[[#This Row],[ASCORE]]-Table3[[#This Row],[APFC]]),1)+0.5</f>
        <v>-9.5</v>
      </c>
      <c r="H79" s="127">
        <f>-Table3[[#This Row],[H LIVE]]</f>
        <v>9.5</v>
      </c>
      <c r="I79" s="116">
        <f>Table3[[#This Row],[H CLOSING]]-Table3[[#This Row],[H LIVE]]</f>
        <v>3</v>
      </c>
      <c r="J79" s="116" t="str">
        <f>IF(Table3[[#This Row],[LINE DIFF]]&lt;0,"NORTH",IF(Table3[[#This Row],[LINE DIFF]]&gt;0,"SOUTH",""))</f>
        <v>SOUTH</v>
      </c>
      <c r="K79" s="116">
        <f>ABS(Table3[[#This Row],[LINE DIFF]])</f>
        <v>3</v>
      </c>
      <c r="L79" s="116">
        <f>MAX(Table3[[#Headers],[ABS DIFF]]:Table3[[#This Row],[ABS DIFF]])</f>
        <v>9</v>
      </c>
      <c r="M79" s="116">
        <f>IF(AND(Table3[[#This Row],[ABS DIFF]]&gt;0, Table3[[#This Row],[ABS DIFF]]&gt;R78, OR(Table3[[#This Row],[LINE DIR]]=Q78,Q78="")),1,0)</f>
        <v>0</v>
      </c>
      <c r="N79" s="121" t="str">
        <f>IF(Table3[[#This Row],[BET]]=1,$G$6*POWER(2,(Table3[[#This Row],[BETCOUNT]]-1)),"")</f>
        <v/>
      </c>
      <c r="O79" s="127" t="str">
        <f>IF(Table3[[#This Row],[BET]]=1,IF(Table3[[#This Row],[LINE DIR]]="NORTH",Table3[[#This Row],[H LIVE]],Table3[[#This Row],[A LIVE]]-1),"")</f>
        <v/>
      </c>
      <c r="P79" s="121" t="str">
        <f>IF(Table3[[#This Row],[STAKE]]="","",IF(Table3[[#This Row],[BET DIR]]="NORTH",$B$3,$B$4))</f>
        <v/>
      </c>
      <c r="Q79" s="116" t="str">
        <f>IF(Table3[[#This Row],[TIME]]=0,"",IF(Table3[[#This Row],[BET]]=1,Table3[[#This Row],[LINE DIR]],$Q78))</f>
        <v>SOUTH</v>
      </c>
      <c r="R79" s="116">
        <f>IF(Table3[[#This Row],[BETCOUNT]]=0,0,Table3[[#This Row],[ABS PEEK]])</f>
        <v>9</v>
      </c>
      <c r="S79" s="116">
        <f>SUM(Table3[[#Headers],[BET]]:Table3[[#This Row],[BET]])</f>
        <v>4</v>
      </c>
      <c r="T79" s="116">
        <v>0.37111800909042358</v>
      </c>
      <c r="U79" s="116">
        <v>0.30355823040008545</v>
      </c>
      <c r="V79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2</v>
      </c>
      <c r="W79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1</v>
      </c>
      <c r="X79" s="116">
        <f>SUM(Table3[[#Headers],[HMP]]:Table3[[#This Row],[HMP]])</f>
        <v>76</v>
      </c>
      <c r="Y79" s="116">
        <f>SUM(Table3[[#Headers],[AMP]]:Table3[[#This Row],[AMP]])</f>
        <v>68</v>
      </c>
      <c r="Z79" s="116">
        <f>40-Table3[[#This Row],[TIME]]</f>
        <v>6</v>
      </c>
      <c r="AA79" s="120">
        <f>$C$3*Table3[[#This Row],[RMINS]]/40</f>
        <v>13.05</v>
      </c>
      <c r="AB79" s="120">
        <f>$C$4*Table3[[#This Row],[RMINS]]/40</f>
        <v>12</v>
      </c>
      <c r="AC79" s="120">
        <f>Table3[[#This Row],[HSCORE]]+Table3[[#This Row],[HPFC]]</f>
        <v>89.05</v>
      </c>
      <c r="AD79" s="120">
        <f>Table3[[#This Row],[ASCORE]]+Table3[[#This Row],[APFC]]</f>
        <v>80</v>
      </c>
    </row>
    <row r="80" spans="2:30" x14ac:dyDescent="0.3">
      <c r="B80" s="116">
        <v>35</v>
      </c>
      <c r="C80" s="127">
        <f t="shared" si="7"/>
        <v>-6.5</v>
      </c>
      <c r="D80" s="127">
        <f>-Table3[[#This Row],[H CLOSING]]</f>
        <v>6.5</v>
      </c>
      <c r="E80" s="116" t="str">
        <f>Table3[[#This Row],[HSCORE]] &amp; " - " &amp; Table3[[#This Row],[ASCORE]]</f>
        <v>77 - 71</v>
      </c>
      <c r="F80" s="129">
        <f>Table3[[#This Row],[HSCORE]]-Table3[[#This Row],[ASCORE]]</f>
        <v>6</v>
      </c>
      <c r="G80" s="127">
        <f>FLOOR(-((1)*Table3[[#This Row],[HSCORE]]+Table3[[#This Row],[HPFC]]-(1)*Table3[[#This Row],[ASCORE]]-Table3[[#This Row],[APFC]]),1)+0.5</f>
        <v>-6.5</v>
      </c>
      <c r="H80" s="127">
        <f>-Table3[[#This Row],[H LIVE]]</f>
        <v>6.5</v>
      </c>
      <c r="I80" s="116">
        <f>Table3[[#This Row],[H CLOSING]]-Table3[[#This Row],[H LIVE]]</f>
        <v>0</v>
      </c>
      <c r="J80" s="116" t="str">
        <f>IF(Table3[[#This Row],[LINE DIFF]]&lt;0,"NORTH",IF(Table3[[#This Row],[LINE DIFF]]&gt;0,"SOUTH",""))</f>
        <v/>
      </c>
      <c r="K80" s="116">
        <f>ABS(Table3[[#This Row],[LINE DIFF]])</f>
        <v>0</v>
      </c>
      <c r="L80" s="116">
        <f>MAX(Table3[[#Headers],[ABS DIFF]]:Table3[[#This Row],[ABS DIFF]])</f>
        <v>9</v>
      </c>
      <c r="M80" s="116">
        <f>IF(AND(Table3[[#This Row],[ABS DIFF]]&gt;0, Table3[[#This Row],[ABS DIFF]]&gt;R79, OR(Table3[[#This Row],[LINE DIR]]=Q79,Q79="")),1,0)</f>
        <v>0</v>
      </c>
      <c r="N80" s="121" t="str">
        <f>IF(Table3[[#This Row],[BET]]=1,$G$6*POWER(2,(Table3[[#This Row],[BETCOUNT]]-1)),"")</f>
        <v/>
      </c>
      <c r="O80" s="127" t="str">
        <f>IF(Table3[[#This Row],[BET]]=1,IF(Table3[[#This Row],[LINE DIR]]="NORTH",Table3[[#This Row],[H LIVE]],Table3[[#This Row],[A LIVE]]-1),"")</f>
        <v/>
      </c>
      <c r="P80" s="121" t="str">
        <f>IF(Table3[[#This Row],[STAKE]]="","",IF(Table3[[#This Row],[BET DIR]]="NORTH",$B$3,$B$4))</f>
        <v/>
      </c>
      <c r="Q80" s="116" t="str">
        <f>IF(Table3[[#This Row],[TIME]]=0,"",IF(Table3[[#This Row],[BET]]=1,Table3[[#This Row],[LINE DIR]],$Q79))</f>
        <v>SOUTH</v>
      </c>
      <c r="R80" s="116">
        <f>IF(Table3[[#This Row],[BETCOUNT]]=0,0,Table3[[#This Row],[ABS PEEK]])</f>
        <v>9</v>
      </c>
      <c r="S80" s="116">
        <f>SUM(Table3[[#Headers],[BET]]:Table3[[#This Row],[BET]])</f>
        <v>4</v>
      </c>
      <c r="T80" s="116">
        <v>0.21857887506484985</v>
      </c>
      <c r="U80" s="116">
        <v>0.77399301528930664</v>
      </c>
      <c r="V80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1</v>
      </c>
      <c r="W80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3</v>
      </c>
      <c r="X80" s="116">
        <f>SUM(Table3[[#Headers],[HMP]]:Table3[[#This Row],[HMP]])</f>
        <v>77</v>
      </c>
      <c r="Y80" s="116">
        <f>SUM(Table3[[#Headers],[AMP]]:Table3[[#This Row],[AMP]])</f>
        <v>71</v>
      </c>
      <c r="Z80" s="116">
        <f>40-Table3[[#This Row],[TIME]]</f>
        <v>5</v>
      </c>
      <c r="AA80" s="120">
        <f>$C$3*Table3[[#This Row],[RMINS]]/40</f>
        <v>10.875</v>
      </c>
      <c r="AB80" s="120">
        <f>$C$4*Table3[[#This Row],[RMINS]]/40</f>
        <v>10</v>
      </c>
      <c r="AC80" s="120">
        <f>Table3[[#This Row],[HSCORE]]+Table3[[#This Row],[HPFC]]</f>
        <v>87.875</v>
      </c>
      <c r="AD80" s="120">
        <f>Table3[[#This Row],[ASCORE]]+Table3[[#This Row],[APFC]]</f>
        <v>81</v>
      </c>
    </row>
    <row r="81" spans="2:30" x14ac:dyDescent="0.3">
      <c r="B81" s="116">
        <v>36</v>
      </c>
      <c r="C81" s="127">
        <f t="shared" si="7"/>
        <v>-6.5</v>
      </c>
      <c r="D81" s="127">
        <f>-Table3[[#This Row],[H CLOSING]]</f>
        <v>6.5</v>
      </c>
      <c r="E81" s="116" t="str">
        <f>Table3[[#This Row],[HSCORE]] &amp; " - " &amp; Table3[[#This Row],[ASCORE]]</f>
        <v>81 - 71</v>
      </c>
      <c r="F81" s="129">
        <f>Table3[[#This Row],[HSCORE]]-Table3[[#This Row],[ASCORE]]</f>
        <v>10</v>
      </c>
      <c r="G81" s="127">
        <f>FLOOR(-((1)*Table3[[#This Row],[HSCORE]]+Table3[[#This Row],[HPFC]]-(1)*Table3[[#This Row],[ASCORE]]-Table3[[#This Row],[APFC]]),1)+0.5</f>
        <v>-10.5</v>
      </c>
      <c r="H81" s="127">
        <f>-Table3[[#This Row],[H LIVE]]</f>
        <v>10.5</v>
      </c>
      <c r="I81" s="116">
        <f>Table3[[#This Row],[H CLOSING]]-Table3[[#This Row],[H LIVE]]</f>
        <v>4</v>
      </c>
      <c r="J81" s="116" t="str">
        <f>IF(Table3[[#This Row],[LINE DIFF]]&lt;0,"NORTH",IF(Table3[[#This Row],[LINE DIFF]]&gt;0,"SOUTH",""))</f>
        <v>SOUTH</v>
      </c>
      <c r="K81" s="116">
        <f>ABS(Table3[[#This Row],[LINE DIFF]])</f>
        <v>4</v>
      </c>
      <c r="L81" s="116">
        <f>MAX(Table3[[#Headers],[ABS DIFF]]:Table3[[#This Row],[ABS DIFF]])</f>
        <v>9</v>
      </c>
      <c r="M81" s="116">
        <f>IF(AND(Table3[[#This Row],[ABS DIFF]]&gt;0, Table3[[#This Row],[ABS DIFF]]&gt;R80, OR(Table3[[#This Row],[LINE DIR]]=Q80,Q80="")),1,0)</f>
        <v>0</v>
      </c>
      <c r="N81" s="121" t="str">
        <f>IF(Table3[[#This Row],[BET]]=1,$G$6*POWER(2,(Table3[[#This Row],[BETCOUNT]]-1)),"")</f>
        <v/>
      </c>
      <c r="O81" s="127" t="str">
        <f>IF(Table3[[#This Row],[BET]]=1,IF(Table3[[#This Row],[LINE DIR]]="NORTH",Table3[[#This Row],[H LIVE]],Table3[[#This Row],[A LIVE]]-1),"")</f>
        <v/>
      </c>
      <c r="P81" s="121" t="str">
        <f>IF(Table3[[#This Row],[STAKE]]="","",IF(Table3[[#This Row],[BET DIR]]="NORTH",$B$3,$B$4))</f>
        <v/>
      </c>
      <c r="Q81" s="116" t="str">
        <f>IF(Table3[[#This Row],[TIME]]=0,"",IF(Table3[[#This Row],[BET]]=1,Table3[[#This Row],[LINE DIR]],$Q80))</f>
        <v>SOUTH</v>
      </c>
      <c r="R81" s="116">
        <f>IF(Table3[[#This Row],[BETCOUNT]]=0,0,Table3[[#This Row],[ABS PEEK]])</f>
        <v>9</v>
      </c>
      <c r="S81" s="116">
        <f>SUM(Table3[[#Headers],[BET]]:Table3[[#This Row],[BET]])</f>
        <v>4</v>
      </c>
      <c r="T81" s="116">
        <v>0.89382237195968628</v>
      </c>
      <c r="U81" s="116">
        <v>0.11361896991729736</v>
      </c>
      <c r="V81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4</v>
      </c>
      <c r="W81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0</v>
      </c>
      <c r="X81" s="116">
        <f>SUM(Table3[[#Headers],[HMP]]:Table3[[#This Row],[HMP]])</f>
        <v>81</v>
      </c>
      <c r="Y81" s="116">
        <f>SUM(Table3[[#Headers],[AMP]]:Table3[[#This Row],[AMP]])</f>
        <v>71</v>
      </c>
      <c r="Z81" s="116">
        <f>40-Table3[[#This Row],[TIME]]</f>
        <v>4</v>
      </c>
      <c r="AA81" s="120">
        <f>$C$3*Table3[[#This Row],[RMINS]]/40</f>
        <v>8.6999999999999993</v>
      </c>
      <c r="AB81" s="120">
        <f>$C$4*Table3[[#This Row],[RMINS]]/40</f>
        <v>8</v>
      </c>
      <c r="AC81" s="120">
        <f>Table3[[#This Row],[HSCORE]]+Table3[[#This Row],[HPFC]]</f>
        <v>89.7</v>
      </c>
      <c r="AD81" s="120">
        <f>Table3[[#This Row],[ASCORE]]+Table3[[#This Row],[APFC]]</f>
        <v>79</v>
      </c>
    </row>
    <row r="82" spans="2:30" x14ac:dyDescent="0.3">
      <c r="B82" s="116">
        <v>37</v>
      </c>
      <c r="C82" s="127">
        <f t="shared" si="7"/>
        <v>-6.5</v>
      </c>
      <c r="D82" s="127">
        <f>-Table3[[#This Row],[H CLOSING]]</f>
        <v>6.5</v>
      </c>
      <c r="E82" s="116" t="str">
        <f>Table3[[#This Row],[HSCORE]] &amp; " - " &amp; Table3[[#This Row],[ASCORE]]</f>
        <v>85 - 73</v>
      </c>
      <c r="F82" s="129">
        <f>Table3[[#This Row],[HSCORE]]-Table3[[#This Row],[ASCORE]]</f>
        <v>12</v>
      </c>
      <c r="G82" s="127">
        <f>FLOOR(-((1)*Table3[[#This Row],[HSCORE]]+Table3[[#This Row],[HPFC]]-(1)*Table3[[#This Row],[ASCORE]]-Table3[[#This Row],[APFC]]),1)+0.5</f>
        <v>-12.5</v>
      </c>
      <c r="H82" s="127">
        <f>-Table3[[#This Row],[H LIVE]]</f>
        <v>12.5</v>
      </c>
      <c r="I82" s="116">
        <f>Table3[[#This Row],[H CLOSING]]-Table3[[#This Row],[H LIVE]]</f>
        <v>6</v>
      </c>
      <c r="J82" s="116" t="str">
        <f>IF(Table3[[#This Row],[LINE DIFF]]&lt;0,"NORTH",IF(Table3[[#This Row],[LINE DIFF]]&gt;0,"SOUTH",""))</f>
        <v>SOUTH</v>
      </c>
      <c r="K82" s="116">
        <f>ABS(Table3[[#This Row],[LINE DIFF]])</f>
        <v>6</v>
      </c>
      <c r="L82" s="116">
        <f>MAX(Table3[[#Headers],[ABS DIFF]]:Table3[[#This Row],[ABS DIFF]])</f>
        <v>9</v>
      </c>
      <c r="M82" s="116">
        <f>IF(AND(Table3[[#This Row],[ABS DIFF]]&gt;0, Table3[[#This Row],[ABS DIFF]]&gt;R81, OR(Table3[[#This Row],[LINE DIR]]=Q81,Q81="")),1,0)</f>
        <v>0</v>
      </c>
      <c r="N82" s="121" t="str">
        <f>IF(Table3[[#This Row],[BET]]=1,$G$6*POWER(2,(Table3[[#This Row],[BETCOUNT]]-1)),"")</f>
        <v/>
      </c>
      <c r="O82" s="127" t="str">
        <f>IF(Table3[[#This Row],[BET]]=1,IF(Table3[[#This Row],[LINE DIR]]="NORTH",Table3[[#This Row],[H LIVE]],Table3[[#This Row],[A LIVE]]-1),"")</f>
        <v/>
      </c>
      <c r="P82" s="121" t="str">
        <f>IF(Table3[[#This Row],[STAKE]]="","",IF(Table3[[#This Row],[BET DIR]]="NORTH",$B$3,$B$4))</f>
        <v/>
      </c>
      <c r="Q82" s="116" t="str">
        <f>IF(Table3[[#This Row],[TIME]]=0,"",IF(Table3[[#This Row],[BET]]=1,Table3[[#This Row],[LINE DIR]],$Q81))</f>
        <v>SOUTH</v>
      </c>
      <c r="R82" s="116">
        <f>IF(Table3[[#This Row],[BETCOUNT]]=0,0,Table3[[#This Row],[ABS PEEK]])</f>
        <v>9</v>
      </c>
      <c r="S82" s="116">
        <f>SUM(Table3[[#Headers],[BET]]:Table3[[#This Row],[BET]])</f>
        <v>4</v>
      </c>
      <c r="T82" s="116">
        <v>0.90387517213821411</v>
      </c>
      <c r="U82" s="116">
        <v>0.62166857719421387</v>
      </c>
      <c r="V82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4</v>
      </c>
      <c r="W82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2</v>
      </c>
      <c r="X82" s="116">
        <f>SUM(Table3[[#Headers],[HMP]]:Table3[[#This Row],[HMP]])</f>
        <v>85</v>
      </c>
      <c r="Y82" s="116">
        <f>SUM(Table3[[#Headers],[AMP]]:Table3[[#This Row],[AMP]])</f>
        <v>73</v>
      </c>
      <c r="Z82" s="116">
        <f>40-Table3[[#This Row],[TIME]]</f>
        <v>3</v>
      </c>
      <c r="AA82" s="120">
        <f>$C$3*Table3[[#This Row],[RMINS]]/40</f>
        <v>6.5250000000000004</v>
      </c>
      <c r="AB82" s="120">
        <f>$C$4*Table3[[#This Row],[RMINS]]/40</f>
        <v>6</v>
      </c>
      <c r="AC82" s="120">
        <f>Table3[[#This Row],[HSCORE]]+Table3[[#This Row],[HPFC]]</f>
        <v>91.525000000000006</v>
      </c>
      <c r="AD82" s="120">
        <f>Table3[[#This Row],[ASCORE]]+Table3[[#This Row],[APFC]]</f>
        <v>79</v>
      </c>
    </row>
    <row r="83" spans="2:30" x14ac:dyDescent="0.3">
      <c r="B83" s="116">
        <v>38</v>
      </c>
      <c r="C83" s="127">
        <f t="shared" si="7"/>
        <v>-6.5</v>
      </c>
      <c r="D83" s="127">
        <f>-Table3[[#This Row],[H CLOSING]]</f>
        <v>6.5</v>
      </c>
      <c r="E83" s="116" t="str">
        <f>Table3[[#This Row],[HSCORE]] &amp; " - " &amp; Table3[[#This Row],[ASCORE]]</f>
        <v>89 - 76</v>
      </c>
      <c r="F83" s="129">
        <f>Table3[[#This Row],[HSCORE]]-Table3[[#This Row],[ASCORE]]</f>
        <v>13</v>
      </c>
      <c r="G83" s="127">
        <f>FLOOR(-((1)*Table3[[#This Row],[HSCORE]]+Table3[[#This Row],[HPFC]]-(1)*Table3[[#This Row],[ASCORE]]-Table3[[#This Row],[APFC]]),1)+0.5</f>
        <v>-13.5</v>
      </c>
      <c r="H83" s="127">
        <f>-Table3[[#This Row],[H LIVE]]</f>
        <v>13.5</v>
      </c>
      <c r="I83" s="116">
        <f>Table3[[#This Row],[H CLOSING]]-Table3[[#This Row],[H LIVE]]</f>
        <v>7</v>
      </c>
      <c r="J83" s="116" t="str">
        <f>IF(Table3[[#This Row],[LINE DIFF]]&lt;0,"NORTH",IF(Table3[[#This Row],[LINE DIFF]]&gt;0,"SOUTH",""))</f>
        <v>SOUTH</v>
      </c>
      <c r="K83" s="116">
        <f>ABS(Table3[[#This Row],[LINE DIFF]])</f>
        <v>7</v>
      </c>
      <c r="L83" s="116">
        <f>MAX(Table3[[#Headers],[ABS DIFF]]:Table3[[#This Row],[ABS DIFF]])</f>
        <v>9</v>
      </c>
      <c r="M83" s="116">
        <f>IF(AND(Table3[[#This Row],[ABS DIFF]]&gt;0, Table3[[#This Row],[ABS DIFF]]&gt;R82, OR(Table3[[#This Row],[LINE DIR]]=Q82,Q82="")),1,0)</f>
        <v>0</v>
      </c>
      <c r="N83" s="121" t="str">
        <f>IF(Table3[[#This Row],[BET]]=1,$G$6*POWER(2,(Table3[[#This Row],[BETCOUNT]]-1)),"")</f>
        <v/>
      </c>
      <c r="O83" s="127" t="str">
        <f>IF(Table3[[#This Row],[BET]]=1,IF(Table3[[#This Row],[LINE DIR]]="NORTH",Table3[[#This Row],[H LIVE]],Table3[[#This Row],[A LIVE]]-1),"")</f>
        <v/>
      </c>
      <c r="P83" s="121" t="str">
        <f>IF(Table3[[#This Row],[STAKE]]="","",IF(Table3[[#This Row],[BET DIR]]="NORTH",$B$3,$B$4))</f>
        <v/>
      </c>
      <c r="Q83" s="116" t="str">
        <f>IF(Table3[[#This Row],[TIME]]=0,"",IF(Table3[[#This Row],[BET]]=1,Table3[[#This Row],[LINE DIR]],$Q82))</f>
        <v>SOUTH</v>
      </c>
      <c r="R83" s="116">
        <f>IF(Table3[[#This Row],[BETCOUNT]]=0,0,Table3[[#This Row],[ABS PEEK]])</f>
        <v>9</v>
      </c>
      <c r="S83" s="116">
        <f>SUM(Table3[[#Headers],[BET]]:Table3[[#This Row],[BET]])</f>
        <v>4</v>
      </c>
      <c r="T83" s="116">
        <v>0.8901023268699646</v>
      </c>
      <c r="U83" s="116">
        <v>0.7568591833114624</v>
      </c>
      <c r="V83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4</v>
      </c>
      <c r="W83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3</v>
      </c>
      <c r="X83" s="116">
        <f>SUM(Table3[[#Headers],[HMP]]:Table3[[#This Row],[HMP]])</f>
        <v>89</v>
      </c>
      <c r="Y83" s="116">
        <f>SUM(Table3[[#Headers],[AMP]]:Table3[[#This Row],[AMP]])</f>
        <v>76</v>
      </c>
      <c r="Z83" s="116">
        <f>40-Table3[[#This Row],[TIME]]</f>
        <v>2</v>
      </c>
      <c r="AA83" s="120">
        <f>$C$3*Table3[[#This Row],[RMINS]]/40</f>
        <v>4.3499999999999996</v>
      </c>
      <c r="AB83" s="120">
        <f>$C$4*Table3[[#This Row],[RMINS]]/40</f>
        <v>4</v>
      </c>
      <c r="AC83" s="120">
        <f>Table3[[#This Row],[HSCORE]]+Table3[[#This Row],[HPFC]]</f>
        <v>93.35</v>
      </c>
      <c r="AD83" s="120">
        <f>Table3[[#This Row],[ASCORE]]+Table3[[#This Row],[APFC]]</f>
        <v>80</v>
      </c>
    </row>
    <row r="84" spans="2:30" x14ac:dyDescent="0.3">
      <c r="B84" s="116">
        <v>39</v>
      </c>
      <c r="C84" s="127">
        <f t="shared" si="7"/>
        <v>-6.5</v>
      </c>
      <c r="D84" s="127">
        <f>-Table3[[#This Row],[H CLOSING]]</f>
        <v>6.5</v>
      </c>
      <c r="E84" s="116" t="str">
        <f>Table3[[#This Row],[HSCORE]] &amp; " - " &amp; Table3[[#This Row],[ASCORE]]</f>
        <v>90 - 78</v>
      </c>
      <c r="F84" s="129">
        <f>Table3[[#This Row],[HSCORE]]-Table3[[#This Row],[ASCORE]]</f>
        <v>12</v>
      </c>
      <c r="G84" s="127">
        <f>FLOOR(-((1)*Table3[[#This Row],[HSCORE]]+Table3[[#This Row],[HPFC]]-(1)*Table3[[#This Row],[ASCORE]]-Table3[[#This Row],[APFC]]),1)+0.5</f>
        <v>-12.5</v>
      </c>
      <c r="H84" s="127">
        <f>-Table3[[#This Row],[H LIVE]]</f>
        <v>12.5</v>
      </c>
      <c r="I84" s="116">
        <f>Table3[[#This Row],[H CLOSING]]-Table3[[#This Row],[H LIVE]]</f>
        <v>6</v>
      </c>
      <c r="J84" s="116" t="str">
        <f>IF(Table3[[#This Row],[LINE DIFF]]&lt;0,"NORTH",IF(Table3[[#This Row],[LINE DIFF]]&gt;0,"SOUTH",""))</f>
        <v>SOUTH</v>
      </c>
      <c r="K84" s="116">
        <f>ABS(Table3[[#This Row],[LINE DIFF]])</f>
        <v>6</v>
      </c>
      <c r="L84" s="116">
        <f>MAX(Table3[[#Headers],[ABS DIFF]]:Table3[[#This Row],[ABS DIFF]])</f>
        <v>9</v>
      </c>
      <c r="M84" s="116">
        <f>IF(AND(Table3[[#This Row],[ABS DIFF]]&gt;0, Table3[[#This Row],[ABS DIFF]]&gt;R83, OR(Table3[[#This Row],[LINE DIR]]=Q83,Q83="")),1,0)</f>
        <v>0</v>
      </c>
      <c r="N84" s="121" t="str">
        <f>IF(Table3[[#This Row],[BET]]=1,$G$6*POWER(2,(Table3[[#This Row],[BETCOUNT]]-1)),"")</f>
        <v/>
      </c>
      <c r="O84" s="127" t="str">
        <f>IF(Table3[[#This Row],[BET]]=1,IF(Table3[[#This Row],[LINE DIR]]="NORTH",Table3[[#This Row],[H LIVE]],Table3[[#This Row],[A LIVE]]-1),"")</f>
        <v/>
      </c>
      <c r="P84" s="121" t="str">
        <f>IF(Table3[[#This Row],[STAKE]]="","",IF(Table3[[#This Row],[BET DIR]]="NORTH",$B$3,$B$4))</f>
        <v/>
      </c>
      <c r="Q84" s="116" t="str">
        <f>IF(Table3[[#This Row],[TIME]]=0,"",IF(Table3[[#This Row],[BET]]=1,Table3[[#This Row],[LINE DIR]],$Q83))</f>
        <v>SOUTH</v>
      </c>
      <c r="R84" s="116">
        <f>IF(Table3[[#This Row],[BETCOUNT]]=0,0,Table3[[#This Row],[ABS PEEK]])</f>
        <v>9</v>
      </c>
      <c r="S84" s="116">
        <f>SUM(Table3[[#Headers],[BET]]:Table3[[#This Row],[BET]])</f>
        <v>4</v>
      </c>
      <c r="T84" s="116">
        <v>0.32791429758071899</v>
      </c>
      <c r="U84" s="116">
        <v>0.53827190399169922</v>
      </c>
      <c r="V84" s="116">
        <f>IF(Table3[[#This Row],[TIME]]=0,0,IF(Table3[[#This Row],[HPRG]]&lt;$E$40,$E$39,IF(Table3[[#This Row],[HPRG]]&lt;$F$40,$F$39,IF(Table3[[#This Row],[HPRG]]&lt;$G$40,$G$39,IF(Table3[[#This Row],[HPRG]]&lt;$H$40,$H$39,IF(Table3[[#This Row],[HPRG]]&lt;$I$40,$I$39,IF(Table3[[#This Row],[HPRG]]&lt;$J$40,$J$39,$K$39)))))))</f>
        <v>1</v>
      </c>
      <c r="W84" s="116">
        <f>IF(Table3[[#This Row],[TIME]]=0,0,IF(Table3[[#This Row],[APRG]]&lt;$E$41,$E$39,IF(Table3[[#This Row],[APRG]]&lt;$F$41,$F$39,IF(Table3[[#This Row],[APRG]]&lt;$G$41,$G$39,IF(Table3[[#This Row],[APRG]]&lt;$H$41,$H$39,IF(Table3[[#This Row],[APRG]]&lt;$I$41,$I$39,IF(Table3[[#This Row],[APRG]]&lt;$J$41,$J$39,$K$39)))))))</f>
        <v>2</v>
      </c>
      <c r="X84" s="116">
        <f>SUM(Table3[[#Headers],[HMP]]:Table3[[#This Row],[HMP]])</f>
        <v>90</v>
      </c>
      <c r="Y84" s="116">
        <f>SUM(Table3[[#Headers],[AMP]]:Table3[[#This Row],[AMP]])</f>
        <v>78</v>
      </c>
      <c r="Z84" s="116">
        <f>40-Table3[[#This Row],[TIME]]</f>
        <v>1</v>
      </c>
      <c r="AA84" s="120">
        <f>$C$3*Table3[[#This Row],[RMINS]]/40</f>
        <v>2.1749999999999998</v>
      </c>
      <c r="AB84" s="120">
        <f>$C$4*Table3[[#This Row],[RMINS]]/40</f>
        <v>2</v>
      </c>
      <c r="AC84" s="120">
        <f>Table3[[#This Row],[HSCORE]]+Table3[[#This Row],[HPFC]]</f>
        <v>92.174999999999997</v>
      </c>
      <c r="AD84" s="120">
        <f>Table3[[#This Row],[ASCORE]]+Table3[[#This Row],[APFC]]</f>
        <v>80</v>
      </c>
    </row>
  </sheetData>
  <phoneticPr fontId="24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5</xdr:col>
                <xdr:colOff>205740</xdr:colOff>
                <xdr:row>1</xdr:row>
                <xdr:rowOff>121920</xdr:rowOff>
              </from>
              <to>
                <xdr:col>6</xdr:col>
                <xdr:colOff>662940</xdr:colOff>
                <xdr:row>3</xdr:row>
                <xdr:rowOff>167640</xdr:rowOff>
              </to>
            </anchor>
          </controlPr>
        </control>
      </mc:Choice>
      <mc:Fallback>
        <control shapeId="3073" r:id="rId3" name="CommandButton1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1276-169A-4D8C-905D-54ACA63A8B2B}">
  <sheetPr codeName="Sheet1"/>
  <dimension ref="B1:FH345"/>
  <sheetViews>
    <sheetView workbookViewId="0">
      <selection activeCell="L7" sqref="L7"/>
    </sheetView>
  </sheetViews>
  <sheetFormatPr defaultColWidth="3.5546875" defaultRowHeight="19.2" customHeight="1" x14ac:dyDescent="0.3"/>
  <cols>
    <col min="1" max="1" width="3.5546875" style="3"/>
    <col min="2" max="2" width="13.21875" style="26" customWidth="1"/>
    <col min="3" max="3" width="3.5546875" style="3"/>
    <col min="4" max="14" width="8.21875" style="3" bestFit="1" customWidth="1"/>
    <col min="15" max="15" width="8.21875" style="3" customWidth="1"/>
    <col min="16" max="164" width="8.21875" style="3" bestFit="1" customWidth="1"/>
    <col min="165" max="16384" width="3.5546875" style="3"/>
  </cols>
  <sheetData>
    <row r="1" spans="2:24" ht="19.2" customHeight="1" x14ac:dyDescent="0.3">
      <c r="D1" s="217" t="s">
        <v>194</v>
      </c>
    </row>
    <row r="2" spans="2:24" ht="19.2" customHeight="1" x14ac:dyDescent="0.3">
      <c r="M2" s="60"/>
      <c r="O2" s="334" t="s">
        <v>192</v>
      </c>
      <c r="P2" s="334"/>
      <c r="Q2" s="334"/>
      <c r="T2" s="335" t="str">
        <f>HomeTeam</f>
        <v>Home Team</v>
      </c>
      <c r="U2" s="335"/>
      <c r="V2" s="335" t="str">
        <f>AwayTeam</f>
        <v>Away Team</v>
      </c>
      <c r="W2" s="335"/>
    </row>
    <row r="3" spans="2:24" ht="19.2" customHeight="1" x14ac:dyDescent="0.3">
      <c r="D3" s="109" t="s">
        <v>52</v>
      </c>
      <c r="E3" s="108"/>
      <c r="F3" s="110">
        <v>87</v>
      </c>
      <c r="G3" s="60"/>
      <c r="P3" s="64" t="s">
        <v>189</v>
      </c>
      <c r="Q3" s="257">
        <f>X3</f>
        <v>3.8016528925619903</v>
      </c>
      <c r="S3" s="261" t="s">
        <v>254</v>
      </c>
      <c r="T3" s="336">
        <v>1.2</v>
      </c>
      <c r="U3" s="336"/>
      <c r="V3" s="336">
        <v>4.8499999999999996</v>
      </c>
      <c r="W3" s="336"/>
      <c r="X3" s="258">
        <f>IF(COUNTIF(T3:W3,"")&lt;&gt;0,100*(((100/T3)+(100/V3))-100)/((100/T3)+(100/V3)),"")</f>
        <v>3.8016528925619903</v>
      </c>
    </row>
    <row r="4" spans="2:24" ht="19.2" customHeight="1" x14ac:dyDescent="0.3">
      <c r="D4" s="109" t="s">
        <v>53</v>
      </c>
      <c r="E4" s="108"/>
      <c r="F4" s="110">
        <v>80</v>
      </c>
      <c r="G4" s="60"/>
      <c r="P4" s="64" t="s">
        <v>190</v>
      </c>
      <c r="Q4" s="257">
        <f>X6</f>
        <v>7.5243243243243247</v>
      </c>
      <c r="S4" s="261" t="s">
        <v>0</v>
      </c>
      <c r="T4" s="259">
        <v>-9.5</v>
      </c>
      <c r="U4" s="260">
        <v>1.95</v>
      </c>
      <c r="V4" s="264">
        <f>-T4</f>
        <v>9.5</v>
      </c>
      <c r="W4" s="260">
        <v>1.85</v>
      </c>
      <c r="X4" s="258">
        <f>IF(COUNTIF(T4:W4,"")&lt;&gt;4,100*(((100/U4)+(100/W4))-100)/((100/U4)+(100/W4)),"")</f>
        <v>5.065789473684208</v>
      </c>
    </row>
    <row r="5" spans="2:24" ht="19.2" customHeight="1" x14ac:dyDescent="0.3">
      <c r="D5" s="59"/>
      <c r="F5" s="58"/>
      <c r="P5" s="64" t="s">
        <v>191</v>
      </c>
      <c r="Q5" s="257">
        <f>X8</f>
        <v>7.567567567567572</v>
      </c>
      <c r="T5" s="262" t="s">
        <v>7</v>
      </c>
      <c r="U5" s="332" t="str">
        <f>HomeTeam</f>
        <v>Home Team</v>
      </c>
      <c r="V5" s="332"/>
      <c r="W5" s="262" t="s">
        <v>8</v>
      </c>
    </row>
    <row r="6" spans="2:24" ht="19.2" customHeight="1" x14ac:dyDescent="0.3">
      <c r="D6" s="59" t="s">
        <v>19</v>
      </c>
      <c r="J6" s="59" t="s">
        <v>0</v>
      </c>
      <c r="P6" s="64" t="s">
        <v>0</v>
      </c>
      <c r="Q6" s="257">
        <f>X4</f>
        <v>5.065789473684208</v>
      </c>
      <c r="S6" s="261" t="s">
        <v>227</v>
      </c>
      <c r="T6" s="260">
        <v>84.5</v>
      </c>
      <c r="U6" s="265">
        <v>1.88</v>
      </c>
      <c r="V6" s="265">
        <v>1.82</v>
      </c>
      <c r="W6" s="261">
        <f>T6</f>
        <v>84.5</v>
      </c>
      <c r="X6" s="258">
        <f>IF(COUNTIF(U6:V6,"")=0,100*(((100/U6)+(100/V6))-100)/((100/U6)+(100/V6)),"")</f>
        <v>7.5243243243243247</v>
      </c>
    </row>
    <row r="7" spans="2:24" ht="19.2" customHeight="1" x14ac:dyDescent="0.3">
      <c r="D7" s="272" t="str">
        <f>$D$3</f>
        <v>Home Team</v>
      </c>
      <c r="E7" s="267"/>
      <c r="F7" s="273" cm="1">
        <f t="array" ref="F7">SUMPRODUCT((HomePoints &gt; AwayPoints)*(PoissonMatrix))</f>
        <v>0.692535931908007</v>
      </c>
      <c r="G7" s="238">
        <f>1/F7</f>
        <v>1.4439683977767019</v>
      </c>
      <c r="H7" s="238">
        <f>G7-(G7*$Q$3/100)</f>
        <v>1.3890737314149428</v>
      </c>
      <c r="J7" s="272" t="str">
        <f>$D$3</f>
        <v>Home Team</v>
      </c>
      <c r="K7" s="267"/>
      <c r="L7" s="248">
        <f>INDEX($E$117:$O$178,MATCH(MIN($P$117:$P$178),$P$117:$P$178,0),2)</f>
        <v>-6.5</v>
      </c>
      <c r="M7" s="238">
        <f>INDEX($D$117:$O$178,MATCH(MIN($P$117:$P$178),$P$117:$P$178,0),6)</f>
        <v>1.8425557543103743</v>
      </c>
      <c r="N7" s="4"/>
      <c r="P7" s="58"/>
      <c r="R7" s="4"/>
      <c r="T7" s="263" t="s">
        <v>7</v>
      </c>
      <c r="U7" s="333" t="str">
        <f>AwayTeam</f>
        <v>Away Team</v>
      </c>
      <c r="V7" s="333"/>
      <c r="W7" s="263" t="s">
        <v>8</v>
      </c>
    </row>
    <row r="8" spans="2:24" ht="19.2" customHeight="1" x14ac:dyDescent="0.3">
      <c r="D8" s="272" t="s">
        <v>2</v>
      </c>
      <c r="E8" s="267"/>
      <c r="F8" s="273" cm="1">
        <f t="array" ref="F8">SUMPRODUCT((HomePoints = AwayPoints)*(PoissonMatrix))</f>
        <v>2.6688687983623959E-2</v>
      </c>
      <c r="G8" s="238">
        <f>1/F8</f>
        <v>37.469058074851596</v>
      </c>
      <c r="H8" s="238">
        <f>G8-(G8*$Q$3/100)</f>
        <v>36.044614544733271</v>
      </c>
      <c r="J8" s="272" t="str">
        <f>$D$4</f>
        <v>Away Team</v>
      </c>
      <c r="K8" s="267"/>
      <c r="L8" s="248">
        <f>INDEX($E$117:$O$178,MATCH(MIN($P$117:$P$178),$P$117:$P$178,0),8)</f>
        <v>6.5</v>
      </c>
      <c r="M8" s="238">
        <f>INDEX($D$117:$O$178,MATCH(MIN($P$117:$P$178),$P$117:$P$178,0),12)</f>
        <v>1.9583397104720726</v>
      </c>
      <c r="N8" s="4"/>
      <c r="P8" s="58"/>
      <c r="R8" s="4"/>
      <c r="S8" s="261" t="s">
        <v>227</v>
      </c>
      <c r="T8" s="260">
        <v>75.5</v>
      </c>
      <c r="U8" s="265">
        <v>1.9</v>
      </c>
      <c r="V8" s="265">
        <v>1.8</v>
      </c>
      <c r="W8" s="261">
        <f>T8</f>
        <v>75.5</v>
      </c>
      <c r="X8" s="258">
        <f>IF(COUNTIF(U8:V8,"")=0,100*(((100/U8)+(100/V8))-100)/((100/U8)+(100/V8)),"")</f>
        <v>7.567567567567572</v>
      </c>
    </row>
    <row r="9" spans="2:24" ht="19.2" customHeight="1" x14ac:dyDescent="0.3">
      <c r="D9" s="272" t="str">
        <f>$D$4</f>
        <v>Away Team</v>
      </c>
      <c r="E9" s="267"/>
      <c r="F9" s="273" cm="1">
        <f t="array" ref="F9">SUMPRODUCT((HomePoints &lt; AwayPoints)*(PoissonMatrix))</f>
        <v>0.28077538010751862</v>
      </c>
      <c r="G9" s="238">
        <f>1/F9</f>
        <v>3.5615658310820035</v>
      </c>
      <c r="H9" s="238">
        <f>G9-(G9*$Q$3/100)</f>
        <v>3.4261674606441752</v>
      </c>
      <c r="N9" s="4"/>
    </row>
    <row r="10" spans="2:24" ht="19.2" customHeight="1" x14ac:dyDescent="0.3">
      <c r="D10" s="24"/>
      <c r="F10" s="58"/>
    </row>
    <row r="11" spans="2:24" ht="19.2" customHeight="1" x14ac:dyDescent="0.3">
      <c r="D11" s="59" t="str">
        <f>HomeTeam &amp; " Points"</f>
        <v>Home Team Points</v>
      </c>
      <c r="O11" s="59" t="str">
        <f>AwayTeam &amp; " Points"</f>
        <v>Away Team Points</v>
      </c>
      <c r="Q11" s="57"/>
    </row>
    <row r="12" spans="2:24" s="61" customFormat="1" ht="19.2" customHeight="1" x14ac:dyDescent="0.3">
      <c r="B12" s="63"/>
      <c r="D12" s="268"/>
      <c r="E12" s="269" t="s">
        <v>28</v>
      </c>
      <c r="F12" s="270" t="s">
        <v>25</v>
      </c>
      <c r="G12" s="269" t="s">
        <v>27</v>
      </c>
      <c r="H12" s="269" t="s">
        <v>26</v>
      </c>
      <c r="I12" s="269"/>
      <c r="J12" s="269" t="s">
        <v>28</v>
      </c>
      <c r="K12" s="270" t="s">
        <v>25</v>
      </c>
      <c r="L12" s="269" t="s">
        <v>27</v>
      </c>
      <c r="M12" s="269" t="s">
        <v>26</v>
      </c>
      <c r="O12" s="268"/>
      <c r="P12" s="269" t="s">
        <v>28</v>
      </c>
      <c r="Q12" s="270" t="s">
        <v>25</v>
      </c>
      <c r="R12" s="269" t="s">
        <v>27</v>
      </c>
      <c r="S12" s="269" t="s">
        <v>26</v>
      </c>
      <c r="T12" s="269"/>
      <c r="U12" s="269" t="s">
        <v>28</v>
      </c>
      <c r="V12" s="270" t="s">
        <v>25</v>
      </c>
      <c r="W12" s="269" t="s">
        <v>27</v>
      </c>
      <c r="X12" s="269" t="s">
        <v>26</v>
      </c>
    </row>
    <row r="13" spans="2:24" ht="19.2" customHeight="1" x14ac:dyDescent="0.3">
      <c r="D13" s="229" t="s">
        <v>7</v>
      </c>
      <c r="E13" s="229">
        <f>50.5</f>
        <v>50.5</v>
      </c>
      <c r="F13" s="230">
        <f t="shared" ref="F13:F44" si="0">SUMIF(HomePoints, "&gt;" &amp; $E13, HomePointsProb)</f>
        <v>0.99998834326078423</v>
      </c>
      <c r="G13" s="238">
        <f>1/F13</f>
        <v>1.000011656875097</v>
      </c>
      <c r="H13" s="271">
        <f t="shared" ref="H13:H44" si="1">IF(G13-(G13*$Q$4/100)&lt;1, 1, G13-(G13*$Q$4/100))</f>
        <v>1</v>
      </c>
      <c r="I13" s="229" t="s">
        <v>8</v>
      </c>
      <c r="J13" s="229">
        <f>E13</f>
        <v>50.5</v>
      </c>
      <c r="K13" s="230">
        <f t="shared" ref="K13:K44" si="2">SUMIF(HomePoints, "&lt;" &amp; $J13, HomePointsProb)</f>
        <v>1.1656738364749274E-5</v>
      </c>
      <c r="L13" s="238">
        <f>1/K13</f>
        <v>85787.290467465951</v>
      </c>
      <c r="M13" s="271">
        <f t="shared" ref="M13:M44" si="3">IF(L13-(L13*$Q$4/100) &lt; 1, 1, L13-(L13*$Q$4/100))</f>
        <v>79332.376503643653</v>
      </c>
      <c r="O13" s="229" t="s">
        <v>7</v>
      </c>
      <c r="P13" s="229">
        <f>50.5</f>
        <v>50.5</v>
      </c>
      <c r="Q13" s="230">
        <f t="shared" ref="Q13:Q44" si="4">SUMIF(AwayPoints, "&gt;" &amp; $P13, AwayPointsProb)</f>
        <v>0.99978451943351143</v>
      </c>
      <c r="R13" s="238">
        <f>1/Q13</f>
        <v>1.0002155270083704</v>
      </c>
      <c r="S13" s="271">
        <f>IF(R13-(R13*$Q$5/100) &lt; 1, 1, R13-(R13*$Q$5/100))</f>
        <v>1</v>
      </c>
      <c r="T13" s="229" t="s">
        <v>8</v>
      </c>
      <c r="U13" s="229">
        <f>P13</f>
        <v>50.5</v>
      </c>
      <c r="V13" s="230">
        <f t="shared" ref="V13:V44" si="5">SUMIF(AwayPoints, "&lt;" &amp; $U13, AwayPointsProb)</f>
        <v>2.1548056648791256E-4</v>
      </c>
      <c r="W13" s="238">
        <f>1/V13</f>
        <v>4640.789730131396</v>
      </c>
      <c r="X13" s="271">
        <f>IF(W13-(W13*$Q$5/100) &lt; 1, 1, W13-(W13*$Q$5/100))</f>
        <v>4289.5948316349659</v>
      </c>
    </row>
    <row r="14" spans="2:24" ht="19.2" customHeight="1" x14ac:dyDescent="0.3">
      <c r="D14" s="229" t="s">
        <v>7</v>
      </c>
      <c r="E14" s="229">
        <f>E13+1</f>
        <v>51.5</v>
      </c>
      <c r="F14" s="230">
        <f t="shared" si="0"/>
        <v>0.99997960918593531</v>
      </c>
      <c r="G14" s="238">
        <f t="shared" ref="G14:G77" si="6">1/F14</f>
        <v>1.0000203912298584</v>
      </c>
      <c r="H14" s="271">
        <f t="shared" si="1"/>
        <v>1</v>
      </c>
      <c r="I14" s="229" t="s">
        <v>8</v>
      </c>
      <c r="J14" s="229">
        <f t="shared" ref="J14" si="7">E14</f>
        <v>51.5</v>
      </c>
      <c r="K14" s="230">
        <f t="shared" si="2"/>
        <v>2.0390813213592426E-5</v>
      </c>
      <c r="L14" s="238">
        <f t="shared" ref="L14:L77" si="8">1/K14</f>
        <v>49041.692919505753</v>
      </c>
      <c r="M14" s="271">
        <f t="shared" si="3"/>
        <v>45351.636890102942</v>
      </c>
      <c r="O14" s="229" t="s">
        <v>7</v>
      </c>
      <c r="P14" s="229">
        <f>P13+1</f>
        <v>51.5</v>
      </c>
      <c r="Q14" s="230">
        <f t="shared" si="4"/>
        <v>0.99965166203759537</v>
      </c>
      <c r="R14" s="238">
        <f t="shared" ref="R14:R77" si="9">1/Q14</f>
        <v>1.0003484593440226</v>
      </c>
      <c r="S14" s="271">
        <f t="shared" ref="S14:S77" si="10">IF(R14-(R14*$Q$5/100) &lt; 1, 1, R14-(R14*$Q$5/100))</f>
        <v>1</v>
      </c>
      <c r="T14" s="229" t="s">
        <v>8</v>
      </c>
      <c r="U14" s="229">
        <f t="shared" ref="U14" si="11">P14</f>
        <v>51.5</v>
      </c>
      <c r="V14" s="230">
        <f t="shared" si="5"/>
        <v>3.4833796240399536E-4</v>
      </c>
      <c r="W14" s="238">
        <f t="shared" ref="W14:W77" si="12">1/V14</f>
        <v>2870.7752468283088</v>
      </c>
      <c r="X14" s="271">
        <f t="shared" ref="X14:X77" si="13">IF(W14-(W14*$Q$5/100) &lt; 1, 1, W14-(W14*$Q$5/100))</f>
        <v>2653.5273903115717</v>
      </c>
    </row>
    <row r="15" spans="2:24" ht="19.2" customHeight="1" x14ac:dyDescent="0.3">
      <c r="D15" s="229" t="s">
        <v>7</v>
      </c>
      <c r="E15" s="229">
        <f t="shared" ref="E15:E43" si="14">E14+1</f>
        <v>52.5</v>
      </c>
      <c r="F15" s="230">
        <f t="shared" si="0"/>
        <v>0.99996499640686132</v>
      </c>
      <c r="G15" s="238">
        <f t="shared" si="6"/>
        <v>1.0000350048184332</v>
      </c>
      <c r="H15" s="271">
        <f t="shared" si="1"/>
        <v>1</v>
      </c>
      <c r="I15" s="229" t="s">
        <v>8</v>
      </c>
      <c r="J15" s="229">
        <f t="shared" ref="J15:J43" si="15">E15</f>
        <v>52.5</v>
      </c>
      <c r="K15" s="230">
        <f t="shared" si="2"/>
        <v>3.5003592287618395E-5</v>
      </c>
      <c r="L15" s="238">
        <f t="shared" si="8"/>
        <v>28568.496392689496</v>
      </c>
      <c r="M15" s="271">
        <f t="shared" si="3"/>
        <v>26418.910069520643</v>
      </c>
      <c r="O15" s="229" t="s">
        <v>7</v>
      </c>
      <c r="P15" s="229">
        <f t="shared" ref="P15:P43" si="16">P14+1</f>
        <v>52.5</v>
      </c>
      <c r="Q15" s="230">
        <f t="shared" si="4"/>
        <v>0.99944726604387835</v>
      </c>
      <c r="R15" s="238">
        <f t="shared" si="9"/>
        <v>1.0005530396399096</v>
      </c>
      <c r="S15" s="271">
        <f t="shared" si="10"/>
        <v>1</v>
      </c>
      <c r="T15" s="229" t="s">
        <v>8</v>
      </c>
      <c r="U15" s="229">
        <f t="shared" ref="U15:U43" si="17">P15</f>
        <v>52.5</v>
      </c>
      <c r="V15" s="230">
        <f t="shared" si="5"/>
        <v>5.5273395612104466E-4</v>
      </c>
      <c r="W15" s="238">
        <f t="shared" si="12"/>
        <v>1809.188650210242</v>
      </c>
      <c r="X15" s="271">
        <f t="shared" si="13"/>
        <v>1672.2770766808183</v>
      </c>
    </row>
    <row r="16" spans="2:24" ht="19.2" customHeight="1" x14ac:dyDescent="0.3">
      <c r="D16" s="229" t="s">
        <v>7</v>
      </c>
      <c r="E16" s="229">
        <f t="shared" si="14"/>
        <v>53.5</v>
      </c>
      <c r="F16" s="230">
        <f t="shared" si="0"/>
        <v>0.99994100939215491</v>
      </c>
      <c r="G16" s="238">
        <f t="shared" si="6"/>
        <v>1.0000589940879423</v>
      </c>
      <c r="H16" s="271">
        <f t="shared" si="1"/>
        <v>1</v>
      </c>
      <c r="I16" s="229" t="s">
        <v>8</v>
      </c>
      <c r="J16" s="229">
        <f t="shared" si="15"/>
        <v>53.5</v>
      </c>
      <c r="K16" s="230">
        <f t="shared" si="2"/>
        <v>5.8990606994038396E-5</v>
      </c>
      <c r="L16" s="238">
        <f t="shared" si="8"/>
        <v>16951.851336282405</v>
      </c>
      <c r="M16" s="271">
        <f t="shared" si="3"/>
        <v>15676.339062763211</v>
      </c>
      <c r="O16" s="229" t="s">
        <v>7</v>
      </c>
      <c r="P16" s="229">
        <f t="shared" si="16"/>
        <v>53.5</v>
      </c>
      <c r="Q16" s="230">
        <f t="shared" si="4"/>
        <v>0.99913874378921108</v>
      </c>
      <c r="R16" s="238">
        <f t="shared" si="9"/>
        <v>1.0008619986124476</v>
      </c>
      <c r="S16" s="271">
        <f t="shared" si="10"/>
        <v>1</v>
      </c>
      <c r="T16" s="229" t="s">
        <v>8</v>
      </c>
      <c r="U16" s="229">
        <f t="shared" si="17"/>
        <v>53.5</v>
      </c>
      <c r="V16" s="230">
        <f t="shared" si="5"/>
        <v>8.6125621078828886E-4</v>
      </c>
      <c r="W16" s="238">
        <f t="shared" si="12"/>
        <v>1161.0946748177548</v>
      </c>
      <c r="X16" s="271">
        <f t="shared" si="13"/>
        <v>1073.2280507774922</v>
      </c>
    </row>
    <row r="17" spans="4:24" ht="19.2" customHeight="1" x14ac:dyDescent="0.3">
      <c r="D17" s="229" t="s">
        <v>7</v>
      </c>
      <c r="E17" s="229">
        <f t="shared" si="14"/>
        <v>54.5</v>
      </c>
      <c r="F17" s="230">
        <f t="shared" si="0"/>
        <v>0.99990236364623897</v>
      </c>
      <c r="G17" s="238">
        <f t="shared" si="6"/>
        <v>1.0000976458875495</v>
      </c>
      <c r="H17" s="271">
        <f t="shared" si="1"/>
        <v>1</v>
      </c>
      <c r="I17" s="229" t="s">
        <v>8</v>
      </c>
      <c r="J17" s="229">
        <f t="shared" si="15"/>
        <v>54.5</v>
      </c>
      <c r="K17" s="230">
        <f t="shared" si="2"/>
        <v>9.7636352909937369E-5</v>
      </c>
      <c r="L17" s="238">
        <f t="shared" si="8"/>
        <v>10242.086786285732</v>
      </c>
      <c r="M17" s="271">
        <f t="shared" si="3"/>
        <v>9471.4389589068269</v>
      </c>
      <c r="O17" s="229" t="s">
        <v>7</v>
      </c>
      <c r="P17" s="229">
        <f t="shared" si="16"/>
        <v>54.5</v>
      </c>
      <c r="Q17" s="230">
        <f t="shared" si="4"/>
        <v>0.99868167378229666</v>
      </c>
      <c r="R17" s="238">
        <f t="shared" si="9"/>
        <v>1.001320066495974</v>
      </c>
      <c r="S17" s="271">
        <f t="shared" si="10"/>
        <v>1</v>
      </c>
      <c r="T17" s="229" t="s">
        <v>8</v>
      </c>
      <c r="U17" s="229">
        <f t="shared" si="17"/>
        <v>54.5</v>
      </c>
      <c r="V17" s="230">
        <f t="shared" si="5"/>
        <v>1.3183262177027251E-3</v>
      </c>
      <c r="W17" s="238">
        <f t="shared" si="12"/>
        <v>758.53759606068479</v>
      </c>
      <c r="X17" s="271">
        <f t="shared" si="13"/>
        <v>701.1347509533897</v>
      </c>
    </row>
    <row r="18" spans="4:24" ht="19.2" customHeight="1" x14ac:dyDescent="0.3">
      <c r="D18" s="229" t="s">
        <v>7</v>
      </c>
      <c r="E18" s="229">
        <f t="shared" si="14"/>
        <v>55.5</v>
      </c>
      <c r="F18" s="230">
        <f t="shared" si="0"/>
        <v>0.99984123310269934</v>
      </c>
      <c r="G18" s="238">
        <f t="shared" si="6"/>
        <v>1.0001587921082309</v>
      </c>
      <c r="H18" s="271">
        <f t="shared" si="1"/>
        <v>1</v>
      </c>
      <c r="I18" s="229" t="s">
        <v>8</v>
      </c>
      <c r="J18" s="229">
        <f t="shared" si="15"/>
        <v>55.5</v>
      </c>
      <c r="K18" s="230">
        <f t="shared" si="2"/>
        <v>1.5876689644963232E-4</v>
      </c>
      <c r="L18" s="238">
        <f t="shared" si="8"/>
        <v>6298.5422173144452</v>
      </c>
      <c r="M18" s="271">
        <f t="shared" si="3"/>
        <v>5824.6194731792175</v>
      </c>
      <c r="O18" s="229" t="s">
        <v>7</v>
      </c>
      <c r="P18" s="229">
        <f t="shared" si="16"/>
        <v>55.5</v>
      </c>
      <c r="Q18" s="230">
        <f t="shared" si="4"/>
        <v>0.99801684468133034</v>
      </c>
      <c r="R18" s="238">
        <f t="shared" si="9"/>
        <v>1.0019870960387476</v>
      </c>
      <c r="S18" s="271">
        <f t="shared" si="10"/>
        <v>1</v>
      </c>
      <c r="T18" s="229" t="s">
        <v>8</v>
      </c>
      <c r="U18" s="229">
        <f t="shared" si="17"/>
        <v>55.5</v>
      </c>
      <c r="V18" s="230">
        <f t="shared" si="5"/>
        <v>1.9831553186691773E-3</v>
      </c>
      <c r="W18" s="238">
        <f t="shared" si="12"/>
        <v>504.2469395039937</v>
      </c>
      <c r="X18" s="271">
        <f t="shared" si="13"/>
        <v>466.08771164963741</v>
      </c>
    </row>
    <row r="19" spans="4:24" ht="19.2" customHeight="1" x14ac:dyDescent="0.3">
      <c r="D19" s="229" t="s">
        <v>7</v>
      </c>
      <c r="E19" s="229">
        <f t="shared" si="14"/>
        <v>56.5</v>
      </c>
      <c r="F19" s="230">
        <f t="shared" si="0"/>
        <v>0.99974626243684295</v>
      </c>
      <c r="G19" s="238">
        <f t="shared" si="6"/>
        <v>1.0002538019622484</v>
      </c>
      <c r="H19" s="271">
        <f t="shared" si="1"/>
        <v>1</v>
      </c>
      <c r="I19" s="229" t="s">
        <v>8</v>
      </c>
      <c r="J19" s="229">
        <f t="shared" si="15"/>
        <v>56.5</v>
      </c>
      <c r="K19" s="230">
        <f t="shared" si="2"/>
        <v>2.5373756230594402E-4</v>
      </c>
      <c r="L19" s="238">
        <f t="shared" si="8"/>
        <v>3941.0798736777101</v>
      </c>
      <c r="M19" s="271">
        <f t="shared" si="3"/>
        <v>3644.5402421015278</v>
      </c>
      <c r="O19" s="229" t="s">
        <v>7</v>
      </c>
      <c r="P19" s="229">
        <f t="shared" si="16"/>
        <v>56.5</v>
      </c>
      <c r="Q19" s="230">
        <f t="shared" si="4"/>
        <v>0.9970670888228067</v>
      </c>
      <c r="R19" s="238">
        <f t="shared" si="9"/>
        <v>1.0029415384481861</v>
      </c>
      <c r="S19" s="271">
        <f t="shared" si="10"/>
        <v>1</v>
      </c>
      <c r="T19" s="229" t="s">
        <v>8</v>
      </c>
      <c r="U19" s="229">
        <f t="shared" si="17"/>
        <v>56.5</v>
      </c>
      <c r="V19" s="230">
        <f t="shared" si="5"/>
        <v>2.9329111771926805E-3</v>
      </c>
      <c r="W19" s="238">
        <f t="shared" si="12"/>
        <v>340.95816053903769</v>
      </c>
      <c r="X19" s="271">
        <f t="shared" si="13"/>
        <v>315.15592136311051</v>
      </c>
    </row>
    <row r="20" spans="4:24" ht="19.2" customHeight="1" x14ac:dyDescent="0.3">
      <c r="D20" s="229" t="s">
        <v>7</v>
      </c>
      <c r="E20" s="229">
        <f t="shared" si="14"/>
        <v>57.5</v>
      </c>
      <c r="F20" s="230">
        <f t="shared" si="0"/>
        <v>0.99960130721000973</v>
      </c>
      <c r="G20" s="238">
        <f t="shared" si="6"/>
        <v>1.000398851809331</v>
      </c>
      <c r="H20" s="271">
        <f t="shared" si="1"/>
        <v>1</v>
      </c>
      <c r="I20" s="229" t="s">
        <v>8</v>
      </c>
      <c r="J20" s="229">
        <f t="shared" si="15"/>
        <v>57.5</v>
      </c>
      <c r="K20" s="230">
        <f t="shared" si="2"/>
        <v>3.9869278913926204E-4</v>
      </c>
      <c r="L20" s="238">
        <f t="shared" si="8"/>
        <v>2508.1968554257032</v>
      </c>
      <c r="M20" s="271">
        <f t="shared" si="3"/>
        <v>2319.4719893309693</v>
      </c>
      <c r="O20" s="229" t="s">
        <v>7</v>
      </c>
      <c r="P20" s="229">
        <f t="shared" si="16"/>
        <v>57.5</v>
      </c>
      <c r="Q20" s="230">
        <f t="shared" si="4"/>
        <v>0.99573409814417724</v>
      </c>
      <c r="R20" s="238">
        <f t="shared" si="9"/>
        <v>1.0042841777375842</v>
      </c>
      <c r="S20" s="271">
        <f t="shared" si="10"/>
        <v>1</v>
      </c>
      <c r="T20" s="229" t="s">
        <v>8</v>
      </c>
      <c r="U20" s="229">
        <f t="shared" si="17"/>
        <v>57.5</v>
      </c>
      <c r="V20" s="230">
        <f t="shared" si="5"/>
        <v>4.265901855822163E-3</v>
      </c>
      <c r="W20" s="238">
        <f t="shared" si="12"/>
        <v>234.41701984662069</v>
      </c>
      <c r="X20" s="271">
        <f t="shared" si="13"/>
        <v>216.67735347984939</v>
      </c>
    </row>
    <row r="21" spans="4:24" ht="19.2" customHeight="1" x14ac:dyDescent="0.3">
      <c r="D21" s="229" t="s">
        <v>7</v>
      </c>
      <c r="E21" s="229">
        <f t="shared" si="14"/>
        <v>58.5</v>
      </c>
      <c r="F21" s="230">
        <f t="shared" si="0"/>
        <v>0.99938387436975973</v>
      </c>
      <c r="G21" s="238">
        <f t="shared" si="6"/>
        <v>1.0006165054750646</v>
      </c>
      <c r="H21" s="271">
        <f t="shared" si="1"/>
        <v>1</v>
      </c>
      <c r="I21" s="229" t="s">
        <v>8</v>
      </c>
      <c r="J21" s="229">
        <f t="shared" si="15"/>
        <v>58.5</v>
      </c>
      <c r="K21" s="230">
        <f t="shared" si="2"/>
        <v>6.1612562938923791E-4</v>
      </c>
      <c r="L21" s="238">
        <f t="shared" si="8"/>
        <v>1623.0456132644485</v>
      </c>
      <c r="M21" s="271">
        <f t="shared" si="3"/>
        <v>1500.9223973907128</v>
      </c>
      <c r="O21" s="229" t="s">
        <v>7</v>
      </c>
      <c r="P21" s="229">
        <f t="shared" si="16"/>
        <v>58.5</v>
      </c>
      <c r="Q21" s="230">
        <f t="shared" si="4"/>
        <v>0.99389549031158497</v>
      </c>
      <c r="R21" s="238">
        <f t="shared" si="9"/>
        <v>1.0061420036089521</v>
      </c>
      <c r="S21" s="271">
        <f t="shared" si="10"/>
        <v>1</v>
      </c>
      <c r="T21" s="229" t="s">
        <v>8</v>
      </c>
      <c r="U21" s="229">
        <f t="shared" si="17"/>
        <v>58.5</v>
      </c>
      <c r="V21" s="230">
        <f t="shared" si="5"/>
        <v>6.1045096884145529E-3</v>
      </c>
      <c r="W21" s="238">
        <f t="shared" si="12"/>
        <v>163.81332015867721</v>
      </c>
      <c r="X21" s="271">
        <f t="shared" si="13"/>
        <v>151.41663647099352</v>
      </c>
    </row>
    <row r="22" spans="4:24" ht="19.2" customHeight="1" x14ac:dyDescent="0.3">
      <c r="D22" s="229" t="s">
        <v>7</v>
      </c>
      <c r="E22" s="229">
        <f t="shared" si="14"/>
        <v>59.5</v>
      </c>
      <c r="F22" s="230">
        <f t="shared" si="0"/>
        <v>0.99906325306295041</v>
      </c>
      <c r="G22" s="238">
        <f t="shared" si="6"/>
        <v>1.0009376252546349</v>
      </c>
      <c r="H22" s="271">
        <f t="shared" si="1"/>
        <v>1</v>
      </c>
      <c r="I22" s="229" t="s">
        <v>8</v>
      </c>
      <c r="J22" s="229">
        <f t="shared" si="15"/>
        <v>59.5</v>
      </c>
      <c r="K22" s="230">
        <f t="shared" si="2"/>
        <v>9.3674693619852411E-4</v>
      </c>
      <c r="L22" s="238">
        <f t="shared" si="8"/>
        <v>1067.5241747340722</v>
      </c>
      <c r="M22" s="271">
        <f t="shared" si="3"/>
        <v>987.20019358651393</v>
      </c>
      <c r="O22" s="229" t="s">
        <v>7</v>
      </c>
      <c r="P22" s="229">
        <f t="shared" si="16"/>
        <v>59.5</v>
      </c>
      <c r="Q22" s="230">
        <f t="shared" si="4"/>
        <v>0.99140246274196808</v>
      </c>
      <c r="R22" s="238">
        <f t="shared" si="9"/>
        <v>1.0086720959258597</v>
      </c>
      <c r="S22" s="271">
        <f t="shared" si="10"/>
        <v>1</v>
      </c>
      <c r="T22" s="229" t="s">
        <v>8</v>
      </c>
      <c r="U22" s="229">
        <f t="shared" si="17"/>
        <v>59.5</v>
      </c>
      <c r="V22" s="230">
        <f t="shared" si="5"/>
        <v>8.5975372580313399E-3</v>
      </c>
      <c r="W22" s="238">
        <f t="shared" si="12"/>
        <v>116.31237760160397</v>
      </c>
      <c r="X22" s="271">
        <f t="shared" si="13"/>
        <v>107.51035983715826</v>
      </c>
    </row>
    <row r="23" spans="4:24" ht="19.2" customHeight="1" x14ac:dyDescent="0.3">
      <c r="D23" s="229" t="s">
        <v>7</v>
      </c>
      <c r="E23" s="229">
        <f t="shared" si="14"/>
        <v>60.5</v>
      </c>
      <c r="F23" s="230">
        <f t="shared" si="0"/>
        <v>0.99859835216807691</v>
      </c>
      <c r="G23" s="238">
        <f t="shared" si="6"/>
        <v>1.0014036152061336</v>
      </c>
      <c r="H23" s="271">
        <f t="shared" si="1"/>
        <v>1</v>
      </c>
      <c r="I23" s="229" t="s">
        <v>8</v>
      </c>
      <c r="J23" s="229">
        <f t="shared" si="15"/>
        <v>60.5</v>
      </c>
      <c r="K23" s="230">
        <f t="shared" si="2"/>
        <v>1.4016478310719907E-3</v>
      </c>
      <c r="L23" s="238">
        <f t="shared" si="8"/>
        <v>713.44597254161374</v>
      </c>
      <c r="M23" s="271">
        <f t="shared" si="3"/>
        <v>659.76398368875289</v>
      </c>
      <c r="O23" s="229" t="s">
        <v>7</v>
      </c>
      <c r="P23" s="229">
        <f t="shared" si="16"/>
        <v>60.5</v>
      </c>
      <c r="Q23" s="230">
        <f t="shared" si="4"/>
        <v>0.98807842598247897</v>
      </c>
      <c r="R23" s="238">
        <f t="shared" si="9"/>
        <v>1.0120654127284148</v>
      </c>
      <c r="S23" s="271">
        <f t="shared" si="10"/>
        <v>1</v>
      </c>
      <c r="T23" s="229" t="s">
        <v>8</v>
      </c>
      <c r="U23" s="229">
        <f t="shared" si="17"/>
        <v>60.5</v>
      </c>
      <c r="V23" s="230">
        <f t="shared" si="5"/>
        <v>1.1921574017520397E-2</v>
      </c>
      <c r="W23" s="238">
        <f t="shared" si="12"/>
        <v>83.881541022214194</v>
      </c>
      <c r="X23" s="271">
        <f t="shared" si="13"/>
        <v>77.533748728641228</v>
      </c>
    </row>
    <row r="24" spans="4:24" ht="19.2" customHeight="1" x14ac:dyDescent="0.3">
      <c r="D24" s="229" t="s">
        <v>7</v>
      </c>
      <c r="E24" s="229">
        <f t="shared" si="14"/>
        <v>61.5</v>
      </c>
      <c r="F24" s="230">
        <f t="shared" si="0"/>
        <v>0.9979352967934213</v>
      </c>
      <c r="G24" s="238">
        <f t="shared" si="6"/>
        <v>1.002068975025949</v>
      </c>
      <c r="H24" s="271">
        <f t="shared" si="1"/>
        <v>1</v>
      </c>
      <c r="I24" s="229" t="s">
        <v>8</v>
      </c>
      <c r="J24" s="229">
        <f t="shared" si="15"/>
        <v>61.5</v>
      </c>
      <c r="K24" s="230">
        <f t="shared" si="2"/>
        <v>2.0647032057275905E-3</v>
      </c>
      <c r="L24" s="238">
        <f t="shared" si="8"/>
        <v>484.33111220341488</v>
      </c>
      <c r="M24" s="271">
        <f t="shared" si="3"/>
        <v>447.88846851762281</v>
      </c>
      <c r="O24" s="229" t="s">
        <v>7</v>
      </c>
      <c r="P24" s="229">
        <f t="shared" si="16"/>
        <v>61.5</v>
      </c>
      <c r="Q24" s="230">
        <f t="shared" si="4"/>
        <v>0.98371903351101808</v>
      </c>
      <c r="R24" s="238">
        <f t="shared" si="9"/>
        <v>1.0165504233773672</v>
      </c>
      <c r="S24" s="271">
        <f t="shared" si="10"/>
        <v>1</v>
      </c>
      <c r="T24" s="229" t="s">
        <v>8</v>
      </c>
      <c r="U24" s="229">
        <f t="shared" si="17"/>
        <v>61.5</v>
      </c>
      <c r="V24" s="230">
        <f t="shared" si="5"/>
        <v>1.6280966488981443E-2</v>
      </c>
      <c r="W24" s="238">
        <f t="shared" si="12"/>
        <v>61.421415041716067</v>
      </c>
      <c r="X24" s="271">
        <f t="shared" si="13"/>
        <v>56.773307957478089</v>
      </c>
    </row>
    <row r="25" spans="4:24" ht="19.2" customHeight="1" x14ac:dyDescent="0.3">
      <c r="D25" s="229" t="s">
        <v>7</v>
      </c>
      <c r="E25" s="229">
        <f t="shared" si="14"/>
        <v>62.5</v>
      </c>
      <c r="F25" s="230">
        <f t="shared" si="0"/>
        <v>0.9970048803805982</v>
      </c>
      <c r="G25" s="238">
        <f t="shared" si="6"/>
        <v>1.0030041173100963</v>
      </c>
      <c r="H25" s="271">
        <f t="shared" si="1"/>
        <v>1</v>
      </c>
      <c r="I25" s="229" t="s">
        <v>8</v>
      </c>
      <c r="J25" s="229">
        <f t="shared" si="15"/>
        <v>62.5</v>
      </c>
      <c r="K25" s="230">
        <f t="shared" si="2"/>
        <v>2.9951196185507706E-3</v>
      </c>
      <c r="L25" s="238">
        <f t="shared" si="8"/>
        <v>333.87648152892928</v>
      </c>
      <c r="M25" s="271">
        <f t="shared" si="3"/>
        <v>308.75453221604982</v>
      </c>
      <c r="O25" s="229" t="s">
        <v>7</v>
      </c>
      <c r="P25" s="229">
        <f t="shared" si="16"/>
        <v>62.5</v>
      </c>
      <c r="Q25" s="230">
        <f t="shared" si="4"/>
        <v>0.97809401096719728</v>
      </c>
      <c r="R25" s="238">
        <f t="shared" si="9"/>
        <v>1.0223966089017771</v>
      </c>
      <c r="S25" s="271">
        <f t="shared" si="10"/>
        <v>1</v>
      </c>
      <c r="T25" s="229" t="s">
        <v>8</v>
      </c>
      <c r="U25" s="229">
        <f t="shared" si="17"/>
        <v>62.5</v>
      </c>
      <c r="V25" s="230">
        <f t="shared" si="5"/>
        <v>2.1905989032802151E-2</v>
      </c>
      <c r="W25" s="238">
        <f t="shared" si="12"/>
        <v>45.649616573010896</v>
      </c>
      <c r="X25" s="271">
        <f t="shared" si="13"/>
        <v>42.195050994512769</v>
      </c>
    </row>
    <row r="26" spans="4:24" ht="19.2" customHeight="1" x14ac:dyDescent="0.3">
      <c r="D26" s="229" t="s">
        <v>7</v>
      </c>
      <c r="E26" s="229">
        <f t="shared" si="14"/>
        <v>63.5</v>
      </c>
      <c r="F26" s="230">
        <f t="shared" si="0"/>
        <v>0.99572001962003287</v>
      </c>
      <c r="G26" s="238">
        <f t="shared" si="6"/>
        <v>1.0042983773506937</v>
      </c>
      <c r="H26" s="271">
        <f t="shared" si="1"/>
        <v>1</v>
      </c>
      <c r="I26" s="229" t="s">
        <v>8</v>
      </c>
      <c r="J26" s="229">
        <f t="shared" si="15"/>
        <v>63.5</v>
      </c>
      <c r="K26" s="230">
        <f t="shared" si="2"/>
        <v>4.2799803791161127E-3</v>
      </c>
      <c r="L26" s="238">
        <f t="shared" si="8"/>
        <v>233.64593092048628</v>
      </c>
      <c r="M26" s="271">
        <f t="shared" si="3"/>
        <v>216.06565330744212</v>
      </c>
      <c r="O26" s="229" t="s">
        <v>7</v>
      </c>
      <c r="P26" s="229">
        <f t="shared" si="16"/>
        <v>63.5</v>
      </c>
      <c r="Q26" s="230">
        <f t="shared" si="4"/>
        <v>0.97095112519726612</v>
      </c>
      <c r="R26" s="238">
        <f t="shared" si="9"/>
        <v>1.0299179578136151</v>
      </c>
      <c r="S26" s="271">
        <f t="shared" si="10"/>
        <v>1</v>
      </c>
      <c r="T26" s="229" t="s">
        <v>8</v>
      </c>
      <c r="U26" s="229">
        <f t="shared" si="17"/>
        <v>63.5</v>
      </c>
      <c r="V26" s="230">
        <f t="shared" si="5"/>
        <v>2.9048874802733233E-2</v>
      </c>
      <c r="W26" s="238">
        <f t="shared" si="12"/>
        <v>34.424741295174336</v>
      </c>
      <c r="X26" s="271">
        <f t="shared" si="13"/>
        <v>31.819625737701681</v>
      </c>
    </row>
    <row r="27" spans="4:24" ht="19.2" customHeight="1" x14ac:dyDescent="0.3">
      <c r="D27" s="229" t="s">
        <v>7</v>
      </c>
      <c r="E27" s="229">
        <f t="shared" si="14"/>
        <v>64.5</v>
      </c>
      <c r="F27" s="230">
        <f t="shared" si="0"/>
        <v>0.99397341202363931</v>
      </c>
      <c r="G27" s="238">
        <f t="shared" si="6"/>
        <v>1.0060631279503656</v>
      </c>
      <c r="H27" s="271">
        <f t="shared" si="1"/>
        <v>1</v>
      </c>
      <c r="I27" s="229" t="s">
        <v>8</v>
      </c>
      <c r="J27" s="229">
        <f t="shared" si="15"/>
        <v>64.5</v>
      </c>
      <c r="K27" s="230">
        <f t="shared" si="2"/>
        <v>6.0265879755096305E-3</v>
      </c>
      <c r="L27" s="238">
        <f t="shared" si="8"/>
        <v>165.93137013243987</v>
      </c>
      <c r="M27" s="271">
        <f t="shared" si="3"/>
        <v>153.44615568788006</v>
      </c>
      <c r="O27" s="229" t="s">
        <v>7</v>
      </c>
      <c r="P27" s="229">
        <f t="shared" si="16"/>
        <v>64.5</v>
      </c>
      <c r="Q27" s="230">
        <f t="shared" si="4"/>
        <v>0.96202251798485239</v>
      </c>
      <c r="R27" s="238">
        <f t="shared" si="9"/>
        <v>1.0394767079825731</v>
      </c>
      <c r="S27" s="271">
        <f t="shared" si="10"/>
        <v>1</v>
      </c>
      <c r="T27" s="229" t="s">
        <v>8</v>
      </c>
      <c r="U27" s="229">
        <f t="shared" si="17"/>
        <v>64.5</v>
      </c>
      <c r="V27" s="230">
        <f t="shared" si="5"/>
        <v>3.7977482015147071E-2</v>
      </c>
      <c r="W27" s="238">
        <f t="shared" si="12"/>
        <v>26.331392892271175</v>
      </c>
      <c r="X27" s="271">
        <f t="shared" si="13"/>
        <v>24.33874694366687</v>
      </c>
    </row>
    <row r="28" spans="4:24" ht="19.2" customHeight="1" x14ac:dyDescent="0.3">
      <c r="D28" s="229" t="s">
        <v>7</v>
      </c>
      <c r="E28" s="229">
        <f t="shared" si="14"/>
        <v>65.5</v>
      </c>
      <c r="F28" s="230">
        <f t="shared" si="0"/>
        <v>0.99163564493308187</v>
      </c>
      <c r="G28" s="238">
        <f t="shared" si="6"/>
        <v>1.0084349076292862</v>
      </c>
      <c r="H28" s="271">
        <f t="shared" si="1"/>
        <v>1</v>
      </c>
      <c r="I28" s="229" t="s">
        <v>8</v>
      </c>
      <c r="J28" s="229">
        <f t="shared" si="15"/>
        <v>65.5</v>
      </c>
      <c r="K28" s="230">
        <f t="shared" si="2"/>
        <v>8.3643550660671036E-3</v>
      </c>
      <c r="L28" s="238">
        <f t="shared" si="8"/>
        <v>119.55494381830412</v>
      </c>
      <c r="M28" s="271">
        <f t="shared" si="3"/>
        <v>110.55924209965119</v>
      </c>
      <c r="O28" s="229" t="s">
        <v>7</v>
      </c>
      <c r="P28" s="229">
        <f t="shared" si="16"/>
        <v>65.5</v>
      </c>
      <c r="Q28" s="230">
        <f t="shared" si="4"/>
        <v>0.95103346295418911</v>
      </c>
      <c r="R28" s="238">
        <f t="shared" si="9"/>
        <v>1.0514877120030104</v>
      </c>
      <c r="S28" s="271">
        <f t="shared" si="10"/>
        <v>1</v>
      </c>
      <c r="T28" s="229" t="s">
        <v>8</v>
      </c>
      <c r="U28" s="229">
        <f t="shared" si="17"/>
        <v>65.5</v>
      </c>
      <c r="V28" s="230">
        <f t="shared" si="5"/>
        <v>4.8966537045810256E-2</v>
      </c>
      <c r="W28" s="238">
        <f t="shared" si="12"/>
        <v>20.422109880150558</v>
      </c>
      <c r="X28" s="271">
        <f t="shared" si="13"/>
        <v>18.87665291624727</v>
      </c>
    </row>
    <row r="29" spans="4:24" ht="19.2" customHeight="1" x14ac:dyDescent="0.3">
      <c r="D29" s="229" t="s">
        <v>7</v>
      </c>
      <c r="E29" s="229">
        <f t="shared" si="14"/>
        <v>66.5</v>
      </c>
      <c r="F29" s="230">
        <f t="shared" si="0"/>
        <v>0.98855404285916515</v>
      </c>
      <c r="G29" s="238">
        <f t="shared" si="6"/>
        <v>1.0115784839721358</v>
      </c>
      <c r="H29" s="271">
        <f t="shared" si="1"/>
        <v>1</v>
      </c>
      <c r="I29" s="229" t="s">
        <v>8</v>
      </c>
      <c r="J29" s="229">
        <f t="shared" si="15"/>
        <v>66.5</v>
      </c>
      <c r="K29" s="230">
        <f t="shared" si="2"/>
        <v>1.1445957139983769E-2</v>
      </c>
      <c r="L29" s="238">
        <f t="shared" si="8"/>
        <v>87.36709283199518</v>
      </c>
      <c r="M29" s="271">
        <f t="shared" si="3"/>
        <v>80.793309414582353</v>
      </c>
      <c r="O29" s="229" t="s">
        <v>7</v>
      </c>
      <c r="P29" s="229">
        <f t="shared" si="16"/>
        <v>66.5</v>
      </c>
      <c r="Q29" s="230">
        <f t="shared" si="4"/>
        <v>0.9377133962503551</v>
      </c>
      <c r="R29" s="238">
        <f t="shared" si="9"/>
        <v>1.0664239244087916</v>
      </c>
      <c r="S29" s="271">
        <f t="shared" si="10"/>
        <v>1</v>
      </c>
      <c r="T29" s="229" t="s">
        <v>8</v>
      </c>
      <c r="U29" s="229">
        <f t="shared" si="17"/>
        <v>66.5</v>
      </c>
      <c r="V29" s="230">
        <f t="shared" si="5"/>
        <v>6.2286603749644419E-2</v>
      </c>
      <c r="W29" s="238">
        <f t="shared" si="12"/>
        <v>16.054816602610298</v>
      </c>
      <c r="X29" s="271">
        <f t="shared" si="13"/>
        <v>14.839857508358708</v>
      </c>
    </row>
    <row r="30" spans="4:24" ht="19.2" customHeight="1" x14ac:dyDescent="0.3">
      <c r="D30" s="229" t="s">
        <v>7</v>
      </c>
      <c r="E30" s="229">
        <f t="shared" si="14"/>
        <v>67.5</v>
      </c>
      <c r="F30" s="230">
        <f t="shared" si="0"/>
        <v>0.984552559569154</v>
      </c>
      <c r="G30" s="238">
        <f t="shared" si="6"/>
        <v>1.0156898078022425</v>
      </c>
      <c r="H30" s="271">
        <f t="shared" si="1"/>
        <v>1</v>
      </c>
      <c r="I30" s="229" t="s">
        <v>8</v>
      </c>
      <c r="J30" s="229">
        <f t="shared" si="15"/>
        <v>67.5</v>
      </c>
      <c r="K30" s="230">
        <f t="shared" si="2"/>
        <v>1.5447440429994966E-2</v>
      </c>
      <c r="L30" s="238">
        <f t="shared" si="8"/>
        <v>64.735643715981354</v>
      </c>
      <c r="M30" s="271">
        <f t="shared" si="3"/>
        <v>59.86472392935184</v>
      </c>
      <c r="O30" s="229" t="s">
        <v>7</v>
      </c>
      <c r="P30" s="229">
        <f t="shared" si="16"/>
        <v>67.5</v>
      </c>
      <c r="Q30" s="230">
        <f t="shared" si="4"/>
        <v>0.92180883899204547</v>
      </c>
      <c r="R30" s="238">
        <f t="shared" si="9"/>
        <v>1.0848236181955608</v>
      </c>
      <c r="S30" s="271">
        <f t="shared" si="10"/>
        <v>1.0027288578996805</v>
      </c>
      <c r="T30" s="229" t="s">
        <v>8</v>
      </c>
      <c r="U30" s="229">
        <f t="shared" si="17"/>
        <v>67.5</v>
      </c>
      <c r="V30" s="230">
        <f t="shared" si="5"/>
        <v>7.8191161007953897E-2</v>
      </c>
      <c r="W30" s="238">
        <f t="shared" si="12"/>
        <v>12.789169352508734</v>
      </c>
      <c r="X30" s="271">
        <f t="shared" si="13"/>
        <v>11.821340320426991</v>
      </c>
    </row>
    <row r="31" spans="4:24" ht="19.2" customHeight="1" x14ac:dyDescent="0.3">
      <c r="D31" s="229" t="s">
        <v>7</v>
      </c>
      <c r="E31" s="229">
        <f t="shared" si="14"/>
        <v>68.5</v>
      </c>
      <c r="F31" s="230">
        <f t="shared" si="0"/>
        <v>0.97943301477163969</v>
      </c>
      <c r="G31" s="238">
        <f t="shared" si="6"/>
        <v>1.0209988686496907</v>
      </c>
      <c r="H31" s="271">
        <f t="shared" si="1"/>
        <v>1</v>
      </c>
      <c r="I31" s="229" t="s">
        <v>8</v>
      </c>
      <c r="J31" s="229">
        <f t="shared" si="15"/>
        <v>68.5</v>
      </c>
      <c r="K31" s="230">
        <f t="shared" si="2"/>
        <v>2.0566985227509285E-2</v>
      </c>
      <c r="L31" s="238">
        <f t="shared" si="8"/>
        <v>48.621613179478253</v>
      </c>
      <c r="M31" s="271">
        <f t="shared" si="3"/>
        <v>44.963165312135885</v>
      </c>
      <c r="O31" s="229" t="s">
        <v>7</v>
      </c>
      <c r="P31" s="229">
        <f t="shared" si="16"/>
        <v>68.5</v>
      </c>
      <c r="Q31" s="230">
        <f t="shared" si="4"/>
        <v>0.90309759515874022</v>
      </c>
      <c r="R31" s="238">
        <f t="shared" si="9"/>
        <v>1.1073000364088301</v>
      </c>
      <c r="S31" s="271">
        <f t="shared" si="10"/>
        <v>1.0235043579778915</v>
      </c>
      <c r="T31" s="229" t="s">
        <v>8</v>
      </c>
      <c r="U31" s="229">
        <f t="shared" si="17"/>
        <v>68.5</v>
      </c>
      <c r="V31" s="230">
        <f t="shared" si="5"/>
        <v>9.6902404841259129E-2</v>
      </c>
      <c r="W31" s="238">
        <f t="shared" si="12"/>
        <v>10.319661329748751</v>
      </c>
      <c r="X31" s="271">
        <f t="shared" si="13"/>
        <v>9.5387139858758729</v>
      </c>
    </row>
    <row r="32" spans="4:24" ht="19.2" customHeight="1" x14ac:dyDescent="0.3">
      <c r="D32" s="229" t="s">
        <v>7</v>
      </c>
      <c r="E32" s="229">
        <f t="shared" si="14"/>
        <v>69.5</v>
      </c>
      <c r="F32" s="230">
        <f t="shared" si="0"/>
        <v>0.97297793654868681</v>
      </c>
      <c r="G32" s="238">
        <f t="shared" si="6"/>
        <v>1.0277725346446858</v>
      </c>
      <c r="H32" s="271">
        <f t="shared" si="1"/>
        <v>1</v>
      </c>
      <c r="I32" s="229" t="s">
        <v>8</v>
      </c>
      <c r="J32" s="229">
        <f t="shared" si="15"/>
        <v>69.5</v>
      </c>
      <c r="K32" s="230">
        <f t="shared" si="2"/>
        <v>2.7022063450462139E-2</v>
      </c>
      <c r="L32" s="238">
        <f t="shared" si="8"/>
        <v>37.006796384489199</v>
      </c>
      <c r="M32" s="271">
        <f t="shared" si="3"/>
        <v>34.222285002477904</v>
      </c>
      <c r="O32" s="229" t="s">
        <v>7</v>
      </c>
      <c r="P32" s="229">
        <f t="shared" si="16"/>
        <v>69.5</v>
      </c>
      <c r="Q32" s="230">
        <f t="shared" si="4"/>
        <v>0.88140339940998069</v>
      </c>
      <c r="R32" s="238">
        <f t="shared" si="9"/>
        <v>1.1345542808995392</v>
      </c>
      <c r="S32" s="271">
        <f t="shared" si="10"/>
        <v>1.0486961191017363</v>
      </c>
      <c r="T32" s="229" t="s">
        <v>8</v>
      </c>
      <c r="U32" s="229">
        <f t="shared" si="17"/>
        <v>69.5</v>
      </c>
      <c r="V32" s="230">
        <f t="shared" si="5"/>
        <v>0.11859660059001885</v>
      </c>
      <c r="W32" s="238">
        <f t="shared" si="12"/>
        <v>8.431944887332298</v>
      </c>
      <c r="X32" s="271">
        <f t="shared" si="13"/>
        <v>7.7938517607233671</v>
      </c>
    </row>
    <row r="33" spans="4:24" ht="19.2" customHeight="1" x14ac:dyDescent="0.3">
      <c r="D33" s="229" t="s">
        <v>7</v>
      </c>
      <c r="E33" s="229">
        <f t="shared" si="14"/>
        <v>70.5</v>
      </c>
      <c r="F33" s="230">
        <f t="shared" si="0"/>
        <v>0.96495519647158823</v>
      </c>
      <c r="G33" s="238">
        <f t="shared" si="6"/>
        <v>1.0363175447487667</v>
      </c>
      <c r="H33" s="271">
        <f t="shared" si="1"/>
        <v>1</v>
      </c>
      <c r="I33" s="229" t="s">
        <v>8</v>
      </c>
      <c r="J33" s="229">
        <f t="shared" si="15"/>
        <v>70.5</v>
      </c>
      <c r="K33" s="230">
        <f t="shared" si="2"/>
        <v>3.5044803527560675E-2</v>
      </c>
      <c r="L33" s="238">
        <f t="shared" si="8"/>
        <v>28.534901022160359</v>
      </c>
      <c r="M33" s="271">
        <f t="shared" si="3"/>
        <v>26.387842523628077</v>
      </c>
      <c r="O33" s="229" t="s">
        <v>7</v>
      </c>
      <c r="P33" s="229">
        <f t="shared" si="16"/>
        <v>70.5</v>
      </c>
      <c r="Q33" s="230">
        <f t="shared" si="4"/>
        <v>0.85661003283996939</v>
      </c>
      <c r="R33" s="238">
        <f t="shared" si="9"/>
        <v>1.1673923508514621</v>
      </c>
      <c r="S33" s="271">
        <f t="shared" si="10"/>
        <v>1.0790491459221623</v>
      </c>
      <c r="T33" s="229" t="s">
        <v>8</v>
      </c>
      <c r="U33" s="229">
        <f t="shared" si="17"/>
        <v>70.5</v>
      </c>
      <c r="V33" s="230">
        <f t="shared" si="5"/>
        <v>0.14338996716002994</v>
      </c>
      <c r="W33" s="238">
        <f t="shared" si="12"/>
        <v>6.9739886256055348</v>
      </c>
      <c r="X33" s="271">
        <f t="shared" si="13"/>
        <v>6.4462273242083592</v>
      </c>
    </row>
    <row r="34" spans="4:24" ht="19.2" customHeight="1" x14ac:dyDescent="0.3">
      <c r="D34" s="229" t="s">
        <v>7</v>
      </c>
      <c r="E34" s="229">
        <f t="shared" si="14"/>
        <v>71.5</v>
      </c>
      <c r="F34" s="230">
        <f t="shared" si="0"/>
        <v>0.95512451496866468</v>
      </c>
      <c r="G34" s="238">
        <f t="shared" si="6"/>
        <v>1.0469839108179604</v>
      </c>
      <c r="H34" s="271">
        <f t="shared" si="1"/>
        <v>1</v>
      </c>
      <c r="I34" s="229" t="s">
        <v>8</v>
      </c>
      <c r="J34" s="229">
        <f t="shared" si="15"/>
        <v>71.5</v>
      </c>
      <c r="K34" s="230">
        <f t="shared" si="2"/>
        <v>4.4875485030484247E-2</v>
      </c>
      <c r="L34" s="238">
        <f t="shared" si="8"/>
        <v>22.283881707812018</v>
      </c>
      <c r="M34" s="271">
        <f t="shared" si="3"/>
        <v>20.607170176067459</v>
      </c>
      <c r="O34" s="229" t="s">
        <v>7</v>
      </c>
      <c r="P34" s="229">
        <f t="shared" si="16"/>
        <v>71.5</v>
      </c>
      <c r="Q34" s="230">
        <f t="shared" si="4"/>
        <v>0.82867384515544995</v>
      </c>
      <c r="R34" s="238">
        <f t="shared" si="9"/>
        <v>1.2067473902382078</v>
      </c>
      <c r="S34" s="271">
        <f t="shared" si="10"/>
        <v>1.1154259661120731</v>
      </c>
      <c r="T34" s="229" t="s">
        <v>8</v>
      </c>
      <c r="U34" s="229">
        <f t="shared" si="17"/>
        <v>71.5</v>
      </c>
      <c r="V34" s="230">
        <f t="shared" si="5"/>
        <v>0.17132615484454949</v>
      </c>
      <c r="W34" s="238">
        <f t="shared" si="12"/>
        <v>5.8368204253888534</v>
      </c>
      <c r="X34" s="271">
        <f t="shared" si="13"/>
        <v>5.3951150958999667</v>
      </c>
    </row>
    <row r="35" spans="4:24" ht="19.2" customHeight="1" x14ac:dyDescent="0.3">
      <c r="D35" s="229" t="s">
        <v>7</v>
      </c>
      <c r="E35" s="229">
        <f t="shared" si="14"/>
        <v>72.5</v>
      </c>
      <c r="F35" s="230">
        <f t="shared" si="0"/>
        <v>0.94324577481929872</v>
      </c>
      <c r="G35" s="238">
        <f t="shared" si="6"/>
        <v>1.0601690743767964</v>
      </c>
      <c r="H35" s="271">
        <f t="shared" si="1"/>
        <v>1</v>
      </c>
      <c r="I35" s="229" t="s">
        <v>8</v>
      </c>
      <c r="J35" s="229">
        <f t="shared" si="15"/>
        <v>72.5</v>
      </c>
      <c r="K35" s="230">
        <f t="shared" si="2"/>
        <v>5.6754225179850223E-2</v>
      </c>
      <c r="L35" s="238">
        <f t="shared" si="8"/>
        <v>17.619833533645629</v>
      </c>
      <c r="M35" s="271">
        <f t="shared" si="3"/>
        <v>16.294060113168076</v>
      </c>
      <c r="O35" s="229" t="s">
        <v>7</v>
      </c>
      <c r="P35" s="229">
        <f t="shared" si="16"/>
        <v>72.5</v>
      </c>
      <c r="Q35" s="230">
        <f t="shared" si="4"/>
        <v>0.79763363661709497</v>
      </c>
      <c r="R35" s="238">
        <f t="shared" si="9"/>
        <v>1.2537084120990389</v>
      </c>
      <c r="S35" s="271">
        <f t="shared" si="10"/>
        <v>1.1588331809131656</v>
      </c>
      <c r="T35" s="229" t="s">
        <v>8</v>
      </c>
      <c r="U35" s="229">
        <f t="shared" si="17"/>
        <v>72.5</v>
      </c>
      <c r="V35" s="230">
        <f t="shared" si="5"/>
        <v>0.20236636338290453</v>
      </c>
      <c r="W35" s="238">
        <f t="shared" si="12"/>
        <v>4.9415326899355536</v>
      </c>
      <c r="X35" s="271">
        <f t="shared" si="13"/>
        <v>4.5675788647512414</v>
      </c>
    </row>
    <row r="36" spans="4:24" ht="19.2" customHeight="1" x14ac:dyDescent="0.3">
      <c r="D36" s="229" t="s">
        <v>7</v>
      </c>
      <c r="E36" s="229">
        <f t="shared" si="14"/>
        <v>73.5</v>
      </c>
      <c r="F36" s="230">
        <f t="shared" si="0"/>
        <v>0.92908892012073929</v>
      </c>
      <c r="G36" s="238">
        <f t="shared" si="6"/>
        <v>1.0763232434954078</v>
      </c>
      <c r="H36" s="271">
        <f t="shared" si="1"/>
        <v>1</v>
      </c>
      <c r="I36" s="229" t="s">
        <v>8</v>
      </c>
      <c r="J36" s="229">
        <f t="shared" si="15"/>
        <v>73.5</v>
      </c>
      <c r="K36" s="230">
        <f t="shared" si="2"/>
        <v>7.0911079878409694E-2</v>
      </c>
      <c r="L36" s="238">
        <f t="shared" si="8"/>
        <v>14.102168542838255</v>
      </c>
      <c r="M36" s="271">
        <f t="shared" si="3"/>
        <v>13.041075644912263</v>
      </c>
      <c r="O36" s="229" t="s">
        <v>7</v>
      </c>
      <c r="P36" s="229">
        <f t="shared" si="16"/>
        <v>73.5</v>
      </c>
      <c r="Q36" s="230">
        <f t="shared" si="4"/>
        <v>0.763616969725747</v>
      </c>
      <c r="R36" s="238">
        <f t="shared" si="9"/>
        <v>1.3095570680666644</v>
      </c>
      <c r="S36" s="271">
        <f t="shared" si="10"/>
        <v>1.2104554521048627</v>
      </c>
      <c r="T36" s="229" t="s">
        <v>8</v>
      </c>
      <c r="U36" s="229">
        <f t="shared" si="17"/>
        <v>73.5</v>
      </c>
      <c r="V36" s="230">
        <f t="shared" si="5"/>
        <v>0.23638303027425253</v>
      </c>
      <c r="W36" s="238">
        <f t="shared" si="12"/>
        <v>4.2304221197257519</v>
      </c>
      <c r="X36" s="271">
        <f t="shared" si="13"/>
        <v>3.9102820674221812</v>
      </c>
    </row>
    <row r="37" spans="4:24" ht="19.2" customHeight="1" x14ac:dyDescent="0.3">
      <c r="D37" s="229" t="s">
        <v>7</v>
      </c>
      <c r="E37" s="229">
        <f t="shared" si="14"/>
        <v>74.5</v>
      </c>
      <c r="F37" s="230">
        <f t="shared" si="0"/>
        <v>0.91244505040756807</v>
      </c>
      <c r="G37" s="238">
        <f t="shared" si="6"/>
        <v>1.0959564080635027</v>
      </c>
      <c r="H37" s="271">
        <f t="shared" si="1"/>
        <v>1.0134930934675894</v>
      </c>
      <c r="I37" s="229" t="s">
        <v>8</v>
      </c>
      <c r="J37" s="229">
        <f t="shared" si="15"/>
        <v>74.5</v>
      </c>
      <c r="K37" s="230">
        <f t="shared" si="2"/>
        <v>8.755494959158093E-2</v>
      </c>
      <c r="L37" s="238">
        <f t="shared" si="8"/>
        <v>11.42139884340882</v>
      </c>
      <c r="M37" s="271">
        <f t="shared" si="3"/>
        <v>10.562015752056112</v>
      </c>
      <c r="O37" s="229" t="s">
        <v>7</v>
      </c>
      <c r="P37" s="229">
        <f t="shared" si="16"/>
        <v>74.5</v>
      </c>
      <c r="Q37" s="230">
        <f t="shared" si="4"/>
        <v>0.72684219470807343</v>
      </c>
      <c r="R37" s="238">
        <f t="shared" si="9"/>
        <v>1.3758144577746161</v>
      </c>
      <c r="S37" s="271">
        <f t="shared" si="10"/>
        <v>1.2716987690781585</v>
      </c>
      <c r="T37" s="229" t="s">
        <v>8</v>
      </c>
      <c r="U37" s="229">
        <f t="shared" si="17"/>
        <v>74.5</v>
      </c>
      <c r="V37" s="230">
        <f t="shared" si="5"/>
        <v>0.27315780529192607</v>
      </c>
      <c r="W37" s="238">
        <f t="shared" si="12"/>
        <v>3.6608875185949437</v>
      </c>
      <c r="X37" s="271">
        <f t="shared" si="13"/>
        <v>3.3838473820526236</v>
      </c>
    </row>
    <row r="38" spans="4:24" ht="19.2" customHeight="1" x14ac:dyDescent="0.3">
      <c r="D38" s="229" t="s">
        <v>7</v>
      </c>
      <c r="E38" s="229">
        <f t="shared" si="14"/>
        <v>75.5</v>
      </c>
      <c r="F38" s="230">
        <f t="shared" si="0"/>
        <v>0.89313816154028935</v>
      </c>
      <c r="G38" s="238">
        <f t="shared" si="6"/>
        <v>1.1196476010782237</v>
      </c>
      <c r="H38" s="271">
        <f t="shared" si="1"/>
        <v>1.0354016842835811</v>
      </c>
      <c r="I38" s="229" t="s">
        <v>8</v>
      </c>
      <c r="J38" s="229">
        <f t="shared" si="15"/>
        <v>75.5</v>
      </c>
      <c r="K38" s="230">
        <f t="shared" si="2"/>
        <v>0.10686183845885958</v>
      </c>
      <c r="L38" s="238">
        <f t="shared" si="8"/>
        <v>9.3578775587413006</v>
      </c>
      <c r="M38" s="271">
        <f t="shared" si="3"/>
        <v>8.653760501348442</v>
      </c>
      <c r="O38" s="229" t="s">
        <v>7</v>
      </c>
      <c r="P38" s="229">
        <f t="shared" si="16"/>
        <v>75.5</v>
      </c>
      <c r="Q38" s="230">
        <f t="shared" si="4"/>
        <v>0.68761576802255509</v>
      </c>
      <c r="R38" s="238">
        <f t="shared" si="9"/>
        <v>1.4543005650900056</v>
      </c>
      <c r="S38" s="271">
        <f t="shared" si="10"/>
        <v>1.3442453871913025</v>
      </c>
      <c r="T38" s="229" t="s">
        <v>8</v>
      </c>
      <c r="U38" s="229">
        <f t="shared" si="17"/>
        <v>75.5</v>
      </c>
      <c r="V38" s="230">
        <f t="shared" si="5"/>
        <v>0.31238423197744447</v>
      </c>
      <c r="W38" s="238">
        <f t="shared" si="12"/>
        <v>3.2011859038781587</v>
      </c>
      <c r="X38" s="271">
        <f t="shared" si="13"/>
        <v>2.9589339976387303</v>
      </c>
    </row>
    <row r="39" spans="4:24" ht="19.2" customHeight="1" x14ac:dyDescent="0.3">
      <c r="D39" s="229" t="s">
        <v>7</v>
      </c>
      <c r="E39" s="229">
        <f t="shared" si="14"/>
        <v>76.5</v>
      </c>
      <c r="F39" s="230">
        <f t="shared" si="0"/>
        <v>0.87103685454748359</v>
      </c>
      <c r="G39" s="238">
        <f t="shared" si="6"/>
        <v>1.148057048079228</v>
      </c>
      <c r="H39" s="271">
        <f t="shared" si="1"/>
        <v>1.0616735123534828</v>
      </c>
      <c r="I39" s="229" t="s">
        <v>8</v>
      </c>
      <c r="J39" s="229">
        <f t="shared" si="15"/>
        <v>76.5</v>
      </c>
      <c r="K39" s="230">
        <f t="shared" si="2"/>
        <v>0.12896314545166543</v>
      </c>
      <c r="L39" s="238">
        <f t="shared" si="8"/>
        <v>7.7541533009117991</v>
      </c>
      <c r="M39" s="271">
        <f t="shared" si="3"/>
        <v>7.170705657945895</v>
      </c>
      <c r="O39" s="229" t="s">
        <v>7</v>
      </c>
      <c r="P39" s="229">
        <f t="shared" si="16"/>
        <v>76.5</v>
      </c>
      <c r="Q39" s="230">
        <f t="shared" si="4"/>
        <v>0.64632479256411468</v>
      </c>
      <c r="R39" s="238">
        <f t="shared" si="9"/>
        <v>1.5472097179388351</v>
      </c>
      <c r="S39" s="271">
        <f t="shared" si="10"/>
        <v>1.4301235771218421</v>
      </c>
      <c r="T39" s="229" t="s">
        <v>8</v>
      </c>
      <c r="U39" s="229">
        <f t="shared" si="17"/>
        <v>76.5</v>
      </c>
      <c r="V39" s="230">
        <f t="shared" si="5"/>
        <v>0.35367520743588488</v>
      </c>
      <c r="W39" s="238">
        <f t="shared" si="12"/>
        <v>2.8274529256656549</v>
      </c>
      <c r="X39" s="271">
        <f t="shared" si="13"/>
        <v>2.6134835150747402</v>
      </c>
    </row>
    <row r="40" spans="4:24" ht="19.2" customHeight="1" x14ac:dyDescent="0.3">
      <c r="D40" s="229" t="s">
        <v>7</v>
      </c>
      <c r="E40" s="229">
        <f t="shared" si="14"/>
        <v>77.5</v>
      </c>
      <c r="F40" s="230">
        <f t="shared" si="0"/>
        <v>0.84606524794522253</v>
      </c>
      <c r="G40" s="238">
        <f t="shared" si="6"/>
        <v>1.1819419393818948</v>
      </c>
      <c r="H40" s="271">
        <f t="shared" si="1"/>
        <v>1.0930087945375924</v>
      </c>
      <c r="I40" s="229" t="s">
        <v>8</v>
      </c>
      <c r="J40" s="229">
        <f t="shared" si="15"/>
        <v>77.5</v>
      </c>
      <c r="K40" s="230">
        <f t="shared" si="2"/>
        <v>0.15393475205392657</v>
      </c>
      <c r="L40" s="238">
        <f t="shared" si="8"/>
        <v>6.4962588801889201</v>
      </c>
      <c r="M40" s="271">
        <f t="shared" si="3"/>
        <v>6.0074592930957857</v>
      </c>
      <c r="O40" s="229" t="s">
        <v>7</v>
      </c>
      <c r="P40" s="229">
        <f t="shared" si="16"/>
        <v>77.5</v>
      </c>
      <c r="Q40" s="230">
        <f t="shared" si="4"/>
        <v>0.60342507780209853</v>
      </c>
      <c r="R40" s="238">
        <f t="shared" si="9"/>
        <v>1.6572065643051772</v>
      </c>
      <c r="S40" s="271">
        <f t="shared" si="10"/>
        <v>1.5317963378172177</v>
      </c>
      <c r="T40" s="229" t="s">
        <v>8</v>
      </c>
      <c r="U40" s="229">
        <f t="shared" si="17"/>
        <v>77.5</v>
      </c>
      <c r="V40" s="230">
        <f t="shared" si="5"/>
        <v>0.39657492219790091</v>
      </c>
      <c r="W40" s="238">
        <f t="shared" si="12"/>
        <v>2.521591618697903</v>
      </c>
      <c r="X40" s="271">
        <f t="shared" si="13"/>
        <v>2.3307684691748185</v>
      </c>
    </row>
    <row r="41" spans="4:24" ht="19.2" customHeight="1" x14ac:dyDescent="0.3">
      <c r="D41" s="229" t="s">
        <v>7</v>
      </c>
      <c r="E41" s="229">
        <f t="shared" si="14"/>
        <v>78.5</v>
      </c>
      <c r="F41" s="230">
        <f t="shared" si="0"/>
        <v>0.81821230211962348</v>
      </c>
      <c r="G41" s="238">
        <f t="shared" si="6"/>
        <v>1.2221766861845582</v>
      </c>
      <c r="H41" s="271">
        <f t="shared" si="1"/>
        <v>1.1302161484997526</v>
      </c>
      <c r="I41" s="229" t="s">
        <v>8</v>
      </c>
      <c r="J41" s="229">
        <f t="shared" si="15"/>
        <v>78.5</v>
      </c>
      <c r="K41" s="230">
        <f t="shared" si="2"/>
        <v>0.18178769787952553</v>
      </c>
      <c r="L41" s="238">
        <f t="shared" si="8"/>
        <v>5.500922293777661</v>
      </c>
      <c r="M41" s="271">
        <f t="shared" si="3"/>
        <v>5.0870150595647692</v>
      </c>
      <c r="O41" s="229" t="s">
        <v>7</v>
      </c>
      <c r="P41" s="229">
        <f t="shared" si="16"/>
        <v>78.5</v>
      </c>
      <c r="Q41" s="230">
        <f t="shared" si="4"/>
        <v>0.55942537035387685</v>
      </c>
      <c r="R41" s="238">
        <f t="shared" si="9"/>
        <v>1.7875485328229357</v>
      </c>
      <c r="S41" s="271">
        <f t="shared" si="10"/>
        <v>1.6522745897984972</v>
      </c>
      <c r="T41" s="229" t="s">
        <v>8</v>
      </c>
      <c r="U41" s="229">
        <f t="shared" si="17"/>
        <v>78.5</v>
      </c>
      <c r="V41" s="230">
        <f t="shared" si="5"/>
        <v>0.44057462964612248</v>
      </c>
      <c r="W41" s="238">
        <f t="shared" si="12"/>
        <v>2.2697630156398656</v>
      </c>
      <c r="X41" s="271">
        <f t="shared" si="13"/>
        <v>2.0979971658076595</v>
      </c>
    </row>
    <row r="42" spans="4:24" ht="19.2" customHeight="1" x14ac:dyDescent="0.3">
      <c r="D42" s="229" t="s">
        <v>7</v>
      </c>
      <c r="E42" s="229">
        <f t="shared" si="14"/>
        <v>79.5</v>
      </c>
      <c r="F42" s="230">
        <f t="shared" si="0"/>
        <v>0.78753880481801464</v>
      </c>
      <c r="G42" s="238">
        <f t="shared" si="6"/>
        <v>1.2697787002776086</v>
      </c>
      <c r="H42" s="271">
        <f t="shared" si="1"/>
        <v>1.1742364326675312</v>
      </c>
      <c r="I42" s="229" t="s">
        <v>8</v>
      </c>
      <c r="J42" s="229">
        <f t="shared" si="15"/>
        <v>79.5</v>
      </c>
      <c r="K42" s="230">
        <f t="shared" si="2"/>
        <v>0.21246119518113449</v>
      </c>
      <c r="L42" s="238">
        <f t="shared" si="8"/>
        <v>4.7067418553653848</v>
      </c>
      <c r="M42" s="271">
        <f t="shared" si="3"/>
        <v>4.3525913330589727</v>
      </c>
      <c r="O42" s="229" t="s">
        <v>7</v>
      </c>
      <c r="P42" s="229">
        <f t="shared" si="16"/>
        <v>79.5</v>
      </c>
      <c r="Q42" s="230">
        <f t="shared" si="4"/>
        <v>0.51486870458352596</v>
      </c>
      <c r="R42" s="238">
        <f t="shared" si="9"/>
        <v>1.9422427331427994</v>
      </c>
      <c r="S42" s="271">
        <f t="shared" si="10"/>
        <v>1.7952622019860469</v>
      </c>
      <c r="T42" s="229" t="s">
        <v>8</v>
      </c>
      <c r="U42" s="229">
        <f t="shared" si="17"/>
        <v>79.5</v>
      </c>
      <c r="V42" s="230">
        <f t="shared" si="5"/>
        <v>0.48513129541647343</v>
      </c>
      <c r="W42" s="238">
        <f t="shared" si="12"/>
        <v>2.0612976516831889</v>
      </c>
      <c r="X42" s="271">
        <f t="shared" si="13"/>
        <v>1.9053075591233799</v>
      </c>
    </row>
    <row r="43" spans="4:24" ht="19.2" customHeight="1" x14ac:dyDescent="0.3">
      <c r="D43" s="229" t="s">
        <v>7</v>
      </c>
      <c r="E43" s="229">
        <f t="shared" si="14"/>
        <v>80.5</v>
      </c>
      <c r="F43" s="230">
        <f t="shared" si="0"/>
        <v>0.75418137650251493</v>
      </c>
      <c r="G43" s="238">
        <f t="shared" si="6"/>
        <v>1.3259409886749773</v>
      </c>
      <c r="H43" s="271">
        <f t="shared" si="1"/>
        <v>1.2261728883379195</v>
      </c>
      <c r="I43" s="229" t="s">
        <v>8</v>
      </c>
      <c r="J43" s="229">
        <f t="shared" si="15"/>
        <v>80.5</v>
      </c>
      <c r="K43" s="230">
        <f t="shared" si="2"/>
        <v>0.24581862349663422</v>
      </c>
      <c r="L43" s="238">
        <f t="shared" si="8"/>
        <v>4.0680400279504942</v>
      </c>
      <c r="M43" s="271">
        <f t="shared" si="3"/>
        <v>3.7619475026041651</v>
      </c>
      <c r="O43" s="229" t="s">
        <v>7</v>
      </c>
      <c r="P43" s="229">
        <f t="shared" si="16"/>
        <v>80.5</v>
      </c>
      <c r="Q43" s="230">
        <f t="shared" si="4"/>
        <v>0.4703120388131744</v>
      </c>
      <c r="R43" s="238">
        <f t="shared" si="9"/>
        <v>2.1262479321675145</v>
      </c>
      <c r="S43" s="271">
        <f t="shared" si="10"/>
        <v>1.9653426832467296</v>
      </c>
      <c r="T43" s="229" t="s">
        <v>8</v>
      </c>
      <c r="U43" s="229">
        <f t="shared" si="17"/>
        <v>80.5</v>
      </c>
      <c r="V43" s="230">
        <f t="shared" si="5"/>
        <v>0.52968796118682437</v>
      </c>
      <c r="W43" s="238">
        <f t="shared" si="12"/>
        <v>1.8879039609648471</v>
      </c>
      <c r="X43" s="271">
        <f t="shared" si="13"/>
        <v>1.7450355531080479</v>
      </c>
    </row>
    <row r="44" spans="4:24" ht="19.2" customHeight="1" x14ac:dyDescent="0.3">
      <c r="D44" s="229" t="s">
        <v>7</v>
      </c>
      <c r="E44" s="229">
        <f t="shared" ref="E44:E82" si="18">E43+1</f>
        <v>81.5</v>
      </c>
      <c r="F44" s="230">
        <f t="shared" si="0"/>
        <v>0.71835302757105224</v>
      </c>
      <c r="G44" s="238">
        <f t="shared" si="6"/>
        <v>1.3920732030339917</v>
      </c>
      <c r="H44" s="271">
        <f t="shared" si="1"/>
        <v>1.2873291004057044</v>
      </c>
      <c r="I44" s="229" t="s">
        <v>8</v>
      </c>
      <c r="J44" s="229">
        <f t="shared" ref="J44:J82" si="19">E44</f>
        <v>81.5</v>
      </c>
      <c r="K44" s="230">
        <f t="shared" si="2"/>
        <v>0.28164697242809689</v>
      </c>
      <c r="L44" s="238">
        <f t="shared" si="8"/>
        <v>3.5505441133591278</v>
      </c>
      <c r="M44" s="271">
        <f t="shared" si="3"/>
        <v>3.2833896589917817</v>
      </c>
      <c r="O44" s="229" t="s">
        <v>7</v>
      </c>
      <c r="P44" s="229">
        <f t="shared" ref="P44:P82" si="20">P43+1</f>
        <v>81.5</v>
      </c>
      <c r="Q44" s="230">
        <f t="shared" si="4"/>
        <v>0.42630545533628461</v>
      </c>
      <c r="R44" s="238">
        <f t="shared" si="9"/>
        <v>2.3457358743184864</v>
      </c>
      <c r="S44" s="271">
        <f t="shared" si="10"/>
        <v>2.1682207270727631</v>
      </c>
      <c r="T44" s="229" t="s">
        <v>8</v>
      </c>
      <c r="U44" s="229">
        <f t="shared" ref="U44:U82" si="21">P44</f>
        <v>81.5</v>
      </c>
      <c r="V44" s="230">
        <f t="shared" si="5"/>
        <v>0.57369454466371417</v>
      </c>
      <c r="W44" s="238">
        <f t="shared" si="12"/>
        <v>1.7430878667081902</v>
      </c>
      <c r="X44" s="271">
        <f t="shared" si="13"/>
        <v>1.6111785146329756</v>
      </c>
    </row>
    <row r="45" spans="4:24" ht="19.2" customHeight="1" x14ac:dyDescent="0.3">
      <c r="D45" s="229" t="s">
        <v>7</v>
      </c>
      <c r="E45" s="229">
        <f t="shared" si="18"/>
        <v>82.5</v>
      </c>
      <c r="F45" s="230">
        <f t="shared" ref="F45:F76" si="22">SUMIF(HomePoints, "&gt;" &amp; $E45, HomePointsProb)</f>
        <v>0.68034002321693943</v>
      </c>
      <c r="G45" s="238">
        <f t="shared" si="6"/>
        <v>1.4698532584803274</v>
      </c>
      <c r="H45" s="271">
        <f t="shared" ref="H45:H76" si="23">IF(G45-(G45*$Q$4/100)&lt;1, 1, G45-(G45*$Q$4/100))</f>
        <v>1.3592567322206184</v>
      </c>
      <c r="I45" s="229" t="s">
        <v>8</v>
      </c>
      <c r="J45" s="229">
        <f t="shared" si="19"/>
        <v>82.5</v>
      </c>
      <c r="K45" s="230">
        <f t="shared" ref="K45:K76" si="24">SUMIF(HomePoints, "&lt;" &amp; $J45, HomePointsProb)</f>
        <v>0.31965997678220975</v>
      </c>
      <c r="L45" s="238">
        <f t="shared" si="8"/>
        <v>3.1283240713031724</v>
      </c>
      <c r="M45" s="271">
        <f t="shared" ref="M45:M76" si="25">IF(L45-(L45*$Q$4/100) &lt; 1, 1, L45-(L45*$Q$4/100))</f>
        <v>2.8929388222624146</v>
      </c>
      <c r="O45" s="229" t="s">
        <v>7</v>
      </c>
      <c r="P45" s="229">
        <f t="shared" si="20"/>
        <v>82.5</v>
      </c>
      <c r="Q45" s="230">
        <f t="shared" ref="Q45:Q76" si="26">SUMIF(AwayPoints, "&gt;" &amp; $P45, AwayPointsProb)</f>
        <v>0.38337220316370912</v>
      </c>
      <c r="R45" s="238">
        <f t="shared" si="9"/>
        <v>2.6084311584086759</v>
      </c>
      <c r="S45" s="271">
        <f t="shared" si="10"/>
        <v>2.4110363680426139</v>
      </c>
      <c r="T45" s="229" t="s">
        <v>8</v>
      </c>
      <c r="U45" s="229">
        <f t="shared" si="21"/>
        <v>82.5</v>
      </c>
      <c r="V45" s="230">
        <f t="shared" ref="V45:V76" si="27">SUMIF(AwayPoints, "&lt;" &amp; $U45, AwayPointsProb)</f>
        <v>0.61662779683628965</v>
      </c>
      <c r="W45" s="238">
        <f t="shared" si="12"/>
        <v>1.6217238423740619</v>
      </c>
      <c r="X45" s="271">
        <f t="shared" si="13"/>
        <v>1.4989987948430517</v>
      </c>
    </row>
    <row r="46" spans="4:24" ht="19.2" customHeight="1" x14ac:dyDescent="0.3">
      <c r="D46" s="229" t="s">
        <v>7</v>
      </c>
      <c r="E46" s="229">
        <f t="shared" si="18"/>
        <v>83.5</v>
      </c>
      <c r="F46" s="230">
        <f t="shared" si="22"/>
        <v>0.64049506684576074</v>
      </c>
      <c r="G46" s="238">
        <f t="shared" si="6"/>
        <v>1.5612922749345899</v>
      </c>
      <c r="H46" s="271">
        <f t="shared" si="23"/>
        <v>1.4438155805178898</v>
      </c>
      <c r="I46" s="229" t="s">
        <v>8</v>
      </c>
      <c r="J46" s="229">
        <f t="shared" si="19"/>
        <v>83.5</v>
      </c>
      <c r="K46" s="230">
        <f t="shared" si="24"/>
        <v>0.35950493315338827</v>
      </c>
      <c r="L46" s="238">
        <f t="shared" si="8"/>
        <v>2.7816029984026249</v>
      </c>
      <c r="M46" s="271">
        <f t="shared" si="25"/>
        <v>2.5723061673876813</v>
      </c>
      <c r="O46" s="229" t="s">
        <v>7</v>
      </c>
      <c r="P46" s="229">
        <f t="shared" si="20"/>
        <v>83.5</v>
      </c>
      <c r="Q46" s="230">
        <f t="shared" si="26"/>
        <v>0.341990755286528</v>
      </c>
      <c r="R46" s="238">
        <f t="shared" si="9"/>
        <v>2.9240556492884617</v>
      </c>
      <c r="S46" s="271">
        <f t="shared" si="10"/>
        <v>2.7027757623152806</v>
      </c>
      <c r="T46" s="229" t="s">
        <v>8</v>
      </c>
      <c r="U46" s="229">
        <f t="shared" si="21"/>
        <v>83.5</v>
      </c>
      <c r="V46" s="230">
        <f t="shared" si="27"/>
        <v>0.65800924471347078</v>
      </c>
      <c r="W46" s="238">
        <f t="shared" si="12"/>
        <v>1.5197354870529951</v>
      </c>
      <c r="X46" s="271">
        <f t="shared" si="13"/>
        <v>1.4047284772219575</v>
      </c>
    </row>
    <row r="47" spans="4:24" ht="19.2" customHeight="1" x14ac:dyDescent="0.3">
      <c r="D47" s="229" t="s">
        <v>7</v>
      </c>
      <c r="E47" s="229">
        <f t="shared" si="18"/>
        <v>84.5</v>
      </c>
      <c r="F47" s="230">
        <f t="shared" si="22"/>
        <v>0.59922707631846861</v>
      </c>
      <c r="G47" s="238">
        <f t="shared" si="6"/>
        <v>1.6688164462523958</v>
      </c>
      <c r="H47" s="271">
        <f t="shared" si="23"/>
        <v>1.543249284458702</v>
      </c>
      <c r="I47" s="229" t="s">
        <v>8</v>
      </c>
      <c r="J47" s="229">
        <f t="shared" si="19"/>
        <v>84.5</v>
      </c>
      <c r="K47" s="230">
        <f t="shared" si="24"/>
        <v>0.40077292368068029</v>
      </c>
      <c r="L47" s="238">
        <f t="shared" si="8"/>
        <v>2.4951785435404306</v>
      </c>
      <c r="M47" s="271">
        <f t="shared" si="25"/>
        <v>2.3074332174534966</v>
      </c>
      <c r="O47" s="229" t="s">
        <v>7</v>
      </c>
      <c r="P47" s="229">
        <f t="shared" si="20"/>
        <v>84.5</v>
      </c>
      <c r="Q47" s="230">
        <f t="shared" si="26"/>
        <v>0.30257985254635555</v>
      </c>
      <c r="R47" s="238">
        <f t="shared" si="9"/>
        <v>3.3049127084454475</v>
      </c>
      <c r="S47" s="271">
        <f t="shared" si="10"/>
        <v>3.0548112061847106</v>
      </c>
      <c r="T47" s="229" t="s">
        <v>8</v>
      </c>
      <c r="U47" s="229">
        <f t="shared" si="21"/>
        <v>84.5</v>
      </c>
      <c r="V47" s="230">
        <f t="shared" si="27"/>
        <v>0.69742014745364322</v>
      </c>
      <c r="W47" s="238">
        <f t="shared" si="12"/>
        <v>1.4338559097426546</v>
      </c>
      <c r="X47" s="271">
        <f t="shared" si="13"/>
        <v>1.3253478949513187</v>
      </c>
    </row>
    <row r="48" spans="4:24" ht="19.2" customHeight="1" x14ac:dyDescent="0.3">
      <c r="D48" s="229" t="s">
        <v>7</v>
      </c>
      <c r="E48" s="229">
        <f t="shared" si="18"/>
        <v>85.5</v>
      </c>
      <c r="F48" s="230">
        <f t="shared" si="22"/>
        <v>0.55698807424935792</v>
      </c>
      <c r="G48" s="238">
        <f t="shared" si="6"/>
        <v>1.7953705765562049</v>
      </c>
      <c r="H48" s="271">
        <f t="shared" si="23"/>
        <v>1.6602810715526246</v>
      </c>
      <c r="I48" s="229" t="s">
        <v>8</v>
      </c>
      <c r="J48" s="229">
        <f t="shared" si="19"/>
        <v>85.5</v>
      </c>
      <c r="K48" s="230">
        <f t="shared" si="24"/>
        <v>0.44301192574979098</v>
      </c>
      <c r="L48" s="238">
        <f t="shared" si="8"/>
        <v>2.2572755762895436</v>
      </c>
      <c r="M48" s="271">
        <f t="shared" si="25"/>
        <v>2.0874308410357574</v>
      </c>
      <c r="O48" s="229" t="s">
        <v>7</v>
      </c>
      <c r="P48" s="229">
        <f t="shared" si="20"/>
        <v>85.5</v>
      </c>
      <c r="Q48" s="230">
        <f t="shared" si="26"/>
        <v>0.26548723820266373</v>
      </c>
      <c r="R48" s="238">
        <f t="shared" si="9"/>
        <v>3.7666593948920237</v>
      </c>
      <c r="S48" s="271">
        <f t="shared" si="10"/>
        <v>3.481614900143438</v>
      </c>
      <c r="T48" s="229" t="s">
        <v>8</v>
      </c>
      <c r="U48" s="229">
        <f t="shared" si="21"/>
        <v>85.5</v>
      </c>
      <c r="V48" s="230">
        <f t="shared" si="27"/>
        <v>0.73451276179733505</v>
      </c>
      <c r="W48" s="238">
        <f t="shared" si="12"/>
        <v>1.3614467331418778</v>
      </c>
      <c r="X48" s="271">
        <f t="shared" si="13"/>
        <v>1.2584183317149249</v>
      </c>
    </row>
    <row r="49" spans="4:24" ht="19.2" customHeight="1" x14ac:dyDescent="0.3">
      <c r="D49" s="229" t="s">
        <v>7</v>
      </c>
      <c r="E49" s="229">
        <f t="shared" si="18"/>
        <v>86.5</v>
      </c>
      <c r="F49" s="230">
        <f t="shared" si="22"/>
        <v>0.51425792099339696</v>
      </c>
      <c r="G49" s="238">
        <f t="shared" si="6"/>
        <v>1.9445495327875366</v>
      </c>
      <c r="H49" s="271">
        <f t="shared" si="23"/>
        <v>1.798235319293469</v>
      </c>
      <c r="I49" s="229" t="s">
        <v>8</v>
      </c>
      <c r="J49" s="229">
        <f t="shared" si="19"/>
        <v>86.5</v>
      </c>
      <c r="K49" s="230">
        <f t="shared" si="24"/>
        <v>0.48574207900575178</v>
      </c>
      <c r="L49" s="238">
        <f t="shared" si="8"/>
        <v>2.0587057272181659</v>
      </c>
      <c r="M49" s="271">
        <f t="shared" si="25"/>
        <v>1.9038020314188315</v>
      </c>
      <c r="O49" s="229" t="s">
        <v>7</v>
      </c>
      <c r="P49" s="229">
        <f t="shared" si="20"/>
        <v>86.5</v>
      </c>
      <c r="Q49" s="230">
        <f t="shared" si="26"/>
        <v>0.23098248067364807</v>
      </c>
      <c r="R49" s="238">
        <f t="shared" si="9"/>
        <v>4.3293326709608166</v>
      </c>
      <c r="S49" s="271">
        <f t="shared" si="10"/>
        <v>4.001707495861079</v>
      </c>
      <c r="T49" s="229" t="s">
        <v>8</v>
      </c>
      <c r="U49" s="229">
        <f t="shared" si="21"/>
        <v>86.5</v>
      </c>
      <c r="V49" s="230">
        <f t="shared" si="27"/>
        <v>0.76901751932635065</v>
      </c>
      <c r="W49" s="238">
        <f t="shared" si="12"/>
        <v>1.3003604922758938</v>
      </c>
      <c r="X49" s="271">
        <f t="shared" si="13"/>
        <v>1.2019548334009613</v>
      </c>
    </row>
    <row r="50" spans="4:24" ht="19.2" customHeight="1" x14ac:dyDescent="0.3">
      <c r="D50" s="229" t="s">
        <v>7</v>
      </c>
      <c r="E50" s="229">
        <f t="shared" si="18"/>
        <v>87.5</v>
      </c>
      <c r="F50" s="230">
        <f t="shared" si="22"/>
        <v>0.47152776773743676</v>
      </c>
      <c r="G50" s="238">
        <f t="shared" si="6"/>
        <v>2.1207658772639562</v>
      </c>
      <c r="H50" s="271">
        <f t="shared" si="23"/>
        <v>1.9611925744990142</v>
      </c>
      <c r="I50" s="229" t="s">
        <v>8</v>
      </c>
      <c r="J50" s="229">
        <f t="shared" si="19"/>
        <v>87.5</v>
      </c>
      <c r="K50" s="230">
        <f t="shared" si="24"/>
        <v>0.52847223226171258</v>
      </c>
      <c r="L50" s="238">
        <f t="shared" si="8"/>
        <v>1.8922470074166076</v>
      </c>
      <c r="M50" s="271">
        <f t="shared" si="25"/>
        <v>1.7498682055612607</v>
      </c>
      <c r="O50" s="229" t="s">
        <v>7</v>
      </c>
      <c r="P50" s="229">
        <f t="shared" si="20"/>
        <v>87.5</v>
      </c>
      <c r="Q50" s="230">
        <f t="shared" si="26"/>
        <v>0.19925396800328887</v>
      </c>
      <c r="R50" s="238">
        <f t="shared" si="9"/>
        <v>5.0187206308659009</v>
      </c>
      <c r="S50" s="271">
        <f t="shared" si="10"/>
        <v>4.6389255560976705</v>
      </c>
      <c r="T50" s="229" t="s">
        <v>8</v>
      </c>
      <c r="U50" s="229">
        <f t="shared" si="21"/>
        <v>87.5</v>
      </c>
      <c r="V50" s="230">
        <f t="shared" si="27"/>
        <v>0.8007460319967098</v>
      </c>
      <c r="W50" s="238">
        <f t="shared" si="12"/>
        <v>1.2488354110309334</v>
      </c>
      <c r="X50" s="271">
        <f t="shared" si="13"/>
        <v>1.1543289474934573</v>
      </c>
    </row>
    <row r="51" spans="4:24" ht="19.2" customHeight="1" x14ac:dyDescent="0.3">
      <c r="D51" s="229" t="s">
        <v>7</v>
      </c>
      <c r="E51" s="229">
        <f t="shared" si="18"/>
        <v>88.5</v>
      </c>
      <c r="F51" s="230">
        <f t="shared" si="22"/>
        <v>0.42928318440483915</v>
      </c>
      <c r="G51" s="238">
        <f t="shared" si="6"/>
        <v>2.3294646432200836</v>
      </c>
      <c r="H51" s="271">
        <f t="shared" si="23"/>
        <v>2.1541881684437398</v>
      </c>
      <c r="I51" s="229" t="s">
        <v>8</v>
      </c>
      <c r="J51" s="229">
        <f t="shared" si="19"/>
        <v>88.5</v>
      </c>
      <c r="K51" s="230">
        <f t="shared" si="24"/>
        <v>0.5707168155943102</v>
      </c>
      <c r="L51" s="238">
        <f t="shared" si="8"/>
        <v>1.7521824706683298</v>
      </c>
      <c r="M51" s="271">
        <f t="shared" si="25"/>
        <v>1.6203425788212857</v>
      </c>
      <c r="O51" s="229" t="s">
        <v>7</v>
      </c>
      <c r="P51" s="229">
        <f t="shared" si="20"/>
        <v>88.5</v>
      </c>
      <c r="Q51" s="230">
        <f t="shared" si="26"/>
        <v>0.1704098655756896</v>
      </c>
      <c r="R51" s="238">
        <f t="shared" si="9"/>
        <v>5.8682048520004138</v>
      </c>
      <c r="S51" s="271">
        <f t="shared" si="10"/>
        <v>5.4241244848220038</v>
      </c>
      <c r="T51" s="229" t="s">
        <v>8</v>
      </c>
      <c r="U51" s="229">
        <f t="shared" si="21"/>
        <v>88.5</v>
      </c>
      <c r="V51" s="230">
        <f t="shared" si="27"/>
        <v>0.82959013442430907</v>
      </c>
      <c r="W51" s="238">
        <f t="shared" si="12"/>
        <v>1.2054145276136223</v>
      </c>
      <c r="X51" s="271">
        <f t="shared" si="13"/>
        <v>1.114193968767186</v>
      </c>
    </row>
    <row r="52" spans="4:24" ht="19.2" customHeight="1" x14ac:dyDescent="0.3">
      <c r="D52" s="229" t="s">
        <v>7</v>
      </c>
      <c r="E52" s="229">
        <f t="shared" si="18"/>
        <v>89.5</v>
      </c>
      <c r="F52" s="230">
        <f t="shared" si="22"/>
        <v>0.38798791755162576</v>
      </c>
      <c r="G52" s="238">
        <f t="shared" si="6"/>
        <v>2.5773998487129171</v>
      </c>
      <c r="H52" s="271">
        <f t="shared" si="23"/>
        <v>2.3834679249611126</v>
      </c>
      <c r="I52" s="229" t="s">
        <v>8</v>
      </c>
      <c r="J52" s="229">
        <f t="shared" si="19"/>
        <v>89.5</v>
      </c>
      <c r="K52" s="230">
        <f t="shared" si="24"/>
        <v>0.61201208244752359</v>
      </c>
      <c r="L52" s="238">
        <f t="shared" si="8"/>
        <v>1.6339546696543268</v>
      </c>
      <c r="M52" s="271">
        <f t="shared" si="25"/>
        <v>1.511010620997093</v>
      </c>
      <c r="O52" s="229" t="s">
        <v>7</v>
      </c>
      <c r="P52" s="229">
        <f t="shared" si="20"/>
        <v>89.5</v>
      </c>
      <c r="Q52" s="230">
        <f t="shared" si="26"/>
        <v>0.1444825824947015</v>
      </c>
      <c r="R52" s="238">
        <f t="shared" si="9"/>
        <v>6.9212494871945704</v>
      </c>
      <c r="S52" s="271">
        <f t="shared" si="10"/>
        <v>6.3974792557311968</v>
      </c>
      <c r="T52" s="229" t="s">
        <v>8</v>
      </c>
      <c r="U52" s="229">
        <f t="shared" si="21"/>
        <v>89.5</v>
      </c>
      <c r="V52" s="230">
        <f t="shared" si="27"/>
        <v>0.8555174175052972</v>
      </c>
      <c r="W52" s="238">
        <f t="shared" si="12"/>
        <v>1.1688832740729187</v>
      </c>
      <c r="X52" s="271">
        <f t="shared" si="13"/>
        <v>1.0804272425214545</v>
      </c>
    </row>
    <row r="53" spans="4:24" ht="19.2" customHeight="1" x14ac:dyDescent="0.3">
      <c r="D53" s="229" t="s">
        <v>7</v>
      </c>
      <c r="E53" s="229">
        <f t="shared" si="18"/>
        <v>90.5</v>
      </c>
      <c r="F53" s="230">
        <f t="shared" si="22"/>
        <v>0.34806915959351947</v>
      </c>
      <c r="G53" s="238">
        <f t="shared" si="6"/>
        <v>2.8729922558143772</v>
      </c>
      <c r="H53" s="271">
        <f t="shared" si="23"/>
        <v>2.6568190006741821</v>
      </c>
      <c r="I53" s="229" t="s">
        <v>8</v>
      </c>
      <c r="J53" s="229">
        <f t="shared" si="19"/>
        <v>90.5</v>
      </c>
      <c r="K53" s="230">
        <f t="shared" si="24"/>
        <v>0.65193084040562987</v>
      </c>
      <c r="L53" s="238">
        <f t="shared" si="8"/>
        <v>1.5339050371935192</v>
      </c>
      <c r="M53" s="271">
        <f t="shared" si="25"/>
        <v>1.4184890473679312</v>
      </c>
      <c r="O53" s="229" t="s">
        <v>7</v>
      </c>
      <c r="P53" s="229">
        <f t="shared" si="20"/>
        <v>90.5</v>
      </c>
      <c r="Q53" s="230">
        <f t="shared" si="26"/>
        <v>0.12143610864493438</v>
      </c>
      <c r="R53" s="238">
        <f t="shared" si="9"/>
        <v>8.2347829748389607</v>
      </c>
      <c r="S53" s="271">
        <f t="shared" si="10"/>
        <v>7.6116102091754714</v>
      </c>
      <c r="T53" s="229" t="s">
        <v>8</v>
      </c>
      <c r="U53" s="229">
        <f t="shared" si="21"/>
        <v>90.5</v>
      </c>
      <c r="V53" s="230">
        <f t="shared" si="27"/>
        <v>0.87856389135506441</v>
      </c>
      <c r="W53" s="238">
        <f t="shared" si="12"/>
        <v>1.1382211468509558</v>
      </c>
      <c r="X53" s="271">
        <f t="shared" si="13"/>
        <v>1.0520854924946672</v>
      </c>
    </row>
    <row r="54" spans="4:24" ht="19.2" customHeight="1" x14ac:dyDescent="0.3">
      <c r="D54" s="229" t="s">
        <v>7</v>
      </c>
      <c r="E54" s="229">
        <f t="shared" si="18"/>
        <v>91.5</v>
      </c>
      <c r="F54" s="230">
        <f t="shared" si="22"/>
        <v>0.30990507231489034</v>
      </c>
      <c r="G54" s="238">
        <f t="shared" si="6"/>
        <v>3.2267945552821207</v>
      </c>
      <c r="H54" s="271">
        <f t="shared" si="23"/>
        <v>2.9840000676630551</v>
      </c>
      <c r="I54" s="229" t="s">
        <v>8</v>
      </c>
      <c r="J54" s="229">
        <f t="shared" si="19"/>
        <v>91.5</v>
      </c>
      <c r="K54" s="230">
        <f t="shared" si="24"/>
        <v>0.69009492768425895</v>
      </c>
      <c r="L54" s="238">
        <f t="shared" si="8"/>
        <v>1.4490760037255814</v>
      </c>
      <c r="M54" s="271">
        <f t="shared" si="25"/>
        <v>1.3400428254993106</v>
      </c>
      <c r="O54" s="229" t="s">
        <v>7</v>
      </c>
      <c r="P54" s="229">
        <f t="shared" si="20"/>
        <v>91.5</v>
      </c>
      <c r="Q54" s="230">
        <f t="shared" si="26"/>
        <v>0.10117547229349071</v>
      </c>
      <c r="R54" s="238">
        <f t="shared" si="9"/>
        <v>9.8838184525513366</v>
      </c>
      <c r="S54" s="271">
        <f t="shared" si="10"/>
        <v>9.1358538128988016</v>
      </c>
      <c r="T54" s="229" t="s">
        <v>8</v>
      </c>
      <c r="U54" s="229">
        <f t="shared" si="21"/>
        <v>91.5</v>
      </c>
      <c r="V54" s="230">
        <f t="shared" si="27"/>
        <v>0.89882452770650811</v>
      </c>
      <c r="W54" s="238">
        <f t="shared" si="12"/>
        <v>1.1125642093364507</v>
      </c>
      <c r="X54" s="271">
        <f t="shared" si="13"/>
        <v>1.0283701610623408</v>
      </c>
    </row>
    <row r="55" spans="4:24" ht="19.2" customHeight="1" x14ac:dyDescent="0.3">
      <c r="D55" s="229" t="s">
        <v>7</v>
      </c>
      <c r="E55" s="229">
        <f t="shared" si="18"/>
        <v>92.5</v>
      </c>
      <c r="F55" s="230">
        <f t="shared" si="22"/>
        <v>0.27381512021444765</v>
      </c>
      <c r="G55" s="238">
        <f t="shared" si="6"/>
        <v>3.6520992676256006</v>
      </c>
      <c r="H55" s="271">
        <f t="shared" si="23"/>
        <v>3.3773034740831771</v>
      </c>
      <c r="I55" s="229" t="s">
        <v>8</v>
      </c>
      <c r="J55" s="229">
        <f t="shared" si="19"/>
        <v>92.5</v>
      </c>
      <c r="K55" s="230">
        <f t="shared" si="24"/>
        <v>0.7261848797847017</v>
      </c>
      <c r="L55" s="238">
        <f t="shared" si="8"/>
        <v>1.3770597926749433</v>
      </c>
      <c r="M55" s="271">
        <f t="shared" si="25"/>
        <v>1.2734453477342125</v>
      </c>
      <c r="O55" s="229" t="s">
        <v>7</v>
      </c>
      <c r="P55" s="229">
        <f t="shared" si="20"/>
        <v>92.5</v>
      </c>
      <c r="Q55" s="230">
        <f t="shared" si="26"/>
        <v>8.3557527640061399E-2</v>
      </c>
      <c r="R55" s="238">
        <f t="shared" si="9"/>
        <v>11.967802641405022</v>
      </c>
      <c r="S55" s="271">
        <f t="shared" si="10"/>
        <v>11.062131090163561</v>
      </c>
      <c r="T55" s="229" t="s">
        <v>8</v>
      </c>
      <c r="U55" s="229">
        <f t="shared" si="21"/>
        <v>92.5</v>
      </c>
      <c r="V55" s="230">
        <f t="shared" si="27"/>
        <v>0.91644247235993748</v>
      </c>
      <c r="W55" s="238">
        <f t="shared" si="12"/>
        <v>1.0911759659336751</v>
      </c>
      <c r="X55" s="271">
        <f t="shared" si="13"/>
        <v>1.0086004874305861</v>
      </c>
    </row>
    <row r="56" spans="4:24" ht="19.2" customHeight="1" x14ac:dyDescent="0.3">
      <c r="D56" s="229" t="s">
        <v>7</v>
      </c>
      <c r="E56" s="229">
        <f t="shared" si="18"/>
        <v>93.5</v>
      </c>
      <c r="F56" s="230">
        <f t="shared" si="22"/>
        <v>0.24005355212048504</v>
      </c>
      <c r="G56" s="238">
        <f t="shared" si="6"/>
        <v>4.1657371497593632</v>
      </c>
      <c r="H56" s="271">
        <f t="shared" si="23"/>
        <v>3.8522935761126047</v>
      </c>
      <c r="I56" s="229" t="s">
        <v>8</v>
      </c>
      <c r="J56" s="229">
        <f t="shared" si="19"/>
        <v>93.5</v>
      </c>
      <c r="K56" s="230">
        <f t="shared" si="24"/>
        <v>0.75994644787866428</v>
      </c>
      <c r="L56" s="238">
        <f t="shared" si="8"/>
        <v>1.315882195109179</v>
      </c>
      <c r="M56" s="271">
        <f t="shared" si="25"/>
        <v>1.2168709510231261</v>
      </c>
      <c r="O56" s="229" t="s">
        <v>7</v>
      </c>
      <c r="P56" s="229">
        <f t="shared" si="20"/>
        <v>93.5</v>
      </c>
      <c r="Q56" s="230">
        <f t="shared" si="26"/>
        <v>6.8402306432810381E-2</v>
      </c>
      <c r="R56" s="238">
        <f t="shared" si="9"/>
        <v>14.619390078348765</v>
      </c>
      <c r="S56" s="271">
        <f t="shared" si="10"/>
        <v>13.513057856203453</v>
      </c>
      <c r="T56" s="229" t="s">
        <v>8</v>
      </c>
      <c r="U56" s="229">
        <f t="shared" si="21"/>
        <v>93.5</v>
      </c>
      <c r="V56" s="230">
        <f t="shared" si="27"/>
        <v>0.93159769356718847</v>
      </c>
      <c r="W56" s="238">
        <f t="shared" si="12"/>
        <v>1.0734247271168005</v>
      </c>
      <c r="X56" s="271">
        <f t="shared" si="13"/>
        <v>1</v>
      </c>
    </row>
    <row r="57" spans="4:24" ht="19.2" customHeight="1" x14ac:dyDescent="0.3">
      <c r="D57" s="229" t="s">
        <v>7</v>
      </c>
      <c r="E57" s="229">
        <f t="shared" si="18"/>
        <v>94.5</v>
      </c>
      <c r="F57" s="230">
        <f t="shared" si="22"/>
        <v>0.20880614335266864</v>
      </c>
      <c r="G57" s="238">
        <f t="shared" si="6"/>
        <v>4.7891311239393159</v>
      </c>
      <c r="H57" s="271">
        <f t="shared" si="23"/>
        <v>4.4287813658569632</v>
      </c>
      <c r="I57" s="229" t="s">
        <v>8</v>
      </c>
      <c r="J57" s="229">
        <f t="shared" si="19"/>
        <v>94.5</v>
      </c>
      <c r="K57" s="230">
        <f t="shared" si="24"/>
        <v>0.79119385664648068</v>
      </c>
      <c r="L57" s="238">
        <f t="shared" si="8"/>
        <v>1.2639127460349044</v>
      </c>
      <c r="M57" s="271">
        <f t="shared" si="25"/>
        <v>1.1688118518467645</v>
      </c>
      <c r="O57" s="229" t="s">
        <v>7</v>
      </c>
      <c r="P57" s="229">
        <f t="shared" si="20"/>
        <v>94.5</v>
      </c>
      <c r="Q57" s="230">
        <f t="shared" si="26"/>
        <v>5.5504245830894611E-2</v>
      </c>
      <c r="R57" s="238">
        <f t="shared" si="9"/>
        <v>18.016639718819185</v>
      </c>
      <c r="S57" s="271">
        <f t="shared" si="10"/>
        <v>16.653218334692326</v>
      </c>
      <c r="T57" s="229" t="s">
        <v>8</v>
      </c>
      <c r="U57" s="229">
        <f t="shared" si="21"/>
        <v>94.5</v>
      </c>
      <c r="V57" s="230">
        <f t="shared" si="27"/>
        <v>0.94449575416910425</v>
      </c>
      <c r="W57" s="238">
        <f t="shared" si="12"/>
        <v>1.0587660088315847</v>
      </c>
      <c r="X57" s="271">
        <f t="shared" si="13"/>
        <v>1</v>
      </c>
    </row>
    <row r="58" spans="4:24" ht="19.2" customHeight="1" x14ac:dyDescent="0.3">
      <c r="D58" s="229" t="s">
        <v>7</v>
      </c>
      <c r="E58" s="229">
        <f t="shared" si="18"/>
        <v>95.5</v>
      </c>
      <c r="F58" s="230">
        <f t="shared" si="22"/>
        <v>0.18019009532319466</v>
      </c>
      <c r="G58" s="238">
        <f t="shared" si="6"/>
        <v>5.5496946056128573</v>
      </c>
      <c r="H58" s="271">
        <f t="shared" si="23"/>
        <v>5.1321175844770144</v>
      </c>
      <c r="I58" s="229" t="s">
        <v>8</v>
      </c>
      <c r="J58" s="229">
        <f t="shared" si="19"/>
        <v>95.5</v>
      </c>
      <c r="K58" s="230">
        <f t="shared" si="24"/>
        <v>0.81980990467595471</v>
      </c>
      <c r="L58" s="238">
        <f t="shared" si="8"/>
        <v>1.2197949723421173</v>
      </c>
      <c r="M58" s="271">
        <f t="shared" si="25"/>
        <v>1.1280136425312941</v>
      </c>
      <c r="O58" s="229" t="s">
        <v>7</v>
      </c>
      <c r="P58" s="229">
        <f t="shared" si="20"/>
        <v>95.5</v>
      </c>
      <c r="Q58" s="230">
        <f t="shared" si="26"/>
        <v>4.4642721113491872E-2</v>
      </c>
      <c r="R58" s="238">
        <f t="shared" si="9"/>
        <v>22.400068254302294</v>
      </c>
      <c r="S58" s="271">
        <f t="shared" si="10"/>
        <v>20.704927953976714</v>
      </c>
      <c r="T58" s="229" t="s">
        <v>8</v>
      </c>
      <c r="U58" s="229">
        <f t="shared" si="21"/>
        <v>95.5</v>
      </c>
      <c r="V58" s="230">
        <f t="shared" si="27"/>
        <v>0.95535727888650701</v>
      </c>
      <c r="W58" s="238">
        <f t="shared" si="12"/>
        <v>1.0467288229232159</v>
      </c>
      <c r="X58" s="271">
        <f t="shared" si="13"/>
        <v>1</v>
      </c>
    </row>
    <row r="59" spans="4:24" ht="19.2" customHeight="1" x14ac:dyDescent="0.3">
      <c r="D59" s="229" t="s">
        <v>7</v>
      </c>
      <c r="E59" s="229">
        <f t="shared" si="18"/>
        <v>96.5</v>
      </c>
      <c r="F59" s="230">
        <f t="shared" si="22"/>
        <v>0.15425680179648385</v>
      </c>
      <c r="G59" s="238">
        <f t="shared" si="6"/>
        <v>6.4826963113064755</v>
      </c>
      <c r="H59" s="271">
        <f t="shared" si="23"/>
        <v>5.9949172158827668</v>
      </c>
      <c r="I59" s="229" t="s">
        <v>8</v>
      </c>
      <c r="J59" s="229">
        <f t="shared" si="19"/>
        <v>96.5</v>
      </c>
      <c r="K59" s="230">
        <f t="shared" si="24"/>
        <v>0.84574319820266552</v>
      </c>
      <c r="L59" s="238">
        <f t="shared" si="8"/>
        <v>1.1823920099211604</v>
      </c>
      <c r="M59" s="271">
        <f t="shared" si="25"/>
        <v>1.0934250003097954</v>
      </c>
      <c r="O59" s="229" t="s">
        <v>7</v>
      </c>
      <c r="P59" s="229">
        <f t="shared" si="20"/>
        <v>96.5</v>
      </c>
      <c r="Q59" s="230">
        <f t="shared" si="26"/>
        <v>3.5591450515656251E-2</v>
      </c>
      <c r="R59" s="238">
        <f t="shared" si="9"/>
        <v>28.096635161304032</v>
      </c>
      <c r="S59" s="271">
        <f t="shared" si="10"/>
        <v>25.970403311259403</v>
      </c>
      <c r="T59" s="229" t="s">
        <v>8</v>
      </c>
      <c r="U59" s="229">
        <f t="shared" si="21"/>
        <v>96.5</v>
      </c>
      <c r="V59" s="230">
        <f t="shared" si="27"/>
        <v>0.96440854948434263</v>
      </c>
      <c r="W59" s="238">
        <f t="shared" si="12"/>
        <v>1.0369049512622921</v>
      </c>
      <c r="X59" s="271">
        <f t="shared" si="13"/>
        <v>1</v>
      </c>
    </row>
    <row r="60" spans="4:24" ht="19.2" customHeight="1" x14ac:dyDescent="0.3">
      <c r="D60" s="229" t="s">
        <v>7</v>
      </c>
      <c r="E60" s="229">
        <f t="shared" si="18"/>
        <v>97.5</v>
      </c>
      <c r="F60" s="230">
        <f t="shared" si="22"/>
        <v>0.1309970436848979</v>
      </c>
      <c r="G60" s="238">
        <f t="shared" si="6"/>
        <v>7.6337600595431292</v>
      </c>
      <c r="H60" s="271">
        <f t="shared" si="23"/>
        <v>7.0593711945223703</v>
      </c>
      <c r="I60" s="229" t="s">
        <v>8</v>
      </c>
      <c r="J60" s="229">
        <f t="shared" si="19"/>
        <v>97.5</v>
      </c>
      <c r="K60" s="230">
        <f t="shared" si="24"/>
        <v>0.86900295631425151</v>
      </c>
      <c r="L60" s="238">
        <f t="shared" si="8"/>
        <v>1.1507440713911414</v>
      </c>
      <c r="M60" s="271">
        <f t="shared" si="25"/>
        <v>1.0641583553167377</v>
      </c>
      <c r="O60" s="229" t="s">
        <v>7</v>
      </c>
      <c r="P60" s="229">
        <f t="shared" si="20"/>
        <v>97.5</v>
      </c>
      <c r="Q60" s="230">
        <f t="shared" si="26"/>
        <v>2.8126485074142348E-2</v>
      </c>
      <c r="R60" s="238">
        <f t="shared" si="9"/>
        <v>35.553678227619514</v>
      </c>
      <c r="S60" s="271">
        <f t="shared" si="10"/>
        <v>32.863129604988849</v>
      </c>
      <c r="T60" s="229" t="s">
        <v>8</v>
      </c>
      <c r="U60" s="229">
        <f t="shared" si="21"/>
        <v>97.5</v>
      </c>
      <c r="V60" s="230">
        <f t="shared" si="27"/>
        <v>0.9718735149258565</v>
      </c>
      <c r="W60" s="238">
        <f t="shared" si="12"/>
        <v>1.0289404790254926</v>
      </c>
      <c r="X60" s="271">
        <f t="shared" si="13"/>
        <v>1</v>
      </c>
    </row>
    <row r="61" spans="4:24" ht="19.2" customHeight="1" x14ac:dyDescent="0.3">
      <c r="D61" s="229" t="s">
        <v>7</v>
      </c>
      <c r="E61" s="229">
        <f t="shared" si="18"/>
        <v>98.5</v>
      </c>
      <c r="F61" s="230">
        <f t="shared" si="22"/>
        <v>0.11034807474910223</v>
      </c>
      <c r="G61" s="238">
        <f t="shared" si="6"/>
        <v>9.0622333219106377</v>
      </c>
      <c r="H61" s="271">
        <f t="shared" si="23"/>
        <v>8.3803614957430916</v>
      </c>
      <c r="I61" s="229" t="s">
        <v>8</v>
      </c>
      <c r="J61" s="229">
        <f t="shared" si="19"/>
        <v>98.5</v>
      </c>
      <c r="K61" s="230">
        <f t="shared" si="24"/>
        <v>0.88965192525004722</v>
      </c>
      <c r="L61" s="238">
        <f t="shared" si="8"/>
        <v>1.124035110382005</v>
      </c>
      <c r="M61" s="271">
        <f t="shared" si="25"/>
        <v>1.039459063157586</v>
      </c>
      <c r="O61" s="229" t="s">
        <v>7</v>
      </c>
      <c r="P61" s="229">
        <f t="shared" si="20"/>
        <v>98.5</v>
      </c>
      <c r="Q61" s="230">
        <f t="shared" si="26"/>
        <v>2.2032635734130994E-2</v>
      </c>
      <c r="R61" s="238">
        <f t="shared" si="9"/>
        <v>45.387216130972888</v>
      </c>
      <c r="S61" s="271">
        <f t="shared" si="10"/>
        <v>41.952507883223589</v>
      </c>
      <c r="T61" s="229" t="s">
        <v>8</v>
      </c>
      <c r="U61" s="229">
        <f t="shared" si="21"/>
        <v>98.5</v>
      </c>
      <c r="V61" s="230">
        <f t="shared" si="27"/>
        <v>0.97796736426586783</v>
      </c>
      <c r="W61" s="238">
        <f t="shared" si="12"/>
        <v>1.0225290091870003</v>
      </c>
      <c r="X61" s="271">
        <f t="shared" si="13"/>
        <v>1</v>
      </c>
    </row>
    <row r="62" spans="4:24" ht="19.2" customHeight="1" x14ac:dyDescent="0.3">
      <c r="D62" s="229" t="s">
        <v>7</v>
      </c>
      <c r="E62" s="229">
        <f t="shared" si="18"/>
        <v>99.5</v>
      </c>
      <c r="F62" s="230">
        <f t="shared" si="22"/>
        <v>9.2202011138857523E-2</v>
      </c>
      <c r="G62" s="238">
        <f t="shared" si="6"/>
        <v>10.845750408784316</v>
      </c>
      <c r="H62" s="271">
        <f t="shared" si="23"/>
        <v>10.029680972620653</v>
      </c>
      <c r="I62" s="229" t="s">
        <v>8</v>
      </c>
      <c r="J62" s="229">
        <f t="shared" si="19"/>
        <v>99.5</v>
      </c>
      <c r="K62" s="230">
        <f t="shared" si="24"/>
        <v>0.90779798886029195</v>
      </c>
      <c r="L62" s="238">
        <f t="shared" si="8"/>
        <v>1.1015666616043778</v>
      </c>
      <c r="M62" s="271">
        <f t="shared" si="25"/>
        <v>1.0186812133366321</v>
      </c>
      <c r="O62" s="229" t="s">
        <v>7</v>
      </c>
      <c r="P62" s="229">
        <f t="shared" si="20"/>
        <v>99.5</v>
      </c>
      <c r="Q62" s="230">
        <f t="shared" si="26"/>
        <v>1.7108313035131936E-2</v>
      </c>
      <c r="R62" s="238">
        <f t="shared" si="9"/>
        <v>58.451116597323136</v>
      </c>
      <c r="S62" s="271">
        <f t="shared" si="10"/>
        <v>54.027788854823001</v>
      </c>
      <c r="T62" s="229" t="s">
        <v>8</v>
      </c>
      <c r="U62" s="229">
        <f t="shared" si="21"/>
        <v>99.5</v>
      </c>
      <c r="V62" s="230">
        <f t="shared" si="27"/>
        <v>0.98289168696486684</v>
      </c>
      <c r="W62" s="238">
        <f t="shared" si="12"/>
        <v>1.0174061020782086</v>
      </c>
      <c r="X62" s="271">
        <f t="shared" si="13"/>
        <v>1</v>
      </c>
    </row>
    <row r="63" spans="4:24" ht="19.2" customHeight="1" x14ac:dyDescent="0.3">
      <c r="D63" s="229" t="s">
        <v>7</v>
      </c>
      <c r="E63" s="229">
        <f t="shared" si="18"/>
        <v>100.5</v>
      </c>
      <c r="F63" s="230">
        <f t="shared" si="22"/>
        <v>7.6414935797944603E-2</v>
      </c>
      <c r="G63" s="238">
        <f t="shared" si="6"/>
        <v>13.086446904099837</v>
      </c>
      <c r="H63" s="271">
        <f t="shared" si="23"/>
        <v>12.101780196504865</v>
      </c>
      <c r="I63" s="229" t="s">
        <v>8</v>
      </c>
      <c r="J63" s="229">
        <f t="shared" si="19"/>
        <v>100.5</v>
      </c>
      <c r="K63" s="230">
        <f t="shared" si="24"/>
        <v>0.9235850642012049</v>
      </c>
      <c r="L63" s="238">
        <f t="shared" si="8"/>
        <v>1.0827373013712442</v>
      </c>
      <c r="M63" s="271">
        <f t="shared" si="25"/>
        <v>1.001268635235635</v>
      </c>
      <c r="O63" s="229" t="s">
        <v>7</v>
      </c>
      <c r="P63" s="229">
        <f t="shared" si="20"/>
        <v>100.5</v>
      </c>
      <c r="Q63" s="230">
        <f t="shared" si="26"/>
        <v>1.3168854875932674E-2</v>
      </c>
      <c r="R63" s="238">
        <f t="shared" si="9"/>
        <v>75.936746924563224</v>
      </c>
      <c r="S63" s="271">
        <f t="shared" si="10"/>
        <v>70.190182292434116</v>
      </c>
      <c r="T63" s="229" t="s">
        <v>8</v>
      </c>
      <c r="U63" s="229">
        <f t="shared" si="21"/>
        <v>100.5</v>
      </c>
      <c r="V63" s="230">
        <f t="shared" si="27"/>
        <v>0.98683114512406611</v>
      </c>
      <c r="W63" s="238">
        <f t="shared" si="12"/>
        <v>1.0133445878162655</v>
      </c>
      <c r="X63" s="271">
        <f t="shared" si="13"/>
        <v>1</v>
      </c>
    </row>
    <row r="64" spans="4:24" ht="19.2" customHeight="1" x14ac:dyDescent="0.3">
      <c r="D64" s="229" t="s">
        <v>7</v>
      </c>
      <c r="E64" s="229">
        <f t="shared" si="18"/>
        <v>101.5</v>
      </c>
      <c r="F64" s="230">
        <f t="shared" si="22"/>
        <v>6.2816167930029518E-2</v>
      </c>
      <c r="G64" s="238">
        <f t="shared" si="6"/>
        <v>15.919468394090719</v>
      </c>
      <c r="H64" s="271">
        <f t="shared" si="23"/>
        <v>14.721635961411028</v>
      </c>
      <c r="I64" s="229" t="s">
        <v>8</v>
      </c>
      <c r="J64" s="229">
        <f t="shared" si="19"/>
        <v>101.5</v>
      </c>
      <c r="K64" s="230">
        <f t="shared" si="24"/>
        <v>0.93718383206911993</v>
      </c>
      <c r="L64" s="238">
        <f t="shared" si="8"/>
        <v>1.0670265168704354</v>
      </c>
      <c r="M64" s="271">
        <f t="shared" si="25"/>
        <v>1</v>
      </c>
      <c r="O64" s="229" t="s">
        <v>7</v>
      </c>
      <c r="P64" s="229">
        <f t="shared" si="20"/>
        <v>101.5</v>
      </c>
      <c r="Q64" s="230">
        <f t="shared" si="26"/>
        <v>1.004849197755703E-2</v>
      </c>
      <c r="R64" s="238">
        <f t="shared" si="9"/>
        <v>99.517420348592253</v>
      </c>
      <c r="S64" s="271">
        <f t="shared" si="10"/>
        <v>91.98637232221229</v>
      </c>
      <c r="T64" s="229" t="s">
        <v>8</v>
      </c>
      <c r="U64" s="229">
        <f t="shared" si="21"/>
        <v>101.5</v>
      </c>
      <c r="V64" s="230">
        <f t="shared" si="27"/>
        <v>0.98995150802244181</v>
      </c>
      <c r="W64" s="238">
        <f t="shared" si="12"/>
        <v>1.0101504890857043</v>
      </c>
      <c r="X64" s="271">
        <f t="shared" si="13"/>
        <v>1</v>
      </c>
    </row>
    <row r="65" spans="4:24" ht="19.2" customHeight="1" x14ac:dyDescent="0.3">
      <c r="D65" s="229" t="s">
        <v>7</v>
      </c>
      <c r="E65" s="229">
        <f t="shared" si="18"/>
        <v>102.5</v>
      </c>
      <c r="F65" s="230">
        <f t="shared" si="22"/>
        <v>5.1217218866219667E-2</v>
      </c>
      <c r="G65" s="238">
        <f t="shared" si="6"/>
        <v>19.52468373208664</v>
      </c>
      <c r="H65" s="271">
        <f t="shared" si="23"/>
        <v>18.055583204785851</v>
      </c>
      <c r="I65" s="229" t="s">
        <v>8</v>
      </c>
      <c r="J65" s="229">
        <f t="shared" si="19"/>
        <v>102.5</v>
      </c>
      <c r="K65" s="230">
        <f t="shared" si="24"/>
        <v>0.9487827811329298</v>
      </c>
      <c r="L65" s="238">
        <f t="shared" si="8"/>
        <v>1.0539820282213725</v>
      </c>
      <c r="M65" s="271">
        <f t="shared" si="25"/>
        <v>1</v>
      </c>
      <c r="O65" s="229" t="s">
        <v>7</v>
      </c>
      <c r="P65" s="229">
        <f t="shared" si="20"/>
        <v>102.5</v>
      </c>
      <c r="Q65" s="230">
        <f t="shared" si="26"/>
        <v>7.6011485278506402E-3</v>
      </c>
      <c r="R65" s="238">
        <f t="shared" si="9"/>
        <v>131.55906588800309</v>
      </c>
      <c r="S65" s="271">
        <f t="shared" si="10"/>
        <v>121.60324468566772</v>
      </c>
      <c r="T65" s="229" t="s">
        <v>8</v>
      </c>
      <c r="U65" s="229">
        <f t="shared" si="21"/>
        <v>102.5</v>
      </c>
      <c r="V65" s="230">
        <f t="shared" si="27"/>
        <v>0.99239885147214824</v>
      </c>
      <c r="W65" s="238">
        <f t="shared" si="12"/>
        <v>1.0076593685256447</v>
      </c>
      <c r="X65" s="271">
        <f t="shared" si="13"/>
        <v>1</v>
      </c>
    </row>
    <row r="66" spans="4:24" ht="19.2" customHeight="1" x14ac:dyDescent="0.3">
      <c r="D66" s="229" t="s">
        <v>7</v>
      </c>
      <c r="E66" s="229">
        <f t="shared" si="18"/>
        <v>103.5</v>
      </c>
      <c r="F66" s="230">
        <f t="shared" si="22"/>
        <v>4.1420048297758839E-2</v>
      </c>
      <c r="G66" s="238">
        <f t="shared" si="6"/>
        <v>24.142897970838632</v>
      </c>
      <c r="H66" s="271">
        <f t="shared" si="23"/>
        <v>22.326308026222016</v>
      </c>
      <c r="I66" s="229" t="s">
        <v>8</v>
      </c>
      <c r="J66" s="229">
        <f t="shared" si="19"/>
        <v>103.5</v>
      </c>
      <c r="K66" s="230">
        <f t="shared" si="24"/>
        <v>0.95857995170139065</v>
      </c>
      <c r="L66" s="238">
        <f t="shared" si="8"/>
        <v>1.043209800314614</v>
      </c>
      <c r="M66" s="271">
        <f t="shared" si="25"/>
        <v>1</v>
      </c>
      <c r="O66" s="229" t="s">
        <v>7</v>
      </c>
      <c r="P66" s="229">
        <f t="shared" si="20"/>
        <v>103.5</v>
      </c>
      <c r="Q66" s="230">
        <f t="shared" si="26"/>
        <v>5.7002992465252913E-3</v>
      </c>
      <c r="R66" s="238">
        <f t="shared" si="9"/>
        <v>175.42938655537532</v>
      </c>
      <c r="S66" s="271">
        <f t="shared" si="10"/>
        <v>162.153649194428</v>
      </c>
      <c r="T66" s="229" t="s">
        <v>8</v>
      </c>
      <c r="U66" s="229">
        <f t="shared" si="21"/>
        <v>103.5</v>
      </c>
      <c r="V66" s="230">
        <f t="shared" si="27"/>
        <v>0.99429970075347363</v>
      </c>
      <c r="W66" s="238">
        <f t="shared" si="12"/>
        <v>1.0057329789420701</v>
      </c>
      <c r="X66" s="271">
        <f t="shared" si="13"/>
        <v>1</v>
      </c>
    </row>
    <row r="67" spans="4:24" ht="19.2" customHeight="1" x14ac:dyDescent="0.3">
      <c r="D67" s="229" t="s">
        <v>7</v>
      </c>
      <c r="E67" s="229">
        <f t="shared" si="18"/>
        <v>104.5</v>
      </c>
      <c r="F67" s="230">
        <f t="shared" si="22"/>
        <v>3.3224338302988758E-2</v>
      </c>
      <c r="G67" s="238">
        <f t="shared" si="6"/>
        <v>30.098417337330179</v>
      </c>
      <c r="H67" s="271">
        <f t="shared" si="23"/>
        <v>27.833714800380797</v>
      </c>
      <c r="I67" s="229" t="s">
        <v>8</v>
      </c>
      <c r="J67" s="229">
        <f t="shared" si="19"/>
        <v>104.5</v>
      </c>
      <c r="K67" s="230">
        <f t="shared" si="24"/>
        <v>0.96677566169616069</v>
      </c>
      <c r="L67" s="238">
        <f t="shared" si="8"/>
        <v>1.0343661302411655</v>
      </c>
      <c r="M67" s="271">
        <f t="shared" si="25"/>
        <v>1</v>
      </c>
      <c r="O67" s="229" t="s">
        <v>7</v>
      </c>
      <c r="P67" s="229">
        <f t="shared" si="20"/>
        <v>104.5</v>
      </c>
      <c r="Q67" s="230">
        <f t="shared" si="26"/>
        <v>4.2381074916596371E-3</v>
      </c>
      <c r="R67" s="238">
        <f t="shared" si="9"/>
        <v>235.95437396714101</v>
      </c>
      <c r="S67" s="271">
        <f t="shared" si="10"/>
        <v>218.09836728854654</v>
      </c>
      <c r="T67" s="229" t="s">
        <v>8</v>
      </c>
      <c r="U67" s="229">
        <f t="shared" si="21"/>
        <v>104.5</v>
      </c>
      <c r="V67" s="230">
        <f t="shared" si="27"/>
        <v>0.99576189250833924</v>
      </c>
      <c r="W67" s="238">
        <f t="shared" si="12"/>
        <v>1.0042561454937635</v>
      </c>
      <c r="X67" s="271">
        <f t="shared" si="13"/>
        <v>1</v>
      </c>
    </row>
    <row r="68" spans="4:24" ht="19.2" customHeight="1" x14ac:dyDescent="0.3">
      <c r="D68" s="229" t="s">
        <v>7</v>
      </c>
      <c r="E68" s="229">
        <f t="shared" si="18"/>
        <v>105.5</v>
      </c>
      <c r="F68" s="230">
        <f t="shared" si="22"/>
        <v>2.6433607164464929E-2</v>
      </c>
      <c r="G68" s="238">
        <f t="shared" si="6"/>
        <v>37.830629538306603</v>
      </c>
      <c r="H68" s="271">
        <f t="shared" si="23"/>
        <v>34.984130277910779</v>
      </c>
      <c r="I68" s="229" t="s">
        <v>8</v>
      </c>
      <c r="J68" s="229">
        <f t="shared" si="19"/>
        <v>105.5</v>
      </c>
      <c r="K68" s="230">
        <f t="shared" si="24"/>
        <v>0.97356639283468449</v>
      </c>
      <c r="L68" s="238">
        <f t="shared" si="8"/>
        <v>1.0271513143426716</v>
      </c>
      <c r="M68" s="271">
        <f t="shared" si="25"/>
        <v>1</v>
      </c>
      <c r="O68" s="229" t="s">
        <v>7</v>
      </c>
      <c r="P68" s="229">
        <f t="shared" si="20"/>
        <v>105.5</v>
      </c>
      <c r="Q68" s="230">
        <f t="shared" si="26"/>
        <v>3.1240566308096116E-3</v>
      </c>
      <c r="R68" s="238">
        <f t="shared" si="9"/>
        <v>320.09663017563355</v>
      </c>
      <c r="S68" s="271">
        <f t="shared" si="10"/>
        <v>295.8731014055856</v>
      </c>
      <c r="T68" s="229" t="s">
        <v>8</v>
      </c>
      <c r="U68" s="229">
        <f t="shared" si="21"/>
        <v>105.5</v>
      </c>
      <c r="V68" s="230">
        <f t="shared" si="27"/>
        <v>0.99687594336918928</v>
      </c>
      <c r="W68" s="238">
        <f t="shared" si="12"/>
        <v>1.0031338469461428</v>
      </c>
      <c r="X68" s="271">
        <f t="shared" si="13"/>
        <v>1</v>
      </c>
    </row>
    <row r="69" spans="4:24" ht="19.2" customHeight="1" x14ac:dyDescent="0.3">
      <c r="D69" s="229" t="s">
        <v>7</v>
      </c>
      <c r="E69" s="229">
        <f t="shared" si="18"/>
        <v>106.5</v>
      </c>
      <c r="F69" s="230">
        <f t="shared" si="22"/>
        <v>2.0860082550770886E-2</v>
      </c>
      <c r="G69" s="238">
        <f t="shared" si="6"/>
        <v>47.938448832411019</v>
      </c>
      <c r="H69" s="271">
        <f t="shared" si="23"/>
        <v>44.331404466210145</v>
      </c>
      <c r="I69" s="229" t="s">
        <v>8</v>
      </c>
      <c r="J69" s="229">
        <f t="shared" si="19"/>
        <v>106.5</v>
      </c>
      <c r="K69" s="230">
        <f t="shared" si="24"/>
        <v>0.97913991744837858</v>
      </c>
      <c r="L69" s="238">
        <f t="shared" si="8"/>
        <v>1.0213044960989666</v>
      </c>
      <c r="M69" s="271">
        <f t="shared" si="25"/>
        <v>1</v>
      </c>
      <c r="O69" s="229" t="s">
        <v>7</v>
      </c>
      <c r="P69" s="229">
        <f t="shared" si="20"/>
        <v>106.5</v>
      </c>
      <c r="Q69" s="230">
        <f t="shared" si="26"/>
        <v>2.2832635282812896E-3</v>
      </c>
      <c r="R69" s="238">
        <f t="shared" si="9"/>
        <v>437.96959379136706</v>
      </c>
      <c r="S69" s="271">
        <f t="shared" si="10"/>
        <v>404.82594885580414</v>
      </c>
      <c r="T69" s="229" t="s">
        <v>8</v>
      </c>
      <c r="U69" s="229">
        <f t="shared" si="21"/>
        <v>106.5</v>
      </c>
      <c r="V69" s="230">
        <f t="shared" si="27"/>
        <v>0.99771673647171755</v>
      </c>
      <c r="W69" s="238">
        <f t="shared" si="12"/>
        <v>1.0022884887511829</v>
      </c>
      <c r="X69" s="271">
        <f t="shared" si="13"/>
        <v>1</v>
      </c>
    </row>
    <row r="70" spans="4:24" ht="19.2" customHeight="1" x14ac:dyDescent="0.3">
      <c r="D70" s="229" t="s">
        <v>7</v>
      </c>
      <c r="E70" s="229">
        <f t="shared" si="18"/>
        <v>107.5</v>
      </c>
      <c r="F70" s="230">
        <f t="shared" si="22"/>
        <v>1.6328338238701886E-2</v>
      </c>
      <c r="G70" s="238">
        <f t="shared" si="6"/>
        <v>61.243219327106537</v>
      </c>
      <c r="H70" s="271">
        <f t="shared" si="23"/>
        <v>56.635080878277762</v>
      </c>
      <c r="I70" s="229" t="s">
        <v>8</v>
      </c>
      <c r="J70" s="229">
        <f t="shared" si="19"/>
        <v>107.5</v>
      </c>
      <c r="K70" s="230">
        <f t="shared" si="24"/>
        <v>0.98367166176044762</v>
      </c>
      <c r="L70" s="238">
        <f t="shared" si="8"/>
        <v>1.0165993785063707</v>
      </c>
      <c r="M70" s="271">
        <f t="shared" si="25"/>
        <v>1</v>
      </c>
      <c r="O70" s="229" t="s">
        <v>7</v>
      </c>
      <c r="P70" s="229">
        <f t="shared" si="20"/>
        <v>107.5</v>
      </c>
      <c r="Q70" s="230">
        <f t="shared" si="26"/>
        <v>1.6546331712507692E-3</v>
      </c>
      <c r="R70" s="238">
        <f t="shared" si="9"/>
        <v>604.36356370402063</v>
      </c>
      <c r="S70" s="271">
        <f t="shared" si="10"/>
        <v>558.6279426669596</v>
      </c>
      <c r="T70" s="229" t="s">
        <v>8</v>
      </c>
      <c r="U70" s="229">
        <f t="shared" si="21"/>
        <v>107.5</v>
      </c>
      <c r="V70" s="230">
        <f t="shared" si="27"/>
        <v>0.99834536682874808</v>
      </c>
      <c r="W70" s="238">
        <f t="shared" si="12"/>
        <v>1.0016573755197642</v>
      </c>
      <c r="X70" s="271">
        <f t="shared" si="13"/>
        <v>1</v>
      </c>
    </row>
    <row r="71" spans="4:24" ht="19.2" customHeight="1" x14ac:dyDescent="0.3">
      <c r="D71" s="229" t="s">
        <v>7</v>
      </c>
      <c r="E71" s="229">
        <f t="shared" si="18"/>
        <v>108.5</v>
      </c>
      <c r="F71" s="230">
        <f t="shared" si="22"/>
        <v>1.2677766431757413E-2</v>
      </c>
      <c r="G71" s="238">
        <f t="shared" si="6"/>
        <v>78.878247630042381</v>
      </c>
      <c r="H71" s="271">
        <f t="shared" si="23"/>
        <v>72.943192457014334</v>
      </c>
      <c r="I71" s="229" t="s">
        <v>8</v>
      </c>
      <c r="J71" s="229">
        <f t="shared" si="19"/>
        <v>108.5</v>
      </c>
      <c r="K71" s="230">
        <f t="shared" si="24"/>
        <v>0.98732223356739213</v>
      </c>
      <c r="L71" s="238">
        <f t="shared" si="8"/>
        <v>1.012840556002472</v>
      </c>
      <c r="M71" s="271">
        <f t="shared" si="25"/>
        <v>1</v>
      </c>
      <c r="O71" s="229" t="s">
        <v>7</v>
      </c>
      <c r="P71" s="229">
        <f t="shared" si="20"/>
        <v>108.5</v>
      </c>
      <c r="Q71" s="230">
        <f t="shared" si="26"/>
        <v>1.188981054931865E-3</v>
      </c>
      <c r="R71" s="238">
        <f t="shared" si="9"/>
        <v>841.05629425466782</v>
      </c>
      <c r="S71" s="271">
        <f t="shared" si="10"/>
        <v>777.40879090566591</v>
      </c>
      <c r="T71" s="229" t="s">
        <v>8</v>
      </c>
      <c r="U71" s="229">
        <f t="shared" si="21"/>
        <v>108.5</v>
      </c>
      <c r="V71" s="230">
        <f t="shared" si="27"/>
        <v>0.99881101894506696</v>
      </c>
      <c r="W71" s="238">
        <f t="shared" si="12"/>
        <v>1.0011903964137168</v>
      </c>
      <c r="X71" s="271">
        <f t="shared" si="13"/>
        <v>1</v>
      </c>
    </row>
    <row r="72" spans="4:24" ht="19.2" customHeight="1" x14ac:dyDescent="0.3">
      <c r="D72" s="229" t="s">
        <v>7</v>
      </c>
      <c r="E72" s="229">
        <f t="shared" si="18"/>
        <v>109.5</v>
      </c>
      <c r="F72" s="230">
        <f t="shared" si="22"/>
        <v>9.764007283095311E-3</v>
      </c>
      <c r="G72" s="238">
        <f t="shared" si="6"/>
        <v>102.416965801667</v>
      </c>
      <c r="H72" s="271">
        <f t="shared" si="23"/>
        <v>94.710781131617253</v>
      </c>
      <c r="I72" s="229" t="s">
        <v>8</v>
      </c>
      <c r="J72" s="229">
        <f t="shared" si="19"/>
        <v>109.5</v>
      </c>
      <c r="K72" s="230">
        <f t="shared" si="24"/>
        <v>0.99023599271605423</v>
      </c>
      <c r="L72" s="238">
        <f t="shared" si="8"/>
        <v>1.0098602831605472</v>
      </c>
      <c r="M72" s="271">
        <f t="shared" si="25"/>
        <v>1</v>
      </c>
      <c r="O72" s="229" t="s">
        <v>7</v>
      </c>
      <c r="P72" s="229">
        <f t="shared" si="20"/>
        <v>109.5</v>
      </c>
      <c r="Q72" s="230">
        <f t="shared" si="26"/>
        <v>8.4721803378037678E-4</v>
      </c>
      <c r="R72" s="238">
        <f t="shared" si="9"/>
        <v>1180.3337041090756</v>
      </c>
      <c r="S72" s="271">
        <f t="shared" si="10"/>
        <v>1091.0111535278481</v>
      </c>
      <c r="T72" s="229" t="s">
        <v>8</v>
      </c>
      <c r="U72" s="229">
        <f t="shared" si="21"/>
        <v>109.5</v>
      </c>
      <c r="V72" s="230">
        <f t="shared" si="27"/>
        <v>0.99915278196621848</v>
      </c>
      <c r="W72" s="238">
        <f t="shared" si="12"/>
        <v>1.0008479364208087</v>
      </c>
      <c r="X72" s="271">
        <f t="shared" si="13"/>
        <v>1</v>
      </c>
    </row>
    <row r="73" spans="4:24" ht="19.2" customHeight="1" x14ac:dyDescent="0.3">
      <c r="D73" s="229" t="s">
        <v>7</v>
      </c>
      <c r="E73" s="229">
        <f t="shared" si="18"/>
        <v>110.5</v>
      </c>
      <c r="F73" s="230">
        <f t="shared" si="22"/>
        <v>7.4594886836989224E-3</v>
      </c>
      <c r="G73" s="238">
        <f t="shared" si="6"/>
        <v>134.05744581197379</v>
      </c>
      <c r="H73" s="271">
        <f t="shared" si="23"/>
        <v>123.97052880817554</v>
      </c>
      <c r="I73" s="229" t="s">
        <v>8</v>
      </c>
      <c r="J73" s="229">
        <f t="shared" si="19"/>
        <v>110.5</v>
      </c>
      <c r="K73" s="230">
        <f t="shared" si="24"/>
        <v>0.99254051131545062</v>
      </c>
      <c r="L73" s="238">
        <f t="shared" si="8"/>
        <v>1.0075155508510811</v>
      </c>
      <c r="M73" s="271">
        <f t="shared" si="25"/>
        <v>1</v>
      </c>
      <c r="O73" s="229" t="s">
        <v>7</v>
      </c>
      <c r="P73" s="229">
        <f t="shared" si="20"/>
        <v>110.5</v>
      </c>
      <c r="Q73" s="230">
        <f t="shared" si="26"/>
        <v>5.9866310930656633E-4</v>
      </c>
      <c r="R73" s="238">
        <f t="shared" si="9"/>
        <v>1670.3885448333431</v>
      </c>
      <c r="S73" s="271">
        <f t="shared" si="10"/>
        <v>1543.980763062171</v>
      </c>
      <c r="T73" s="229" t="s">
        <v>8</v>
      </c>
      <c r="U73" s="229">
        <f t="shared" si="21"/>
        <v>110.5</v>
      </c>
      <c r="V73" s="230">
        <f t="shared" si="27"/>
        <v>0.99940133689069233</v>
      </c>
      <c r="W73" s="238">
        <f t="shared" si="12"/>
        <v>1.0005990217215139</v>
      </c>
      <c r="X73" s="271">
        <f t="shared" si="13"/>
        <v>1</v>
      </c>
    </row>
    <row r="74" spans="4:24" ht="19.2" customHeight="1" x14ac:dyDescent="0.3">
      <c r="D74" s="229" t="s">
        <v>7</v>
      </c>
      <c r="E74" s="229">
        <f t="shared" si="18"/>
        <v>111.5</v>
      </c>
      <c r="F74" s="230">
        <f t="shared" si="22"/>
        <v>5.6532443760639144E-3</v>
      </c>
      <c r="G74" s="238">
        <f t="shared" si="6"/>
        <v>176.88957587505752</v>
      </c>
      <c r="H74" s="271">
        <f t="shared" si="23"/>
        <v>163.57983049029644</v>
      </c>
      <c r="I74" s="229" t="s">
        <v>8</v>
      </c>
      <c r="J74" s="229">
        <f t="shared" si="19"/>
        <v>111.5</v>
      </c>
      <c r="K74" s="230">
        <f t="shared" si="24"/>
        <v>0.99434675562308561</v>
      </c>
      <c r="L74" s="238">
        <f t="shared" si="8"/>
        <v>1.0056853852491046</v>
      </c>
      <c r="M74" s="271">
        <f t="shared" si="25"/>
        <v>1</v>
      </c>
      <c r="O74" s="229" t="s">
        <v>7</v>
      </c>
      <c r="P74" s="229">
        <f t="shared" si="20"/>
        <v>111.5</v>
      </c>
      <c r="Q74" s="230">
        <f t="shared" si="26"/>
        <v>4.1952442500111818E-4</v>
      </c>
      <c r="R74" s="238">
        <f t="shared" si="9"/>
        <v>2383.6514405504154</v>
      </c>
      <c r="S74" s="271">
        <f t="shared" si="10"/>
        <v>2203.2670072114647</v>
      </c>
      <c r="T74" s="229" t="s">
        <v>8</v>
      </c>
      <c r="U74" s="229">
        <f t="shared" si="21"/>
        <v>111.5</v>
      </c>
      <c r="V74" s="230">
        <f t="shared" si="27"/>
        <v>0.99958047557499774</v>
      </c>
      <c r="W74" s="238">
        <f t="shared" si="12"/>
        <v>1.0004197004996129</v>
      </c>
      <c r="X74" s="271">
        <f t="shared" si="13"/>
        <v>1</v>
      </c>
    </row>
    <row r="75" spans="4:24" ht="19.2" customHeight="1" x14ac:dyDescent="0.3">
      <c r="D75" s="229" t="s">
        <v>7</v>
      </c>
      <c r="E75" s="229">
        <f t="shared" si="18"/>
        <v>112.5</v>
      </c>
      <c r="F75" s="230">
        <f t="shared" si="22"/>
        <v>4.2501796013831444E-3</v>
      </c>
      <c r="G75" s="238">
        <f t="shared" si="6"/>
        <v>235.28417473806707</v>
      </c>
      <c r="H75" s="271">
        <f t="shared" si="23"/>
        <v>217.58063034696494</v>
      </c>
      <c r="I75" s="229" t="s">
        <v>8</v>
      </c>
      <c r="J75" s="229">
        <f t="shared" si="19"/>
        <v>112.5</v>
      </c>
      <c r="K75" s="230">
        <f t="shared" si="24"/>
        <v>0.99574982039776638</v>
      </c>
      <c r="L75" s="238">
        <f t="shared" si="8"/>
        <v>1.0042683207319443</v>
      </c>
      <c r="M75" s="271">
        <f t="shared" si="25"/>
        <v>1</v>
      </c>
      <c r="O75" s="229" t="s">
        <v>7</v>
      </c>
      <c r="P75" s="229">
        <f t="shared" si="20"/>
        <v>112.5</v>
      </c>
      <c r="Q75" s="230">
        <f t="shared" si="26"/>
        <v>2.9156822192579753E-4</v>
      </c>
      <c r="R75" s="238">
        <f t="shared" si="9"/>
        <v>3429.7290472707768</v>
      </c>
      <c r="S75" s="271">
        <f t="shared" si="10"/>
        <v>3170.1819842340692</v>
      </c>
      <c r="T75" s="229" t="s">
        <v>8</v>
      </c>
      <c r="U75" s="229">
        <f t="shared" si="21"/>
        <v>112.5</v>
      </c>
      <c r="V75" s="230">
        <f t="shared" si="27"/>
        <v>0.99970843177807311</v>
      </c>
      <c r="W75" s="238">
        <f t="shared" si="12"/>
        <v>1.0002916532587489</v>
      </c>
      <c r="X75" s="271">
        <f t="shared" si="13"/>
        <v>1</v>
      </c>
    </row>
    <row r="76" spans="4:24" ht="19.2" customHeight="1" x14ac:dyDescent="0.3">
      <c r="D76" s="229" t="s">
        <v>7</v>
      </c>
      <c r="E76" s="229">
        <f t="shared" si="18"/>
        <v>113.5</v>
      </c>
      <c r="F76" s="230">
        <f t="shared" si="22"/>
        <v>3.1699438899032593E-3</v>
      </c>
      <c r="G76" s="238">
        <f t="shared" si="6"/>
        <v>315.46299705340152</v>
      </c>
      <c r="H76" s="271">
        <f t="shared" si="23"/>
        <v>291.72653803186989</v>
      </c>
      <c r="I76" s="229" t="s">
        <v>8</v>
      </c>
      <c r="J76" s="229">
        <f t="shared" si="19"/>
        <v>113.5</v>
      </c>
      <c r="K76" s="230">
        <f t="shared" si="24"/>
        <v>0.99683005610924624</v>
      </c>
      <c r="L76" s="238">
        <f t="shared" si="8"/>
        <v>1.00318002438964</v>
      </c>
      <c r="M76" s="271">
        <f t="shared" si="25"/>
        <v>1</v>
      </c>
      <c r="O76" s="229" t="s">
        <v>7</v>
      </c>
      <c r="P76" s="229">
        <f t="shared" si="20"/>
        <v>113.5</v>
      </c>
      <c r="Q76" s="230">
        <f t="shared" si="26"/>
        <v>2.0097975957158781E-4</v>
      </c>
      <c r="R76" s="238">
        <f t="shared" si="9"/>
        <v>4975.6254168659498</v>
      </c>
      <c r="S76" s="271">
        <f t="shared" si="10"/>
        <v>4599.0916015355533</v>
      </c>
      <c r="T76" s="229" t="s">
        <v>8</v>
      </c>
      <c r="U76" s="229">
        <f t="shared" si="21"/>
        <v>113.5</v>
      </c>
      <c r="V76" s="230">
        <f t="shared" si="27"/>
        <v>0.99979902024042733</v>
      </c>
      <c r="W76" s="238">
        <f t="shared" si="12"/>
        <v>1.0002010201605562</v>
      </c>
      <c r="X76" s="271">
        <f t="shared" si="13"/>
        <v>1</v>
      </c>
    </row>
    <row r="77" spans="4:24" ht="19.2" customHeight="1" x14ac:dyDescent="0.3">
      <c r="D77" s="229" t="s">
        <v>7</v>
      </c>
      <c r="E77" s="229">
        <f t="shared" si="18"/>
        <v>114.5</v>
      </c>
      <c r="F77" s="230">
        <f t="shared" ref="F77:F113" si="28">SUMIF(HomePoints, "&gt;" &amp; $E77, HomePointsProb)</f>
        <v>2.3455534785107165E-3</v>
      </c>
      <c r="G77" s="238">
        <f t="shared" si="6"/>
        <v>426.33860586071097</v>
      </c>
      <c r="H77" s="271">
        <f t="shared" ref="H77:H108" si="29">IF(G77-(G77*$Q$4/100)&lt;1, 1, G77-(G77*$Q$4/100))</f>
        <v>394.25950643594831</v>
      </c>
      <c r="I77" s="229" t="s">
        <v>8</v>
      </c>
      <c r="J77" s="229">
        <f t="shared" si="19"/>
        <v>114.5</v>
      </c>
      <c r="K77" s="230">
        <f t="shared" ref="K77:K113" si="30">SUMIF(HomePoints, "&lt;" &amp; $J77, HomePointsProb)</f>
        <v>0.99765444652063884</v>
      </c>
      <c r="L77" s="238">
        <f t="shared" si="8"/>
        <v>1.0023510680351713</v>
      </c>
      <c r="M77" s="271">
        <f t="shared" ref="M77:M108" si="31">IF(L77-(L77*$Q$4/100) &lt; 1, 1, L77-(L77*$Q$4/100))</f>
        <v>1</v>
      </c>
      <c r="O77" s="229" t="s">
        <v>7</v>
      </c>
      <c r="P77" s="229">
        <f t="shared" si="20"/>
        <v>114.5</v>
      </c>
      <c r="Q77" s="230">
        <f t="shared" ref="Q77:Q113" si="32">SUMIF(AwayPoints, "&gt;" &amp; $P77, AwayPointsProb)</f>
        <v>1.3740890879670412E-4</v>
      </c>
      <c r="R77" s="238">
        <f t="shared" si="9"/>
        <v>7277.5485138266804</v>
      </c>
      <c r="S77" s="271">
        <f t="shared" si="10"/>
        <v>6726.8151127803367</v>
      </c>
      <c r="T77" s="229" t="s">
        <v>8</v>
      </c>
      <c r="U77" s="229">
        <f t="shared" si="21"/>
        <v>114.5</v>
      </c>
      <c r="V77" s="230">
        <f t="shared" ref="V77:V113" si="33">SUMIF(AwayPoints, "&lt;" &amp; $U77, AwayPointsProb)</f>
        <v>0.99986259109120224</v>
      </c>
      <c r="W77" s="238">
        <f t="shared" si="12"/>
        <v>1.0001374277926007</v>
      </c>
      <c r="X77" s="271">
        <f t="shared" si="13"/>
        <v>1</v>
      </c>
    </row>
    <row r="78" spans="4:24" ht="19.2" customHeight="1" x14ac:dyDescent="0.3">
      <c r="D78" s="229" t="s">
        <v>7</v>
      </c>
      <c r="E78" s="229">
        <f t="shared" si="18"/>
        <v>115.5</v>
      </c>
      <c r="F78" s="230">
        <f t="shared" si="28"/>
        <v>1.721884210761578E-3</v>
      </c>
      <c r="G78" s="238">
        <f t="shared" ref="G78:G113" si="34">1/F78</f>
        <v>580.75914382053986</v>
      </c>
      <c r="H78" s="271">
        <f t="shared" si="29"/>
        <v>537.06094229631333</v>
      </c>
      <c r="I78" s="229" t="s">
        <v>8</v>
      </c>
      <c r="J78" s="229">
        <f t="shared" si="19"/>
        <v>115.5</v>
      </c>
      <c r="K78" s="230">
        <f t="shared" si="30"/>
        <v>0.99827811578838799</v>
      </c>
      <c r="L78" s="238">
        <f t="shared" ref="L78:L113" si="35">1/K78</f>
        <v>1.001724854210845</v>
      </c>
      <c r="M78" s="271">
        <f t="shared" si="31"/>
        <v>1</v>
      </c>
      <c r="O78" s="229" t="s">
        <v>7</v>
      </c>
      <c r="P78" s="229">
        <f t="shared" si="20"/>
        <v>115.5</v>
      </c>
      <c r="Q78" s="230">
        <f t="shared" si="32"/>
        <v>9.3185708257654588E-5</v>
      </c>
      <c r="R78" s="238">
        <f t="shared" ref="R78:R113" si="36">1/Q78</f>
        <v>10731.259317523689</v>
      </c>
      <c r="S78" s="271">
        <f t="shared" ref="S78:S113" si="37">IF(R78-(R78*$Q$5/100) &lt; 1, 1, R78-(R78*$Q$5/100))</f>
        <v>9919.1640178191938</v>
      </c>
      <c r="T78" s="229" t="s">
        <v>8</v>
      </c>
      <c r="U78" s="229">
        <f t="shared" si="21"/>
        <v>115.5</v>
      </c>
      <c r="V78" s="230">
        <f t="shared" si="33"/>
        <v>0.99990681429174133</v>
      </c>
      <c r="W78" s="238">
        <f t="shared" ref="W78:W113" si="38">1/V78</f>
        <v>1.0000931943926441</v>
      </c>
      <c r="X78" s="271">
        <f t="shared" ref="X78:X113" si="39">IF(W78-(W78*$Q$5/100) &lt; 1, 1, W78-(W78*$Q$5/100))</f>
        <v>1</v>
      </c>
    </row>
    <row r="79" spans="4:24" ht="19.2" customHeight="1" x14ac:dyDescent="0.3">
      <c r="D79" s="229" t="s">
        <v>7</v>
      </c>
      <c r="E79" s="229">
        <f t="shared" si="18"/>
        <v>116.5</v>
      </c>
      <c r="F79" s="230">
        <f t="shared" si="28"/>
        <v>1.2541322599497228E-3</v>
      </c>
      <c r="G79" s="238">
        <f t="shared" si="34"/>
        <v>797.36406751875529</v>
      </c>
      <c r="H79" s="271">
        <f t="shared" si="29"/>
        <v>737.36780903301974</v>
      </c>
      <c r="I79" s="229" t="s">
        <v>8</v>
      </c>
      <c r="J79" s="229">
        <f t="shared" si="19"/>
        <v>116.5</v>
      </c>
      <c r="K79" s="230">
        <f t="shared" si="30"/>
        <v>0.99874586773919982</v>
      </c>
      <c r="L79" s="238">
        <f t="shared" si="35"/>
        <v>1.0012557070835637</v>
      </c>
      <c r="M79" s="271">
        <f t="shared" si="31"/>
        <v>1</v>
      </c>
      <c r="O79" s="229" t="s">
        <v>7</v>
      </c>
      <c r="P79" s="229">
        <f t="shared" si="20"/>
        <v>116.5</v>
      </c>
      <c r="Q79" s="230">
        <f t="shared" si="32"/>
        <v>6.2686949265206712E-5</v>
      </c>
      <c r="R79" s="238">
        <f t="shared" si="36"/>
        <v>15952.283716493321</v>
      </c>
      <c r="S79" s="271">
        <f t="shared" si="37"/>
        <v>14745.083867677609</v>
      </c>
      <c r="T79" s="229" t="s">
        <v>8</v>
      </c>
      <c r="U79" s="229">
        <f t="shared" si="21"/>
        <v>116.5</v>
      </c>
      <c r="V79" s="230">
        <f t="shared" si="33"/>
        <v>0.99993731305073374</v>
      </c>
      <c r="W79" s="238">
        <f t="shared" si="38"/>
        <v>1.0000626908791663</v>
      </c>
      <c r="X79" s="271">
        <f t="shared" si="39"/>
        <v>1</v>
      </c>
    </row>
    <row r="80" spans="4:24" ht="19.2" customHeight="1" x14ac:dyDescent="0.3">
      <c r="D80" s="229" t="s">
        <v>7</v>
      </c>
      <c r="E80" s="229">
        <f t="shared" si="18"/>
        <v>117.5</v>
      </c>
      <c r="F80" s="230">
        <f t="shared" si="28"/>
        <v>9.0631670678193452E-4</v>
      </c>
      <c r="G80" s="238">
        <f t="shared" si="34"/>
        <v>1103.3670597894056</v>
      </c>
      <c r="H80" s="271">
        <f t="shared" si="29"/>
        <v>1020.3461437230892</v>
      </c>
      <c r="I80" s="229" t="s">
        <v>8</v>
      </c>
      <c r="J80" s="229">
        <f t="shared" si="19"/>
        <v>117.5</v>
      </c>
      <c r="K80" s="230">
        <f t="shared" si="30"/>
        <v>0.99909368329236758</v>
      </c>
      <c r="L80" s="238">
        <f t="shared" si="35"/>
        <v>1.00090713886274</v>
      </c>
      <c r="M80" s="271">
        <f t="shared" si="31"/>
        <v>1</v>
      </c>
      <c r="O80" s="229" t="s">
        <v>7</v>
      </c>
      <c r="P80" s="229">
        <f t="shared" si="20"/>
        <v>117.5</v>
      </c>
      <c r="Q80" s="230">
        <f t="shared" si="32"/>
        <v>4.1833096962678315E-5</v>
      </c>
      <c r="R80" s="238">
        <f t="shared" si="36"/>
        <v>23904.5175376845</v>
      </c>
      <c r="S80" s="271">
        <f t="shared" si="37"/>
        <v>22095.527021319187</v>
      </c>
      <c r="T80" s="229" t="s">
        <v>8</v>
      </c>
      <c r="U80" s="229">
        <f t="shared" si="21"/>
        <v>117.5</v>
      </c>
      <c r="V80" s="230">
        <f t="shared" si="33"/>
        <v>0.99995816690303629</v>
      </c>
      <c r="W80" s="238">
        <f t="shared" si="38"/>
        <v>1.000041834847045</v>
      </c>
      <c r="X80" s="271">
        <f t="shared" si="39"/>
        <v>1</v>
      </c>
    </row>
    <row r="81" spans="4:24" ht="19.2" customHeight="1" x14ac:dyDescent="0.3">
      <c r="D81" s="229" t="s">
        <v>7</v>
      </c>
      <c r="E81" s="229">
        <f t="shared" si="18"/>
        <v>118.5</v>
      </c>
      <c r="F81" s="230">
        <f t="shared" si="28"/>
        <v>6.4987642605652933E-4</v>
      </c>
      <c r="G81" s="238">
        <f t="shared" si="34"/>
        <v>1538.754076783538</v>
      </c>
      <c r="H81" s="271">
        <f t="shared" si="29"/>
        <v>1422.973229492582</v>
      </c>
      <c r="I81" s="229" t="s">
        <v>8</v>
      </c>
      <c r="J81" s="229">
        <f t="shared" si="19"/>
        <v>118.5</v>
      </c>
      <c r="K81" s="230">
        <f t="shared" si="30"/>
        <v>0.99935012357309294</v>
      </c>
      <c r="L81" s="238">
        <f t="shared" si="35"/>
        <v>1.0006502990409243</v>
      </c>
      <c r="M81" s="271">
        <f t="shared" si="31"/>
        <v>1</v>
      </c>
      <c r="O81" s="229" t="s">
        <v>7</v>
      </c>
      <c r="P81" s="229">
        <f t="shared" si="20"/>
        <v>118.5</v>
      </c>
      <c r="Q81" s="230">
        <f t="shared" si="32"/>
        <v>2.7694892011811528E-5</v>
      </c>
      <c r="R81" s="238">
        <f t="shared" si="36"/>
        <v>36107.741441039463</v>
      </c>
      <c r="S81" s="271">
        <f t="shared" si="37"/>
        <v>33375.263710366205</v>
      </c>
      <c r="T81" s="229" t="s">
        <v>8</v>
      </c>
      <c r="U81" s="229">
        <f t="shared" si="21"/>
        <v>118.5</v>
      </c>
      <c r="V81" s="230">
        <f t="shared" si="33"/>
        <v>0.99997230510798718</v>
      </c>
      <c r="W81" s="238">
        <f t="shared" si="38"/>
        <v>1.000027695659041</v>
      </c>
      <c r="X81" s="271">
        <f t="shared" si="39"/>
        <v>1</v>
      </c>
    </row>
    <row r="82" spans="4:24" ht="19.2" customHeight="1" x14ac:dyDescent="0.3">
      <c r="D82" s="229" t="s">
        <v>7</v>
      </c>
      <c r="E82" s="229">
        <f t="shared" si="18"/>
        <v>119.5</v>
      </c>
      <c r="F82" s="230">
        <f t="shared" si="28"/>
        <v>4.6239487628249359E-4</v>
      </c>
      <c r="G82" s="238">
        <f t="shared" si="34"/>
        <v>2162.6537215111011</v>
      </c>
      <c r="H82" s="271">
        <f t="shared" si="29"/>
        <v>1999.9286414925361</v>
      </c>
      <c r="I82" s="229" t="s">
        <v>8</v>
      </c>
      <c r="J82" s="229">
        <f t="shared" si="19"/>
        <v>119.5</v>
      </c>
      <c r="K82" s="230">
        <f t="shared" si="30"/>
        <v>0.99953760512286693</v>
      </c>
      <c r="L82" s="238">
        <f t="shared" si="35"/>
        <v>1.0004626087850654</v>
      </c>
      <c r="M82" s="271">
        <f t="shared" si="31"/>
        <v>1</v>
      </c>
      <c r="O82" s="229" t="s">
        <v>7</v>
      </c>
      <c r="P82" s="229">
        <f t="shared" si="20"/>
        <v>119.5</v>
      </c>
      <c r="Q82" s="230">
        <f t="shared" si="32"/>
        <v>1.8190216414590171E-5</v>
      </c>
      <c r="R82" s="238">
        <f t="shared" si="36"/>
        <v>54974.60707492799</v>
      </c>
      <c r="S82" s="271">
        <f t="shared" si="37"/>
        <v>50814.366539528033</v>
      </c>
      <c r="T82" s="229" t="s">
        <v>8</v>
      </c>
      <c r="U82" s="229">
        <f t="shared" si="21"/>
        <v>119.5</v>
      </c>
      <c r="V82" s="230">
        <f t="shared" si="33"/>
        <v>0.99998180978358442</v>
      </c>
      <c r="W82" s="238">
        <f t="shared" si="38"/>
        <v>1.0000181905473056</v>
      </c>
      <c r="X82" s="271">
        <f t="shared" si="39"/>
        <v>1</v>
      </c>
    </row>
    <row r="83" spans="4:24" ht="19.2" customHeight="1" x14ac:dyDescent="0.3">
      <c r="D83" s="229" t="s">
        <v>7</v>
      </c>
      <c r="E83" s="229">
        <f t="shared" ref="E83:E113" si="40">E82+1</f>
        <v>120.5</v>
      </c>
      <c r="F83" s="230">
        <f t="shared" si="28"/>
        <v>3.2647075269631856E-4</v>
      </c>
      <c r="G83" s="238">
        <f t="shared" si="34"/>
        <v>3063.0615200320713</v>
      </c>
      <c r="H83" s="271">
        <f t="shared" si="29"/>
        <v>2832.5868370112798</v>
      </c>
      <c r="I83" s="229" t="s">
        <v>8</v>
      </c>
      <c r="J83" s="229">
        <f t="shared" ref="J83:J113" si="41">E83</f>
        <v>120.5</v>
      </c>
      <c r="K83" s="230">
        <f t="shared" si="30"/>
        <v>0.99967352924645314</v>
      </c>
      <c r="L83" s="238">
        <f t="shared" si="35"/>
        <v>1.0003265773715073</v>
      </c>
      <c r="M83" s="271">
        <f t="shared" si="31"/>
        <v>1</v>
      </c>
      <c r="O83" s="229" t="s">
        <v>7</v>
      </c>
      <c r="P83" s="229">
        <f t="shared" ref="P83:P113" si="42">P82+1</f>
        <v>120.5</v>
      </c>
      <c r="Q83" s="230">
        <f t="shared" si="32"/>
        <v>1.185376601644258E-5</v>
      </c>
      <c r="R83" s="238">
        <f t="shared" si="36"/>
        <v>84361.374993641803</v>
      </c>
      <c r="S83" s="271">
        <f t="shared" si="37"/>
        <v>77977.270940068905</v>
      </c>
      <c r="T83" s="229" t="s">
        <v>8</v>
      </c>
      <c r="U83" s="229">
        <f t="shared" ref="U83:U113" si="43">P83</f>
        <v>120.5</v>
      </c>
      <c r="V83" s="230">
        <f t="shared" si="33"/>
        <v>0.99998814623398258</v>
      </c>
      <c r="W83" s="238">
        <f t="shared" si="38"/>
        <v>1.0000118539065308</v>
      </c>
      <c r="X83" s="271">
        <f t="shared" si="39"/>
        <v>1</v>
      </c>
    </row>
    <row r="84" spans="4:24" ht="19.2" customHeight="1" x14ac:dyDescent="0.3">
      <c r="D84" s="229" t="s">
        <v>7</v>
      </c>
      <c r="E84" s="229">
        <f t="shared" si="40"/>
        <v>121.5</v>
      </c>
      <c r="F84" s="230">
        <f t="shared" si="28"/>
        <v>2.2874018449799464E-4</v>
      </c>
      <c r="G84" s="238">
        <f t="shared" si="34"/>
        <v>4371.7722891351741</v>
      </c>
      <c r="H84" s="271">
        <f t="shared" si="29"/>
        <v>4042.8259633797061</v>
      </c>
      <c r="I84" s="229" t="s">
        <v>8</v>
      </c>
      <c r="J84" s="229">
        <f t="shared" si="41"/>
        <v>121.5</v>
      </c>
      <c r="K84" s="230">
        <f t="shared" si="30"/>
        <v>0.99977125981465143</v>
      </c>
      <c r="L84" s="238">
        <f t="shared" si="35"/>
        <v>1.0002287925193918</v>
      </c>
      <c r="M84" s="271">
        <f t="shared" si="31"/>
        <v>1</v>
      </c>
      <c r="O84" s="229" t="s">
        <v>7</v>
      </c>
      <c r="P84" s="229">
        <f t="shared" si="42"/>
        <v>121.5</v>
      </c>
      <c r="Q84" s="230">
        <f t="shared" si="32"/>
        <v>7.6643773234524493E-6</v>
      </c>
      <c r="R84" s="238">
        <f t="shared" si="36"/>
        <v>130473.74337117656</v>
      </c>
      <c r="S84" s="271">
        <f t="shared" si="37"/>
        <v>120600.05468362806</v>
      </c>
      <c r="T84" s="229" t="s">
        <v>8</v>
      </c>
      <c r="U84" s="229">
        <f t="shared" si="43"/>
        <v>121.5</v>
      </c>
      <c r="V84" s="230">
        <f t="shared" si="33"/>
        <v>0.99999233562267553</v>
      </c>
      <c r="W84" s="238">
        <f t="shared" si="38"/>
        <v>1.0000076644360676</v>
      </c>
      <c r="X84" s="271">
        <f t="shared" si="39"/>
        <v>1</v>
      </c>
    </row>
    <row r="85" spans="4:24" ht="19.2" customHeight="1" x14ac:dyDescent="0.3">
      <c r="D85" s="229" t="s">
        <v>7</v>
      </c>
      <c r="E85" s="229">
        <f t="shared" si="40"/>
        <v>122.5</v>
      </c>
      <c r="F85" s="230">
        <f t="shared" si="28"/>
        <v>1.5904707438935351E-4</v>
      </c>
      <c r="G85" s="238">
        <f t="shared" si="34"/>
        <v>6287.446681049666</v>
      </c>
      <c r="H85" s="271">
        <f t="shared" si="29"/>
        <v>5814.3588010485237</v>
      </c>
      <c r="I85" s="229" t="s">
        <v>8</v>
      </c>
      <c r="J85" s="229">
        <f t="shared" si="41"/>
        <v>122.5</v>
      </c>
      <c r="K85" s="230">
        <f t="shared" si="30"/>
        <v>0.99984095292476005</v>
      </c>
      <c r="L85" s="238">
        <f t="shared" si="35"/>
        <v>1.000159072375236</v>
      </c>
      <c r="M85" s="271">
        <f t="shared" si="31"/>
        <v>1</v>
      </c>
      <c r="O85" s="229" t="s">
        <v>7</v>
      </c>
      <c r="P85" s="229">
        <f t="shared" si="42"/>
        <v>122.5</v>
      </c>
      <c r="Q85" s="230">
        <f t="shared" si="32"/>
        <v>4.9172371969015141E-6</v>
      </c>
      <c r="R85" s="238">
        <f t="shared" si="36"/>
        <v>203366.23188121317</v>
      </c>
      <c r="S85" s="271">
        <f t="shared" si="37"/>
        <v>187976.35487398622</v>
      </c>
      <c r="T85" s="229" t="s">
        <v>8</v>
      </c>
      <c r="U85" s="229">
        <f t="shared" si="43"/>
        <v>122.5</v>
      </c>
      <c r="V85" s="230">
        <f t="shared" si="33"/>
        <v>0.99999508276280213</v>
      </c>
      <c r="W85" s="238">
        <f t="shared" si="38"/>
        <v>1.0000049172613772</v>
      </c>
      <c r="X85" s="271">
        <f t="shared" si="39"/>
        <v>1</v>
      </c>
    </row>
    <row r="86" spans="4:24" ht="19.2" customHeight="1" x14ac:dyDescent="0.3">
      <c r="D86" s="229" t="s">
        <v>7</v>
      </c>
      <c r="E86" s="229">
        <f t="shared" si="40"/>
        <v>123.5</v>
      </c>
      <c r="F86" s="230">
        <f t="shared" si="28"/>
        <v>1.0975194772714372E-4</v>
      </c>
      <c r="G86" s="238">
        <f t="shared" si="34"/>
        <v>9111.4556115770974</v>
      </c>
      <c r="H86" s="271">
        <f t="shared" si="29"/>
        <v>8425.8801406951879</v>
      </c>
      <c r="I86" s="229" t="s">
        <v>8</v>
      </c>
      <c r="J86" s="229">
        <f t="shared" si="41"/>
        <v>123.5</v>
      </c>
      <c r="K86" s="230">
        <f t="shared" si="30"/>
        <v>0.99989024805142224</v>
      </c>
      <c r="L86" s="238">
        <f t="shared" si="35"/>
        <v>1.0001097639953902</v>
      </c>
      <c r="M86" s="271">
        <f t="shared" si="31"/>
        <v>1</v>
      </c>
      <c r="O86" s="229" t="s">
        <v>7</v>
      </c>
      <c r="P86" s="229">
        <f t="shared" si="42"/>
        <v>123.5</v>
      </c>
      <c r="Q86" s="230">
        <f t="shared" si="32"/>
        <v>3.1304793910147585E-6</v>
      </c>
      <c r="R86" s="238">
        <f t="shared" si="36"/>
        <v>319439.89245552762</v>
      </c>
      <c r="S86" s="271">
        <f t="shared" si="37"/>
        <v>295266.06275619037</v>
      </c>
      <c r="T86" s="229" t="s">
        <v>8</v>
      </c>
      <c r="U86" s="229">
        <f t="shared" si="43"/>
        <v>123.5</v>
      </c>
      <c r="V86" s="230">
        <f t="shared" si="33"/>
        <v>0.99999686952060807</v>
      </c>
      <c r="W86" s="238">
        <f t="shared" si="38"/>
        <v>1.0000031304891919</v>
      </c>
      <c r="X86" s="271">
        <f t="shared" si="39"/>
        <v>1</v>
      </c>
    </row>
    <row r="87" spans="4:24" ht="19.2" customHeight="1" x14ac:dyDescent="0.3">
      <c r="D87" s="229" t="s">
        <v>7</v>
      </c>
      <c r="E87" s="229">
        <f t="shared" si="40"/>
        <v>124.5</v>
      </c>
      <c r="F87" s="230">
        <f t="shared" si="28"/>
        <v>7.5165850794786947E-5</v>
      </c>
      <c r="G87" s="238">
        <f t="shared" si="34"/>
        <v>13303.913804290418</v>
      </c>
      <c r="H87" s="271">
        <f t="shared" si="29"/>
        <v>12302.884181827052</v>
      </c>
      <c r="I87" s="229" t="s">
        <v>8</v>
      </c>
      <c r="J87" s="229">
        <f t="shared" si="41"/>
        <v>124.5</v>
      </c>
      <c r="K87" s="230">
        <f t="shared" si="30"/>
        <v>0.99992483414835465</v>
      </c>
      <c r="L87" s="238">
        <f t="shared" si="35"/>
        <v>1.0000751715019753</v>
      </c>
      <c r="M87" s="271">
        <f t="shared" si="31"/>
        <v>1</v>
      </c>
      <c r="O87" s="229" t="s">
        <v>7</v>
      </c>
      <c r="P87" s="229">
        <f t="shared" si="42"/>
        <v>124.5</v>
      </c>
      <c r="Q87" s="230">
        <f t="shared" si="32"/>
        <v>1.9777324194749175E-6</v>
      </c>
      <c r="R87" s="238">
        <f t="shared" si="36"/>
        <v>505629.57362325955</v>
      </c>
      <c r="S87" s="271">
        <f t="shared" si="37"/>
        <v>467365.71399771556</v>
      </c>
      <c r="T87" s="229" t="s">
        <v>8</v>
      </c>
      <c r="U87" s="229">
        <f t="shared" si="43"/>
        <v>124.5</v>
      </c>
      <c r="V87" s="230">
        <f t="shared" si="33"/>
        <v>0.99999802226757961</v>
      </c>
      <c r="W87" s="238">
        <f t="shared" si="38"/>
        <v>1.0000019777363318</v>
      </c>
      <c r="X87" s="271">
        <f t="shared" si="39"/>
        <v>1</v>
      </c>
    </row>
    <row r="88" spans="4:24" ht="19.2" customHeight="1" x14ac:dyDescent="0.3">
      <c r="D88" s="229" t="s">
        <v>7</v>
      </c>
      <c r="E88" s="229">
        <f t="shared" si="40"/>
        <v>125.5</v>
      </c>
      <c r="F88" s="230">
        <f t="shared" si="28"/>
        <v>5.109392732986644E-5</v>
      </c>
      <c r="G88" s="238">
        <f t="shared" si="34"/>
        <v>19571.797516051582</v>
      </c>
      <c r="H88" s="271">
        <f t="shared" si="29"/>
        <v>18099.151994843807</v>
      </c>
      <c r="I88" s="229" t="s">
        <v>8</v>
      </c>
      <c r="J88" s="229">
        <f t="shared" si="41"/>
        <v>125.5</v>
      </c>
      <c r="K88" s="230">
        <f t="shared" si="30"/>
        <v>0.99994890607181952</v>
      </c>
      <c r="L88" s="238">
        <f t="shared" si="35"/>
        <v>1.0000510965389033</v>
      </c>
      <c r="M88" s="271">
        <f t="shared" si="31"/>
        <v>1</v>
      </c>
      <c r="O88" s="229" t="s">
        <v>7</v>
      </c>
      <c r="P88" s="229">
        <f t="shared" si="42"/>
        <v>125.5</v>
      </c>
      <c r="Q88" s="230">
        <f t="shared" si="32"/>
        <v>1.2399743576894131E-6</v>
      </c>
      <c r="R88" s="238">
        <f t="shared" si="36"/>
        <v>806468.29008901049</v>
      </c>
      <c r="S88" s="271">
        <f t="shared" si="37"/>
        <v>745438.25732551771</v>
      </c>
      <c r="T88" s="229" t="s">
        <v>8</v>
      </c>
      <c r="U88" s="229">
        <f t="shared" si="43"/>
        <v>125.5</v>
      </c>
      <c r="V88" s="230">
        <f t="shared" si="33"/>
        <v>0.99999876002564136</v>
      </c>
      <c r="W88" s="238">
        <f t="shared" si="38"/>
        <v>1.0000012399758962</v>
      </c>
      <c r="X88" s="271">
        <f t="shared" si="39"/>
        <v>1</v>
      </c>
    </row>
    <row r="89" spans="4:24" ht="19.2" customHeight="1" x14ac:dyDescent="0.3">
      <c r="D89" s="229" t="s">
        <v>7</v>
      </c>
      <c r="E89" s="229">
        <f t="shared" si="40"/>
        <v>126.5</v>
      </c>
      <c r="F89" s="230">
        <f t="shared" si="28"/>
        <v>3.4472837318373814E-5</v>
      </c>
      <c r="G89" s="238">
        <f t="shared" si="34"/>
        <v>29008.346216602429</v>
      </c>
      <c r="H89" s="271">
        <f t="shared" si="29"/>
        <v>26825.664166142396</v>
      </c>
      <c r="I89" s="229" t="s">
        <v>8</v>
      </c>
      <c r="J89" s="229">
        <f t="shared" si="41"/>
        <v>126.5</v>
      </c>
      <c r="K89" s="230">
        <f t="shared" si="30"/>
        <v>0.99996552716183096</v>
      </c>
      <c r="L89" s="238">
        <f t="shared" si="35"/>
        <v>1.0000344740265865</v>
      </c>
      <c r="M89" s="271">
        <f t="shared" si="31"/>
        <v>1</v>
      </c>
      <c r="O89" s="229" t="s">
        <v>7</v>
      </c>
      <c r="P89" s="229">
        <f t="shared" si="42"/>
        <v>126.5</v>
      </c>
      <c r="Q89" s="230">
        <f t="shared" si="32"/>
        <v>7.7155654068274398E-7</v>
      </c>
      <c r="R89" s="238">
        <f t="shared" si="36"/>
        <v>1296081.2944636673</v>
      </c>
      <c r="S89" s="271">
        <f t="shared" si="37"/>
        <v>1197999.4667745249</v>
      </c>
      <c r="T89" s="229" t="s">
        <v>8</v>
      </c>
      <c r="U89" s="229">
        <f t="shared" si="43"/>
        <v>126.5</v>
      </c>
      <c r="V89" s="230">
        <f t="shared" si="33"/>
        <v>0.99999922844345834</v>
      </c>
      <c r="W89" s="238">
        <f t="shared" si="38"/>
        <v>1.0000007715571368</v>
      </c>
      <c r="X89" s="271">
        <f t="shared" si="39"/>
        <v>1</v>
      </c>
    </row>
    <row r="90" spans="4:24" ht="19.2" customHeight="1" x14ac:dyDescent="0.3">
      <c r="D90" s="229" t="s">
        <v>7</v>
      </c>
      <c r="E90" s="229">
        <f t="shared" si="40"/>
        <v>127.5</v>
      </c>
      <c r="F90" s="230">
        <f t="shared" si="28"/>
        <v>2.3086736286878948E-5</v>
      </c>
      <c r="G90" s="238">
        <f t="shared" si="34"/>
        <v>43314.914138311411</v>
      </c>
      <c r="H90" s="271">
        <f t="shared" si="29"/>
        <v>40055.759517742248</v>
      </c>
      <c r="I90" s="229" t="s">
        <v>8</v>
      </c>
      <c r="J90" s="229">
        <f t="shared" si="41"/>
        <v>127.5</v>
      </c>
      <c r="K90" s="230">
        <f t="shared" si="30"/>
        <v>0.99997691326286242</v>
      </c>
      <c r="L90" s="238">
        <f t="shared" si="35"/>
        <v>1.0000230872701472</v>
      </c>
      <c r="M90" s="271">
        <f t="shared" si="31"/>
        <v>1</v>
      </c>
      <c r="O90" s="229" t="s">
        <v>7</v>
      </c>
      <c r="P90" s="229">
        <f t="shared" si="42"/>
        <v>127.5</v>
      </c>
      <c r="Q90" s="230">
        <f t="shared" si="32"/>
        <v>4.7649019926121732E-7</v>
      </c>
      <c r="R90" s="238">
        <f t="shared" si="36"/>
        <v>2098679.0526866401</v>
      </c>
      <c r="S90" s="271">
        <f t="shared" si="37"/>
        <v>1939860.0973481915</v>
      </c>
      <c r="T90" s="229" t="s">
        <v>8</v>
      </c>
      <c r="U90" s="229">
        <f t="shared" si="43"/>
        <v>127.5</v>
      </c>
      <c r="V90" s="230">
        <f t="shared" si="33"/>
        <v>0.99999952350979981</v>
      </c>
      <c r="W90" s="238">
        <f t="shared" si="38"/>
        <v>1.0000004764904273</v>
      </c>
      <c r="X90" s="271">
        <f t="shared" si="39"/>
        <v>1</v>
      </c>
    </row>
    <row r="91" spans="4:24" ht="19.2" customHeight="1" x14ac:dyDescent="0.3">
      <c r="D91" s="229" t="s">
        <v>7</v>
      </c>
      <c r="E91" s="229">
        <f t="shared" si="40"/>
        <v>128.5</v>
      </c>
      <c r="F91" s="230">
        <f t="shared" si="28"/>
        <v>1.5347745742034738E-5</v>
      </c>
      <c r="G91" s="238">
        <f t="shared" si="34"/>
        <v>65156.148453852627</v>
      </c>
      <c r="H91" s="271">
        <f t="shared" si="29"/>
        <v>60253.588526946529</v>
      </c>
      <c r="I91" s="229" t="s">
        <v>8</v>
      </c>
      <c r="J91" s="229">
        <f t="shared" si="41"/>
        <v>128.5</v>
      </c>
      <c r="K91" s="230">
        <f t="shared" si="30"/>
        <v>0.99998465225340727</v>
      </c>
      <c r="L91" s="238">
        <f t="shared" si="35"/>
        <v>1.0000153479821496</v>
      </c>
      <c r="M91" s="271">
        <f t="shared" si="31"/>
        <v>1</v>
      </c>
      <c r="O91" s="229" t="s">
        <v>7</v>
      </c>
      <c r="P91" s="229">
        <f t="shared" si="42"/>
        <v>128.5</v>
      </c>
      <c r="Q91" s="230">
        <f t="shared" si="32"/>
        <v>2.9207373587276654E-7</v>
      </c>
      <c r="R91" s="238">
        <f t="shared" si="36"/>
        <v>3423792.9576647077</v>
      </c>
      <c r="S91" s="271">
        <f t="shared" si="37"/>
        <v>3164695.1122198105</v>
      </c>
      <c r="T91" s="229" t="s">
        <v>8</v>
      </c>
      <c r="U91" s="229">
        <f t="shared" si="43"/>
        <v>128.5</v>
      </c>
      <c r="V91" s="230">
        <f t="shared" si="33"/>
        <v>0.99999970792626325</v>
      </c>
      <c r="W91" s="238">
        <f t="shared" si="38"/>
        <v>1.000000292073822</v>
      </c>
      <c r="X91" s="271">
        <f t="shared" si="39"/>
        <v>1</v>
      </c>
    </row>
    <row r="92" spans="4:24" ht="19.2" customHeight="1" x14ac:dyDescent="0.3">
      <c r="D92" s="229" t="s">
        <v>7</v>
      </c>
      <c r="E92" s="229">
        <f t="shared" si="40"/>
        <v>129.5</v>
      </c>
      <c r="F92" s="230">
        <f t="shared" si="28"/>
        <v>1.012842653737238E-5</v>
      </c>
      <c r="G92" s="238">
        <f t="shared" si="34"/>
        <v>98732.018868888423</v>
      </c>
      <c r="H92" s="271">
        <f t="shared" si="29"/>
        <v>91303.101557240167</v>
      </c>
      <c r="I92" s="229" t="s">
        <v>8</v>
      </c>
      <c r="J92" s="229">
        <f t="shared" si="41"/>
        <v>129.5</v>
      </c>
      <c r="K92" s="230">
        <f t="shared" si="30"/>
        <v>0.99998987157261188</v>
      </c>
      <c r="L92" s="238">
        <f t="shared" si="35"/>
        <v>1.0000101285299743</v>
      </c>
      <c r="M92" s="271">
        <f t="shared" si="31"/>
        <v>1</v>
      </c>
      <c r="O92" s="229" t="s">
        <v>7</v>
      </c>
      <c r="P92" s="229">
        <f t="shared" si="42"/>
        <v>129.5</v>
      </c>
      <c r="Q92" s="230">
        <f t="shared" si="32"/>
        <v>1.7770693687217606E-7</v>
      </c>
      <c r="R92" s="238">
        <f t="shared" si="36"/>
        <v>5627242.3440582752</v>
      </c>
      <c r="S92" s="271">
        <f t="shared" si="37"/>
        <v>5201396.9774808921</v>
      </c>
      <c r="T92" s="229" t="s">
        <v>8</v>
      </c>
      <c r="U92" s="229">
        <f t="shared" si="43"/>
        <v>129.5</v>
      </c>
      <c r="V92" s="230">
        <f t="shared" si="33"/>
        <v>0.99999982229306228</v>
      </c>
      <c r="W92" s="238">
        <f t="shared" si="38"/>
        <v>1.0000001777069694</v>
      </c>
      <c r="X92" s="271">
        <f t="shared" si="39"/>
        <v>1</v>
      </c>
    </row>
    <row r="93" spans="4:24" ht="19.2" customHeight="1" x14ac:dyDescent="0.3">
      <c r="D93" s="229" t="s">
        <v>7</v>
      </c>
      <c r="E93" s="229">
        <f t="shared" si="40"/>
        <v>130.5</v>
      </c>
      <c r="F93" s="230">
        <f t="shared" si="28"/>
        <v>6.6354975311752552E-6</v>
      </c>
      <c r="G93" s="238">
        <f t="shared" si="34"/>
        <v>150704.59981361544</v>
      </c>
      <c r="H93" s="271">
        <f t="shared" si="29"/>
        <v>139365.09695196393</v>
      </c>
      <c r="I93" s="229" t="s">
        <v>8</v>
      </c>
      <c r="J93" s="229">
        <f t="shared" si="41"/>
        <v>130.5</v>
      </c>
      <c r="K93" s="230">
        <f t="shared" si="30"/>
        <v>0.99999336450161802</v>
      </c>
      <c r="L93" s="238">
        <f t="shared" si="35"/>
        <v>1.0000066355424122</v>
      </c>
      <c r="M93" s="271">
        <f t="shared" si="31"/>
        <v>1</v>
      </c>
      <c r="O93" s="229" t="s">
        <v>7</v>
      </c>
      <c r="P93" s="229">
        <f t="shared" si="42"/>
        <v>130.5</v>
      </c>
      <c r="Q93" s="230">
        <f t="shared" si="32"/>
        <v>1.0732736825642814E-7</v>
      </c>
      <c r="R93" s="238">
        <f t="shared" si="36"/>
        <v>9317287.9969513938</v>
      </c>
      <c r="S93" s="271">
        <f t="shared" si="37"/>
        <v>8612195.9323172346</v>
      </c>
      <c r="T93" s="229" t="s">
        <v>8</v>
      </c>
      <c r="U93" s="229">
        <f t="shared" si="43"/>
        <v>130.5</v>
      </c>
      <c r="V93" s="230">
        <f t="shared" si="33"/>
        <v>0.9999998926726309</v>
      </c>
      <c r="W93" s="238">
        <f t="shared" si="38"/>
        <v>1.0000001073273805</v>
      </c>
      <c r="X93" s="271">
        <f t="shared" si="39"/>
        <v>1</v>
      </c>
    </row>
    <row r="94" spans="4:24" ht="19.2" customHeight="1" x14ac:dyDescent="0.3">
      <c r="D94" s="229" t="s">
        <v>7</v>
      </c>
      <c r="E94" s="229">
        <f t="shared" si="40"/>
        <v>131.5</v>
      </c>
      <c r="F94" s="230">
        <f t="shared" si="28"/>
        <v>4.3157660537771754E-6</v>
      </c>
      <c r="G94" s="238">
        <f t="shared" si="34"/>
        <v>231708.57445453884</v>
      </c>
      <c r="H94" s="271">
        <f t="shared" si="29"/>
        <v>214274.06982531084</v>
      </c>
      <c r="I94" s="229" t="s">
        <v>8</v>
      </c>
      <c r="J94" s="229">
        <f t="shared" si="41"/>
        <v>131.5</v>
      </c>
      <c r="K94" s="230">
        <f t="shared" si="30"/>
        <v>0.99999568423309537</v>
      </c>
      <c r="L94" s="238">
        <f t="shared" si="35"/>
        <v>1.0000043157855305</v>
      </c>
      <c r="M94" s="271">
        <f t="shared" si="31"/>
        <v>1</v>
      </c>
      <c r="O94" s="229" t="s">
        <v>7</v>
      </c>
      <c r="P94" s="229">
        <f t="shared" si="42"/>
        <v>131.5</v>
      </c>
      <c r="Q94" s="230">
        <f t="shared" si="32"/>
        <v>6.4347479025436748E-8</v>
      </c>
      <c r="R94" s="238">
        <f t="shared" si="36"/>
        <v>15540624.359265063</v>
      </c>
      <c r="S94" s="271">
        <f t="shared" si="37"/>
        <v>14364577.110455815</v>
      </c>
      <c r="T94" s="229" t="s">
        <v>8</v>
      </c>
      <c r="U94" s="229">
        <f t="shared" si="43"/>
        <v>131.5</v>
      </c>
      <c r="V94" s="230">
        <f t="shared" si="33"/>
        <v>0.9999999356525201</v>
      </c>
      <c r="W94" s="238">
        <f t="shared" si="38"/>
        <v>1.000000064347484</v>
      </c>
      <c r="X94" s="271">
        <f t="shared" si="39"/>
        <v>1</v>
      </c>
    </row>
    <row r="95" spans="4:24" ht="19.2" customHeight="1" x14ac:dyDescent="0.3">
      <c r="D95" s="229" t="s">
        <v>7</v>
      </c>
      <c r="E95" s="229">
        <f t="shared" si="40"/>
        <v>132.5</v>
      </c>
      <c r="F95" s="230">
        <f t="shared" si="28"/>
        <v>2.786852125492062E-6</v>
      </c>
      <c r="G95" s="238">
        <f t="shared" si="34"/>
        <v>358827.79385843244</v>
      </c>
      <c r="H95" s="271">
        <f t="shared" si="29"/>
        <v>331828.42688270606</v>
      </c>
      <c r="I95" s="229" t="s">
        <v>8</v>
      </c>
      <c r="J95" s="229">
        <f t="shared" si="41"/>
        <v>132.5</v>
      </c>
      <c r="K95" s="230">
        <f t="shared" si="30"/>
        <v>0.99999721314702361</v>
      </c>
      <c r="L95" s="238">
        <f t="shared" si="35"/>
        <v>1.0000027868607431</v>
      </c>
      <c r="M95" s="271">
        <f t="shared" si="31"/>
        <v>1</v>
      </c>
      <c r="O95" s="229" t="s">
        <v>7</v>
      </c>
      <c r="P95" s="229">
        <f t="shared" si="42"/>
        <v>132.5</v>
      </c>
      <c r="Q95" s="230">
        <f t="shared" si="32"/>
        <v>3.8299061309684193E-8</v>
      </c>
      <c r="R95" s="238">
        <f t="shared" si="36"/>
        <v>26110300.508778863</v>
      </c>
      <c r="S95" s="271">
        <f t="shared" si="37"/>
        <v>24134385.875682082</v>
      </c>
      <c r="T95" s="229" t="s">
        <v>8</v>
      </c>
      <c r="U95" s="229">
        <f t="shared" si="43"/>
        <v>132.5</v>
      </c>
      <c r="V95" s="230">
        <f t="shared" si="33"/>
        <v>0.99999996170093786</v>
      </c>
      <c r="W95" s="238">
        <f t="shared" si="38"/>
        <v>1.0000000382990637</v>
      </c>
      <c r="X95" s="271">
        <f t="shared" si="39"/>
        <v>1</v>
      </c>
    </row>
    <row r="96" spans="4:24" ht="19.2" customHeight="1" x14ac:dyDescent="0.3">
      <c r="D96" s="229" t="s">
        <v>7</v>
      </c>
      <c r="E96" s="229">
        <f t="shared" si="40"/>
        <v>133.5</v>
      </c>
      <c r="F96" s="230">
        <f t="shared" si="28"/>
        <v>1.7867354957115806E-6</v>
      </c>
      <c r="G96" s="238">
        <f t="shared" si="34"/>
        <v>559679.9315848049</v>
      </c>
      <c r="H96" s="271">
        <f t="shared" si="29"/>
        <v>517567.79835420765</v>
      </c>
      <c r="I96" s="229" t="s">
        <v>8</v>
      </c>
      <c r="J96" s="229">
        <f t="shared" si="41"/>
        <v>133.5</v>
      </c>
      <c r="K96" s="230">
        <f t="shared" si="30"/>
        <v>0.99999821326365335</v>
      </c>
      <c r="L96" s="238">
        <f t="shared" si="35"/>
        <v>1.000001786739539</v>
      </c>
      <c r="M96" s="271">
        <f t="shared" si="31"/>
        <v>1</v>
      </c>
      <c r="O96" s="229" t="s">
        <v>7</v>
      </c>
      <c r="P96" s="229">
        <f t="shared" si="42"/>
        <v>133.5</v>
      </c>
      <c r="Q96" s="230">
        <f t="shared" si="32"/>
        <v>2.263084012727679E-8</v>
      </c>
      <c r="R96" s="238">
        <f t="shared" si="36"/>
        <v>44187489.03602156</v>
      </c>
      <c r="S96" s="271">
        <f t="shared" si="37"/>
        <v>40843570.946809113</v>
      </c>
      <c r="T96" s="229" t="s">
        <v>8</v>
      </c>
      <c r="U96" s="229">
        <f t="shared" si="43"/>
        <v>133.5</v>
      </c>
      <c r="V96" s="230">
        <f t="shared" si="33"/>
        <v>0.99999997736915902</v>
      </c>
      <c r="W96" s="238">
        <f t="shared" si="38"/>
        <v>1.0000000226308414</v>
      </c>
      <c r="X96" s="271">
        <f t="shared" si="39"/>
        <v>1</v>
      </c>
    </row>
    <row r="97" spans="4:24" ht="19.2" customHeight="1" x14ac:dyDescent="0.3">
      <c r="D97" s="229" t="s">
        <v>7</v>
      </c>
      <c r="E97" s="229">
        <f t="shared" si="40"/>
        <v>134.5</v>
      </c>
      <c r="F97" s="230">
        <f t="shared" si="28"/>
        <v>1.1374060420481282E-6</v>
      </c>
      <c r="G97" s="238">
        <f t="shared" si="34"/>
        <v>879193.50085330917</v>
      </c>
      <c r="H97" s="271">
        <f t="shared" si="29"/>
        <v>813040.13041072502</v>
      </c>
      <c r="I97" s="229" t="s">
        <v>8</v>
      </c>
      <c r="J97" s="229">
        <f t="shared" si="41"/>
        <v>134.5</v>
      </c>
      <c r="K97" s="230">
        <f t="shared" si="30"/>
        <v>0.999998862593107</v>
      </c>
      <c r="L97" s="238">
        <f t="shared" si="35"/>
        <v>1.0000011374081867</v>
      </c>
      <c r="M97" s="271">
        <f t="shared" si="31"/>
        <v>1</v>
      </c>
      <c r="O97" s="229" t="s">
        <v>7</v>
      </c>
      <c r="P97" s="229">
        <f t="shared" si="42"/>
        <v>134.5</v>
      </c>
      <c r="Q97" s="230">
        <f t="shared" si="32"/>
        <v>1.3276678227332207E-8</v>
      </c>
      <c r="R97" s="238">
        <f t="shared" si="36"/>
        <v>75320044.884520665</v>
      </c>
      <c r="S97" s="271">
        <f t="shared" si="37"/>
        <v>69620149.595962346</v>
      </c>
      <c r="T97" s="229" t="s">
        <v>8</v>
      </c>
      <c r="U97" s="229">
        <f t="shared" si="43"/>
        <v>134.5</v>
      </c>
      <c r="V97" s="230">
        <f t="shared" si="33"/>
        <v>0.99999998672332091</v>
      </c>
      <c r="W97" s="238">
        <f t="shared" si="38"/>
        <v>1.0000000132766793</v>
      </c>
      <c r="X97" s="271">
        <f t="shared" si="39"/>
        <v>1</v>
      </c>
    </row>
    <row r="98" spans="4:24" ht="19.2" customHeight="1" x14ac:dyDescent="0.3">
      <c r="D98" s="229" t="s">
        <v>7</v>
      </c>
      <c r="E98" s="229">
        <f t="shared" si="40"/>
        <v>135.5</v>
      </c>
      <c r="F98" s="230">
        <f t="shared" si="28"/>
        <v>7.18949283020571E-7</v>
      </c>
      <c r="G98" s="238">
        <f t="shared" si="34"/>
        <v>1390918.6970722487</v>
      </c>
      <c r="H98" s="271">
        <f t="shared" si="29"/>
        <v>1286261.4632168664</v>
      </c>
      <c r="I98" s="229" t="s">
        <v>8</v>
      </c>
      <c r="J98" s="229">
        <f t="shared" si="41"/>
        <v>135.5</v>
      </c>
      <c r="K98" s="230">
        <f t="shared" si="30"/>
        <v>0.99999928104986602</v>
      </c>
      <c r="L98" s="238">
        <f t="shared" si="35"/>
        <v>1.0000007189506508</v>
      </c>
      <c r="M98" s="271">
        <f t="shared" si="31"/>
        <v>1</v>
      </c>
      <c r="O98" s="229" t="s">
        <v>7</v>
      </c>
      <c r="P98" s="229">
        <f t="shared" si="42"/>
        <v>135.5</v>
      </c>
      <c r="Q98" s="230">
        <f t="shared" si="32"/>
        <v>7.7334711755131346E-9</v>
      </c>
      <c r="R98" s="238">
        <f t="shared" si="36"/>
        <v>129308039.98679772</v>
      </c>
      <c r="S98" s="271">
        <f t="shared" si="37"/>
        <v>119522566.69049951</v>
      </c>
      <c r="T98" s="229" t="s">
        <v>8</v>
      </c>
      <c r="U98" s="229">
        <f t="shared" si="43"/>
        <v>135.5</v>
      </c>
      <c r="V98" s="230">
        <f t="shared" si="33"/>
        <v>0.99999999226652792</v>
      </c>
      <c r="W98" s="238">
        <f t="shared" si="38"/>
        <v>1.0000000077334721</v>
      </c>
      <c r="X98" s="271">
        <f t="shared" si="39"/>
        <v>1</v>
      </c>
    </row>
    <row r="99" spans="4:24" ht="19.2" customHeight="1" x14ac:dyDescent="0.3">
      <c r="D99" s="229" t="s">
        <v>7</v>
      </c>
      <c r="E99" s="229">
        <f t="shared" si="40"/>
        <v>136.5</v>
      </c>
      <c r="F99" s="230">
        <f t="shared" si="28"/>
        <v>4.5126003276029862E-7</v>
      </c>
      <c r="G99" s="238">
        <f t="shared" si="34"/>
        <v>2216017.2126991409</v>
      </c>
      <c r="H99" s="271">
        <f t="shared" si="29"/>
        <v>2049276.8905328056</v>
      </c>
      <c r="I99" s="229" t="s">
        <v>8</v>
      </c>
      <c r="J99" s="229">
        <f t="shared" si="41"/>
        <v>136.5</v>
      </c>
      <c r="K99" s="230">
        <f t="shared" si="30"/>
        <v>0.99999954873911623</v>
      </c>
      <c r="L99" s="238">
        <f t="shared" si="35"/>
        <v>1.0000004512610874</v>
      </c>
      <c r="M99" s="271">
        <f t="shared" si="31"/>
        <v>1</v>
      </c>
      <c r="O99" s="229" t="s">
        <v>7</v>
      </c>
      <c r="P99" s="229">
        <f t="shared" si="42"/>
        <v>136.5</v>
      </c>
      <c r="Q99" s="230">
        <f t="shared" si="32"/>
        <v>4.4727611450313111E-9</v>
      </c>
      <c r="R99" s="238">
        <f t="shared" si="36"/>
        <v>223575542.61775801</v>
      </c>
      <c r="S99" s="271">
        <f t="shared" si="37"/>
        <v>206656312.36560333</v>
      </c>
      <c r="T99" s="229" t="s">
        <v>8</v>
      </c>
      <c r="U99" s="229">
        <f t="shared" si="43"/>
        <v>136.5</v>
      </c>
      <c r="V99" s="230">
        <f t="shared" si="33"/>
        <v>0.99999999552723795</v>
      </c>
      <c r="W99" s="238">
        <f t="shared" si="38"/>
        <v>1.0000000044727622</v>
      </c>
      <c r="X99" s="271">
        <f t="shared" si="39"/>
        <v>1</v>
      </c>
    </row>
    <row r="100" spans="4:24" ht="19.2" customHeight="1" x14ac:dyDescent="0.3">
      <c r="D100" s="229" t="s">
        <v>7</v>
      </c>
      <c r="E100" s="229">
        <f t="shared" si="40"/>
        <v>137.5</v>
      </c>
      <c r="F100" s="230">
        <f t="shared" si="28"/>
        <v>2.8126758916435697E-7</v>
      </c>
      <c r="G100" s="238">
        <f t="shared" si="34"/>
        <v>3555333.2076795246</v>
      </c>
      <c r="H100" s="271">
        <f t="shared" si="29"/>
        <v>3287818.4063233137</v>
      </c>
      <c r="I100" s="229" t="s">
        <v>8</v>
      </c>
      <c r="J100" s="229">
        <f t="shared" si="41"/>
        <v>137.5</v>
      </c>
      <c r="K100" s="230">
        <f t="shared" si="30"/>
        <v>0.99999971873155979</v>
      </c>
      <c r="L100" s="238">
        <f t="shared" si="35"/>
        <v>1.0000002812685194</v>
      </c>
      <c r="M100" s="271">
        <f t="shared" si="31"/>
        <v>1</v>
      </c>
      <c r="O100" s="229" t="s">
        <v>7</v>
      </c>
      <c r="P100" s="229">
        <f t="shared" si="42"/>
        <v>137.5</v>
      </c>
      <c r="Q100" s="230">
        <f t="shared" si="32"/>
        <v>2.568696893655056E-9</v>
      </c>
      <c r="R100" s="238">
        <f t="shared" si="36"/>
        <v>389302452.33297175</v>
      </c>
      <c r="S100" s="271">
        <f t="shared" si="37"/>
        <v>359841726.21047658</v>
      </c>
      <c r="T100" s="229" t="s">
        <v>8</v>
      </c>
      <c r="U100" s="229">
        <f t="shared" si="43"/>
        <v>137.5</v>
      </c>
      <c r="V100" s="230">
        <f t="shared" si="33"/>
        <v>0.99999999743130219</v>
      </c>
      <c r="W100" s="238">
        <f t="shared" si="38"/>
        <v>1.0000000025686979</v>
      </c>
      <c r="X100" s="271">
        <f t="shared" si="39"/>
        <v>1</v>
      </c>
    </row>
    <row r="101" spans="4:24" ht="19.2" customHeight="1" x14ac:dyDescent="0.3">
      <c r="D101" s="229" t="s">
        <v>7</v>
      </c>
      <c r="E101" s="229">
        <f t="shared" si="40"/>
        <v>138.5</v>
      </c>
      <c r="F101" s="230">
        <f t="shared" si="28"/>
        <v>1.7409843994082944E-7</v>
      </c>
      <c r="G101" s="238">
        <f t="shared" si="34"/>
        <v>5743876.8569084732</v>
      </c>
      <c r="H101" s="271">
        <f t="shared" si="29"/>
        <v>5311688.9334048731</v>
      </c>
      <c r="I101" s="229" t="s">
        <v>8</v>
      </c>
      <c r="J101" s="229">
        <f t="shared" si="41"/>
        <v>138.5</v>
      </c>
      <c r="K101" s="230">
        <f t="shared" si="30"/>
        <v>0.99999982590070902</v>
      </c>
      <c r="L101" s="238">
        <f t="shared" si="35"/>
        <v>1.0000001740993214</v>
      </c>
      <c r="M101" s="271">
        <f t="shared" si="31"/>
        <v>1</v>
      </c>
      <c r="O101" s="229" t="s">
        <v>7</v>
      </c>
      <c r="P101" s="229">
        <f t="shared" si="42"/>
        <v>138.5</v>
      </c>
      <c r="Q101" s="230">
        <f t="shared" si="32"/>
        <v>1.4648915305384029E-9</v>
      </c>
      <c r="R101" s="238">
        <f t="shared" si="36"/>
        <v>682644400.04814708</v>
      </c>
      <c r="S101" s="271">
        <f t="shared" si="37"/>
        <v>630984823.82828724</v>
      </c>
      <c r="T101" s="229" t="s">
        <v>8</v>
      </c>
      <c r="U101" s="229">
        <f t="shared" si="43"/>
        <v>138.5</v>
      </c>
      <c r="V101" s="230">
        <f t="shared" si="33"/>
        <v>0.99999999853510757</v>
      </c>
      <c r="W101" s="238">
        <f t="shared" si="38"/>
        <v>1.0000000014648924</v>
      </c>
      <c r="X101" s="271">
        <f t="shared" si="39"/>
        <v>1</v>
      </c>
    </row>
    <row r="102" spans="4:24" ht="19.2" customHeight="1" x14ac:dyDescent="0.3">
      <c r="D102" s="229" t="s">
        <v>7</v>
      </c>
      <c r="E102" s="229">
        <f t="shared" si="40"/>
        <v>139.5</v>
      </c>
      <c r="F102" s="230">
        <f t="shared" si="28"/>
        <v>1.0702134654193048E-7</v>
      </c>
      <c r="G102" s="238">
        <f t="shared" si="34"/>
        <v>9343930.2747719083</v>
      </c>
      <c r="H102" s="271">
        <f t="shared" si="29"/>
        <v>8640862.6562593412</v>
      </c>
      <c r="I102" s="229" t="s">
        <v>8</v>
      </c>
      <c r="J102" s="229">
        <f t="shared" si="41"/>
        <v>139.5</v>
      </c>
      <c r="K102" s="230">
        <f t="shared" si="30"/>
        <v>0.99999989297780245</v>
      </c>
      <c r="L102" s="238">
        <f t="shared" si="35"/>
        <v>1.0000001070222091</v>
      </c>
      <c r="M102" s="271">
        <f t="shared" si="31"/>
        <v>1</v>
      </c>
      <c r="O102" s="229" t="s">
        <v>7</v>
      </c>
      <c r="P102" s="229">
        <f t="shared" si="42"/>
        <v>139.5</v>
      </c>
      <c r="Q102" s="230">
        <f t="shared" si="32"/>
        <v>8.2960786831299338E-10</v>
      </c>
      <c r="R102" s="238">
        <f t="shared" si="36"/>
        <v>1205388760.3953164</v>
      </c>
      <c r="S102" s="271">
        <f t="shared" si="37"/>
        <v>1114170151.5005355</v>
      </c>
      <c r="T102" s="229" t="s">
        <v>8</v>
      </c>
      <c r="U102" s="229">
        <f t="shared" si="43"/>
        <v>139.5</v>
      </c>
      <c r="V102" s="230">
        <f t="shared" si="33"/>
        <v>0.99999999917039128</v>
      </c>
      <c r="W102" s="238">
        <f t="shared" si="38"/>
        <v>1.0000000008296088</v>
      </c>
      <c r="X102" s="271">
        <f t="shared" si="39"/>
        <v>1</v>
      </c>
    </row>
    <row r="103" spans="4:24" ht="19.2" customHeight="1" x14ac:dyDescent="0.3">
      <c r="D103" s="229" t="s">
        <v>7</v>
      </c>
      <c r="E103" s="229">
        <f t="shared" si="40"/>
        <v>140.5</v>
      </c>
      <c r="F103" s="230">
        <f t="shared" si="28"/>
        <v>6.5337724215471964E-8</v>
      </c>
      <c r="G103" s="238">
        <f t="shared" si="34"/>
        <v>15305093.833727378</v>
      </c>
      <c r="H103" s="271">
        <f t="shared" si="29"/>
        <v>14153488.935535567</v>
      </c>
      <c r="I103" s="229" t="s">
        <v>8</v>
      </c>
      <c r="J103" s="229">
        <f t="shared" si="41"/>
        <v>140.5</v>
      </c>
      <c r="K103" s="230">
        <f t="shared" si="30"/>
        <v>0.99999993466142478</v>
      </c>
      <c r="L103" s="238">
        <f t="shared" si="35"/>
        <v>1.0000000653385794</v>
      </c>
      <c r="M103" s="271">
        <f t="shared" si="31"/>
        <v>1</v>
      </c>
      <c r="O103" s="229" t="s">
        <v>7</v>
      </c>
      <c r="P103" s="229">
        <f t="shared" si="42"/>
        <v>140.5</v>
      </c>
      <c r="Q103" s="230">
        <f t="shared" si="32"/>
        <v>4.665886327556138E-10</v>
      </c>
      <c r="R103" s="238">
        <f t="shared" si="36"/>
        <v>2143215521.7629836</v>
      </c>
      <c r="S103" s="271">
        <f t="shared" si="37"/>
        <v>1981026239.0349739</v>
      </c>
      <c r="T103" s="229" t="s">
        <v>8</v>
      </c>
      <c r="U103" s="229">
        <f t="shared" si="43"/>
        <v>140.5</v>
      </c>
      <c r="V103" s="230">
        <f t="shared" si="33"/>
        <v>0.99999999953341057</v>
      </c>
      <c r="W103" s="238">
        <f t="shared" si="38"/>
        <v>1.0000000004665894</v>
      </c>
      <c r="X103" s="271">
        <f t="shared" si="39"/>
        <v>1</v>
      </c>
    </row>
    <row r="104" spans="4:24" ht="19.2" customHeight="1" x14ac:dyDescent="0.3">
      <c r="D104" s="229" t="s">
        <v>7</v>
      </c>
      <c r="E104" s="229">
        <f t="shared" si="40"/>
        <v>141.5</v>
      </c>
      <c r="F104" s="230">
        <f t="shared" si="28"/>
        <v>3.9618042354465684E-8</v>
      </c>
      <c r="G104" s="238">
        <f t="shared" si="34"/>
        <v>25241025.062594533</v>
      </c>
      <c r="H104" s="271">
        <f t="shared" si="29"/>
        <v>23341808.474100932</v>
      </c>
      <c r="I104" s="229" t="s">
        <v>8</v>
      </c>
      <c r="J104" s="229">
        <f t="shared" si="41"/>
        <v>141.5</v>
      </c>
      <c r="K104" s="230">
        <f t="shared" si="30"/>
        <v>0.99999996038110661</v>
      </c>
      <c r="L104" s="238">
        <f t="shared" si="35"/>
        <v>1.0000000396188951</v>
      </c>
      <c r="M104" s="271">
        <f t="shared" si="31"/>
        <v>1</v>
      </c>
      <c r="O104" s="229" t="s">
        <v>7</v>
      </c>
      <c r="P104" s="229">
        <f t="shared" si="42"/>
        <v>141.5</v>
      </c>
      <c r="Q104" s="230">
        <f t="shared" si="32"/>
        <v>2.6062027215568281E-10</v>
      </c>
      <c r="R104" s="238">
        <f t="shared" si="36"/>
        <v>3837000060.3891821</v>
      </c>
      <c r="S104" s="271">
        <f t="shared" si="37"/>
        <v>3546632488.2516222</v>
      </c>
      <c r="T104" s="229" t="s">
        <v>8</v>
      </c>
      <c r="U104" s="229">
        <f t="shared" si="43"/>
        <v>141.5</v>
      </c>
      <c r="V104" s="230">
        <f t="shared" si="33"/>
        <v>0.99999999973937892</v>
      </c>
      <c r="W104" s="238">
        <f t="shared" si="38"/>
        <v>1.0000000002606211</v>
      </c>
      <c r="X104" s="271">
        <f t="shared" si="39"/>
        <v>1</v>
      </c>
    </row>
    <row r="105" spans="4:24" ht="19.2" customHeight="1" x14ac:dyDescent="0.3">
      <c r="D105" s="229" t="s">
        <v>7</v>
      </c>
      <c r="E105" s="229">
        <f t="shared" si="40"/>
        <v>142.5</v>
      </c>
      <c r="F105" s="230">
        <f t="shared" si="28"/>
        <v>2.386020910159566E-8</v>
      </c>
      <c r="G105" s="238">
        <f t="shared" si="34"/>
        <v>41910781.072456092</v>
      </c>
      <c r="H105" s="271">
        <f t="shared" si="29"/>
        <v>38757277.977706961</v>
      </c>
      <c r="I105" s="229" t="s">
        <v>8</v>
      </c>
      <c r="J105" s="229">
        <f t="shared" si="41"/>
        <v>142.5</v>
      </c>
      <c r="K105" s="230">
        <f t="shared" si="30"/>
        <v>0.99999997613893987</v>
      </c>
      <c r="L105" s="238">
        <f t="shared" si="35"/>
        <v>1.0000000238610607</v>
      </c>
      <c r="M105" s="271">
        <f t="shared" si="31"/>
        <v>1</v>
      </c>
      <c r="O105" s="229" t="s">
        <v>7</v>
      </c>
      <c r="P105" s="229">
        <f t="shared" si="42"/>
        <v>142.5</v>
      </c>
      <c r="Q105" s="230">
        <f t="shared" si="32"/>
        <v>1.4458175914163557E-10</v>
      </c>
      <c r="R105" s="238">
        <f t="shared" si="36"/>
        <v>6916501818.3267317</v>
      </c>
      <c r="S105" s="271">
        <f t="shared" si="37"/>
        <v>6393090869.912817</v>
      </c>
      <c r="T105" s="229" t="s">
        <v>8</v>
      </c>
      <c r="U105" s="229">
        <f t="shared" si="43"/>
        <v>142.5</v>
      </c>
      <c r="V105" s="230">
        <f t="shared" si="33"/>
        <v>0.99999999985541743</v>
      </c>
      <c r="W105" s="238">
        <f t="shared" si="38"/>
        <v>1.0000000001445826</v>
      </c>
      <c r="X105" s="271">
        <f t="shared" si="39"/>
        <v>1</v>
      </c>
    </row>
    <row r="106" spans="4:24" ht="19.2" customHeight="1" x14ac:dyDescent="0.3">
      <c r="D106" s="229" t="s">
        <v>7</v>
      </c>
      <c r="E106" s="229">
        <f t="shared" si="40"/>
        <v>143.5</v>
      </c>
      <c r="F106" s="230">
        <f t="shared" si="28"/>
        <v>1.4273275584115393E-8</v>
      </c>
      <c r="G106" s="238">
        <f t="shared" si="34"/>
        <v>70061002.753487885</v>
      </c>
      <c r="H106" s="271">
        <f t="shared" si="29"/>
        <v>64789385.681441665</v>
      </c>
      <c r="I106" s="229" t="s">
        <v>8</v>
      </c>
      <c r="J106" s="229">
        <f t="shared" si="41"/>
        <v>143.5</v>
      </c>
      <c r="K106" s="230">
        <f t="shared" si="30"/>
        <v>0.99999998572587334</v>
      </c>
      <c r="L106" s="238">
        <f t="shared" si="35"/>
        <v>1.0000000142741268</v>
      </c>
      <c r="M106" s="271">
        <f t="shared" si="31"/>
        <v>1</v>
      </c>
      <c r="O106" s="229" t="s">
        <v>7</v>
      </c>
      <c r="P106" s="229">
        <f t="shared" si="42"/>
        <v>143.5</v>
      </c>
      <c r="Q106" s="230">
        <f t="shared" si="32"/>
        <v>7.9665108504407165E-11</v>
      </c>
      <c r="R106" s="238">
        <f t="shared" si="36"/>
        <v>12552546764.493252</v>
      </c>
      <c r="S106" s="271">
        <f t="shared" si="37"/>
        <v>11602624306.639708</v>
      </c>
      <c r="T106" s="229" t="s">
        <v>8</v>
      </c>
      <c r="U106" s="229">
        <f t="shared" si="43"/>
        <v>143.5</v>
      </c>
      <c r="V106" s="230">
        <f t="shared" si="33"/>
        <v>0.99999999992033406</v>
      </c>
      <c r="W106" s="238">
        <f t="shared" si="38"/>
        <v>1.0000000000796661</v>
      </c>
      <c r="X106" s="271">
        <f t="shared" si="39"/>
        <v>1</v>
      </c>
    </row>
    <row r="107" spans="4:24" ht="19.2" customHeight="1" x14ac:dyDescent="0.3">
      <c r="D107" s="229" t="s">
        <v>7</v>
      </c>
      <c r="E107" s="229">
        <f t="shared" si="40"/>
        <v>144.5</v>
      </c>
      <c r="F107" s="230">
        <f t="shared" si="28"/>
        <v>8.48116991730434E-9</v>
      </c>
      <c r="G107" s="238">
        <f t="shared" si="34"/>
        <v>117908261.44865644</v>
      </c>
      <c r="H107" s="271">
        <f t="shared" si="29"/>
        <v>109036461.45208727</v>
      </c>
      <c r="I107" s="229" t="s">
        <v>8</v>
      </c>
      <c r="J107" s="229">
        <f t="shared" si="41"/>
        <v>144.5</v>
      </c>
      <c r="K107" s="230">
        <f t="shared" si="30"/>
        <v>0.99999999151797903</v>
      </c>
      <c r="L107" s="238">
        <f t="shared" si="35"/>
        <v>1.0000000084820211</v>
      </c>
      <c r="M107" s="271">
        <f t="shared" si="31"/>
        <v>1</v>
      </c>
      <c r="O107" s="229" t="s">
        <v>7</v>
      </c>
      <c r="P107" s="229">
        <f t="shared" si="42"/>
        <v>144.5</v>
      </c>
      <c r="Q107" s="230">
        <f t="shared" si="32"/>
        <v>4.3600302594835689E-11</v>
      </c>
      <c r="R107" s="238">
        <f t="shared" si="36"/>
        <v>22935620637.606461</v>
      </c>
      <c r="S107" s="271">
        <f t="shared" si="37"/>
        <v>21199952048.814621</v>
      </c>
      <c r="T107" s="229" t="s">
        <v>8</v>
      </c>
      <c r="U107" s="229">
        <f t="shared" si="43"/>
        <v>144.5</v>
      </c>
      <c r="V107" s="230">
        <f t="shared" si="33"/>
        <v>0.99999999995639888</v>
      </c>
      <c r="W107" s="238">
        <f t="shared" si="38"/>
        <v>1.0000000000436011</v>
      </c>
      <c r="X107" s="271">
        <f t="shared" si="39"/>
        <v>1</v>
      </c>
    </row>
    <row r="108" spans="4:24" ht="19.2" customHeight="1" x14ac:dyDescent="0.3">
      <c r="D108" s="229" t="s">
        <v>7</v>
      </c>
      <c r="E108" s="229">
        <f t="shared" si="40"/>
        <v>145.5</v>
      </c>
      <c r="F108" s="230">
        <f t="shared" si="28"/>
        <v>5.0059065172177333E-9</v>
      </c>
      <c r="G108" s="238">
        <f t="shared" si="34"/>
        <v>199764018.07754827</v>
      </c>
      <c r="H108" s="271">
        <f t="shared" si="29"/>
        <v>184733125.47409165</v>
      </c>
      <c r="I108" s="229" t="s">
        <v>8</v>
      </c>
      <c r="J108" s="229">
        <f t="shared" si="41"/>
        <v>145.5</v>
      </c>
      <c r="K108" s="230">
        <f t="shared" si="30"/>
        <v>0.99999999499324244</v>
      </c>
      <c r="L108" s="238">
        <f t="shared" si="35"/>
        <v>1.0000000050067577</v>
      </c>
      <c r="M108" s="271">
        <f t="shared" si="31"/>
        <v>1</v>
      </c>
      <c r="O108" s="229" t="s">
        <v>7</v>
      </c>
      <c r="P108" s="229">
        <f t="shared" si="42"/>
        <v>145.5</v>
      </c>
      <c r="Q108" s="230">
        <f t="shared" si="32"/>
        <v>2.3702478644727128E-11</v>
      </c>
      <c r="R108" s="238">
        <f t="shared" si="36"/>
        <v>42189680454.472672</v>
      </c>
      <c r="S108" s="271">
        <f t="shared" si="37"/>
        <v>38996947879.539604</v>
      </c>
      <c r="T108" s="229" t="s">
        <v>8</v>
      </c>
      <c r="U108" s="229">
        <f t="shared" si="43"/>
        <v>145.5</v>
      </c>
      <c r="V108" s="230">
        <f t="shared" si="33"/>
        <v>0.99999999997629674</v>
      </c>
      <c r="W108" s="238">
        <f t="shared" si="38"/>
        <v>1.0000000000237033</v>
      </c>
      <c r="X108" s="271">
        <f t="shared" si="39"/>
        <v>1</v>
      </c>
    </row>
    <row r="109" spans="4:24" ht="19.2" customHeight="1" x14ac:dyDescent="0.3">
      <c r="D109" s="229" t="s">
        <v>7</v>
      </c>
      <c r="E109" s="229">
        <f t="shared" si="40"/>
        <v>146.5</v>
      </c>
      <c r="F109" s="230">
        <f t="shared" si="28"/>
        <v>2.9350303815496447E-9</v>
      </c>
      <c r="G109" s="238">
        <f t="shared" si="34"/>
        <v>340711975.68729001</v>
      </c>
      <c r="H109" s="271">
        <f t="shared" ref="H109:H113" si="44">IF(G109-(G109*$Q$4/100)&lt;1, 1, G109-(G109*$Q$4/100))</f>
        <v>315075701.62476528</v>
      </c>
      <c r="I109" s="229" t="s">
        <v>8</v>
      </c>
      <c r="J109" s="229">
        <f t="shared" si="41"/>
        <v>146.5</v>
      </c>
      <c r="K109" s="230">
        <f t="shared" si="30"/>
        <v>0.99999999706411857</v>
      </c>
      <c r="L109" s="238">
        <f t="shared" si="35"/>
        <v>1.0000000029358815</v>
      </c>
      <c r="M109" s="271">
        <f t="shared" ref="M109:M113" si="45">IF(L109-(L109*$Q$4/100) &lt; 1, 1, L109-(L109*$Q$4/100))</f>
        <v>1</v>
      </c>
      <c r="O109" s="229" t="s">
        <v>7</v>
      </c>
      <c r="P109" s="229">
        <f t="shared" si="42"/>
        <v>146.5</v>
      </c>
      <c r="Q109" s="230">
        <f t="shared" si="32"/>
        <v>1.2799561411791063E-11</v>
      </c>
      <c r="R109" s="238">
        <f t="shared" si="36"/>
        <v>78127677021.713547</v>
      </c>
      <c r="S109" s="271">
        <f t="shared" si="37"/>
        <v>72215312274.124405</v>
      </c>
      <c r="T109" s="229" t="s">
        <v>8</v>
      </c>
      <c r="U109" s="229">
        <f t="shared" si="43"/>
        <v>146.5</v>
      </c>
      <c r="V109" s="230">
        <f t="shared" si="33"/>
        <v>0.99999999998719968</v>
      </c>
      <c r="W109" s="238">
        <f t="shared" si="38"/>
        <v>1.0000000000128004</v>
      </c>
      <c r="X109" s="271">
        <f t="shared" si="39"/>
        <v>1</v>
      </c>
    </row>
    <row r="110" spans="4:24" ht="19.2" customHeight="1" x14ac:dyDescent="0.3">
      <c r="D110" s="229" t="s">
        <v>7</v>
      </c>
      <c r="E110" s="229">
        <f t="shared" si="40"/>
        <v>147.5</v>
      </c>
      <c r="F110" s="230">
        <f t="shared" si="28"/>
        <v>1.7094098114604037E-9</v>
      </c>
      <c r="G110" s="238">
        <f t="shared" si="34"/>
        <v>584997227.28610516</v>
      </c>
      <c r="H110" s="271">
        <f t="shared" si="44"/>
        <v>540980138.61679387</v>
      </c>
      <c r="I110" s="229" t="s">
        <v>8</v>
      </c>
      <c r="J110" s="229">
        <f t="shared" si="41"/>
        <v>147.5</v>
      </c>
      <c r="K110" s="230">
        <f t="shared" si="30"/>
        <v>0.99999999828973918</v>
      </c>
      <c r="L110" s="238">
        <f t="shared" si="35"/>
        <v>1.0000000017102608</v>
      </c>
      <c r="M110" s="271">
        <f t="shared" si="45"/>
        <v>1</v>
      </c>
      <c r="O110" s="229" t="s">
        <v>7</v>
      </c>
      <c r="P110" s="229">
        <f t="shared" si="42"/>
        <v>147.5</v>
      </c>
      <c r="Q110" s="230">
        <f t="shared" si="32"/>
        <v>6.8660010129142182E-12</v>
      </c>
      <c r="R110" s="238">
        <f t="shared" si="36"/>
        <v>145645186786.18112</v>
      </c>
      <c r="S110" s="271">
        <f t="shared" si="37"/>
        <v>134623388867.22687</v>
      </c>
      <c r="T110" s="229" t="s">
        <v>8</v>
      </c>
      <c r="U110" s="229">
        <f t="shared" si="43"/>
        <v>147.5</v>
      </c>
      <c r="V110" s="230">
        <f t="shared" si="33"/>
        <v>0.99999999999313327</v>
      </c>
      <c r="W110" s="238">
        <f t="shared" si="38"/>
        <v>1.0000000000068667</v>
      </c>
      <c r="X110" s="271">
        <f t="shared" si="39"/>
        <v>1</v>
      </c>
    </row>
    <row r="111" spans="4:24" ht="19.2" customHeight="1" x14ac:dyDescent="0.3">
      <c r="D111" s="229" t="s">
        <v>7</v>
      </c>
      <c r="E111" s="229">
        <f t="shared" si="40"/>
        <v>148.5</v>
      </c>
      <c r="F111" s="230">
        <f t="shared" si="28"/>
        <v>9.8894366552954654E-10</v>
      </c>
      <c r="G111" s="238">
        <f t="shared" si="34"/>
        <v>1011179943.6669966</v>
      </c>
      <c r="H111" s="271">
        <f t="shared" si="44"/>
        <v>935095485.20297182</v>
      </c>
      <c r="I111" s="229" t="s">
        <v>8</v>
      </c>
      <c r="J111" s="229">
        <f t="shared" si="41"/>
        <v>148.5</v>
      </c>
      <c r="K111" s="230">
        <f t="shared" si="30"/>
        <v>0.99999999901020531</v>
      </c>
      <c r="L111" s="238">
        <f t="shared" si="35"/>
        <v>1.0000000009897947</v>
      </c>
      <c r="M111" s="271">
        <f t="shared" si="45"/>
        <v>1</v>
      </c>
      <c r="O111" s="229" t="s">
        <v>7</v>
      </c>
      <c r="P111" s="229">
        <f t="shared" si="42"/>
        <v>148.5</v>
      </c>
      <c r="Q111" s="230">
        <f t="shared" si="32"/>
        <v>3.6586710675754429E-12</v>
      </c>
      <c r="R111" s="238">
        <f t="shared" si="36"/>
        <v>273323286387.34061</v>
      </c>
      <c r="S111" s="271">
        <f t="shared" si="37"/>
        <v>252639362012.0824</v>
      </c>
      <c r="T111" s="229" t="s">
        <v>8</v>
      </c>
      <c r="U111" s="229">
        <f t="shared" si="43"/>
        <v>148.5</v>
      </c>
      <c r="V111" s="230">
        <f t="shared" si="33"/>
        <v>0.99999999999634059</v>
      </c>
      <c r="W111" s="238">
        <f t="shared" si="38"/>
        <v>1.0000000000036593</v>
      </c>
      <c r="X111" s="271">
        <f t="shared" si="39"/>
        <v>1</v>
      </c>
    </row>
    <row r="112" spans="4:24" ht="19.2" customHeight="1" x14ac:dyDescent="0.3">
      <c r="D112" s="229" t="s">
        <v>7</v>
      </c>
      <c r="E112" s="229">
        <f t="shared" si="40"/>
        <v>149.5</v>
      </c>
      <c r="F112" s="230">
        <f t="shared" si="28"/>
        <v>5.682688017981074E-10</v>
      </c>
      <c r="G112" s="238">
        <f t="shared" si="34"/>
        <v>1759730600.7928209</v>
      </c>
      <c r="H112" s="271">
        <f t="shared" si="44"/>
        <v>1627322763.154788</v>
      </c>
      <c r="I112" s="229" t="s">
        <v>8</v>
      </c>
      <c r="J112" s="229">
        <f t="shared" si="41"/>
        <v>149.5</v>
      </c>
      <c r="K112" s="230">
        <f t="shared" si="30"/>
        <v>0.99999999943088014</v>
      </c>
      <c r="L112" s="238">
        <f t="shared" si="35"/>
        <v>1.0000000005691199</v>
      </c>
      <c r="M112" s="271">
        <f t="shared" si="45"/>
        <v>1</v>
      </c>
      <c r="O112" s="229" t="s">
        <v>7</v>
      </c>
      <c r="P112" s="229">
        <f t="shared" si="42"/>
        <v>149.5</v>
      </c>
      <c r="Q112" s="230">
        <f t="shared" si="32"/>
        <v>1.9366147210848064E-12</v>
      </c>
      <c r="R112" s="238">
        <f t="shared" si="36"/>
        <v>516364968784.21124</v>
      </c>
      <c r="S112" s="271">
        <f t="shared" si="37"/>
        <v>477288700876.21686</v>
      </c>
      <c r="T112" s="229" t="s">
        <v>8</v>
      </c>
      <c r="U112" s="229">
        <f t="shared" si="43"/>
        <v>149.5</v>
      </c>
      <c r="V112" s="230">
        <f t="shared" si="33"/>
        <v>0.99999999999806266</v>
      </c>
      <c r="W112" s="238">
        <f t="shared" si="38"/>
        <v>1.0000000000019373</v>
      </c>
      <c r="X112" s="271">
        <f t="shared" si="39"/>
        <v>1</v>
      </c>
    </row>
    <row r="113" spans="2:24" ht="19.2" customHeight="1" x14ac:dyDescent="0.3">
      <c r="D113" s="229" t="s">
        <v>7</v>
      </c>
      <c r="E113" s="229">
        <f t="shared" si="40"/>
        <v>150.5</v>
      </c>
      <c r="F113" s="230">
        <f t="shared" si="28"/>
        <v>3.2427738083387065E-10</v>
      </c>
      <c r="G113" s="238">
        <f t="shared" si="34"/>
        <v>3083779687.0954323</v>
      </c>
      <c r="H113" s="271">
        <f t="shared" si="44"/>
        <v>2851746101.9907379</v>
      </c>
      <c r="I113" s="229" t="s">
        <v>8</v>
      </c>
      <c r="J113" s="229">
        <f t="shared" si="41"/>
        <v>150.5</v>
      </c>
      <c r="K113" s="230">
        <f t="shared" si="30"/>
        <v>0.99999999967487152</v>
      </c>
      <c r="L113" s="238">
        <f t="shared" si="35"/>
        <v>1.0000000003251286</v>
      </c>
      <c r="M113" s="271">
        <f t="shared" si="45"/>
        <v>1</v>
      </c>
      <c r="O113" s="229" t="s">
        <v>7</v>
      </c>
      <c r="P113" s="229">
        <f t="shared" si="42"/>
        <v>150.5</v>
      </c>
      <c r="Q113" s="230">
        <f t="shared" si="32"/>
        <v>1.018184669623128E-12</v>
      </c>
      <c r="R113" s="238">
        <f t="shared" si="36"/>
        <v>982140106637.1792</v>
      </c>
      <c r="S113" s="271">
        <f t="shared" si="37"/>
        <v>907815990459.23047</v>
      </c>
      <c r="T113" s="229" t="s">
        <v>8</v>
      </c>
      <c r="U113" s="229">
        <f t="shared" si="43"/>
        <v>150.5</v>
      </c>
      <c r="V113" s="230">
        <f t="shared" si="33"/>
        <v>0.99999999999898104</v>
      </c>
      <c r="W113" s="238">
        <f t="shared" si="38"/>
        <v>1.000000000001019</v>
      </c>
      <c r="X113" s="271">
        <f t="shared" si="39"/>
        <v>1</v>
      </c>
    </row>
    <row r="115" spans="2:24" ht="19.2" customHeight="1" x14ac:dyDescent="0.3">
      <c r="D115" s="59" t="s">
        <v>20</v>
      </c>
      <c r="T115" s="59" t="s">
        <v>21</v>
      </c>
    </row>
    <row r="116" spans="2:24" s="61" customFormat="1" ht="19.2" customHeight="1" x14ac:dyDescent="0.3">
      <c r="B116" s="63"/>
      <c r="D116" s="59"/>
      <c r="F116" s="61" t="s">
        <v>28</v>
      </c>
      <c r="G116" s="62" t="s">
        <v>25</v>
      </c>
      <c r="H116" s="61" t="s">
        <v>27</v>
      </c>
      <c r="I116" s="61" t="s">
        <v>26</v>
      </c>
      <c r="L116" s="61" t="s">
        <v>28</v>
      </c>
      <c r="M116" s="62" t="s">
        <v>25</v>
      </c>
      <c r="N116" s="61" t="s">
        <v>27</v>
      </c>
      <c r="O116" s="61" t="s">
        <v>26</v>
      </c>
      <c r="T116" s="269" t="s">
        <v>31</v>
      </c>
      <c r="U116" s="269" t="s">
        <v>25</v>
      </c>
    </row>
    <row r="117" spans="2:24" ht="19.2" customHeight="1" x14ac:dyDescent="0.3">
      <c r="C117" s="3">
        <v>1</v>
      </c>
      <c r="E117" s="60" t="str">
        <f t="shared" ref="E117:E148" si="46">HomeTeam</f>
        <v>Home Team</v>
      </c>
      <c r="F117" s="3">
        <v>-30.5</v>
      </c>
      <c r="G117" s="65" cm="1">
        <f t="array" ref="G117">SUMPRODUCT((HomePoints - AwayPoints &gt; -F117)*(PoissonMatrix))</f>
        <v>3.4566384165452664E-2</v>
      </c>
      <c r="H117" s="4">
        <f t="shared" ref="H117:H124" si="47">1/G117</f>
        <v>28.929841062156825</v>
      </c>
      <c r="I117" s="140">
        <f t="shared" ref="I117:I148" si="48">IF(H117-(H117*$Q$6/100) &lt;1, 1, H117-(H117*$Q$6/100))</f>
        <v>27.464316218876512</v>
      </c>
      <c r="K117" s="60" t="str">
        <f t="shared" ref="K117:K148" si="49">AwayTeam</f>
        <v>Away Team</v>
      </c>
      <c r="L117" s="3">
        <f t="shared" ref="L117:L148" si="50">-F117</f>
        <v>30.5</v>
      </c>
      <c r="M117" s="65" cm="1">
        <f t="array" ref="M117">SUMPRODUCT((HomePoints - AwayPoints &lt; L117)*(PoissonMatrix))</f>
        <v>0.96543361583368814</v>
      </c>
      <c r="N117" s="4">
        <f t="shared" ref="N117:N124" si="51">1/M117</f>
        <v>1.0358039989486616</v>
      </c>
      <c r="O117" s="140">
        <f>IF(N117-(N117*$Q$6/100) &lt;1, 1, N117-(N117*$Q$6/100))</f>
        <v>1</v>
      </c>
      <c r="P117" s="65">
        <f t="shared" ref="P117:P148" si="52">ABS(G117-0.5)+ABS(M117-0.5)</f>
        <v>0.93086723166823548</v>
      </c>
      <c r="Q117" s="3">
        <f t="shared" ref="Q117:Q148" si="53">MATCH(MIN($P$117:$P$178),$P$117:$P$178,0)-C117</f>
        <v>24</v>
      </c>
      <c r="T117" s="229" t="str">
        <f>(-F117+0.5) &amp; ":more"</f>
        <v>31:more</v>
      </c>
      <c r="U117" s="230" cm="1">
        <f t="array" ref="U117">SUMPRODUCT((HomePoints - AwayPoints &gt; -F117-0.5)*(PoissonMatrix))</f>
        <v>3.4566384165452664E-2</v>
      </c>
      <c r="W117" s="3" t="s">
        <v>32</v>
      </c>
    </row>
    <row r="118" spans="2:24" ht="19.2" customHeight="1" x14ac:dyDescent="0.3">
      <c r="C118" s="3">
        <v>2</v>
      </c>
      <c r="D118" s="60"/>
      <c r="E118" s="60" t="str">
        <f t="shared" si="46"/>
        <v>Home Team</v>
      </c>
      <c r="F118" s="3">
        <v>-29.5</v>
      </c>
      <c r="G118" s="65" cm="1">
        <f t="array" ref="G118">SUMPRODUCT((HomePoints - AwayPoints &gt; -F118)*(PoissonMatrix))</f>
        <v>4.0892410649778381E-2</v>
      </c>
      <c r="H118" s="4">
        <f t="shared" si="47"/>
        <v>24.45441547979318</v>
      </c>
      <c r="I118" s="140">
        <f t="shared" si="48"/>
        <v>23.215606274566817</v>
      </c>
      <c r="J118" s="60"/>
      <c r="K118" s="60" t="str">
        <f t="shared" si="49"/>
        <v>Away Team</v>
      </c>
      <c r="L118" s="3">
        <f t="shared" si="50"/>
        <v>29.5</v>
      </c>
      <c r="M118" s="65" cm="1">
        <f t="array" ref="M118">SUMPRODUCT((HomePoints - AwayPoints &lt; L118)*(PoissonMatrix))</f>
        <v>0.95910758934936269</v>
      </c>
      <c r="N118" s="4">
        <f t="shared" si="51"/>
        <v>1.0426358951849999</v>
      </c>
      <c r="O118" s="140">
        <f t="shared" ref="O118:O149" si="54">N118-(N118*$Q$6/100)</f>
        <v>0.98981815575786503</v>
      </c>
      <c r="P118" s="65">
        <f t="shared" si="52"/>
        <v>0.91821517869958424</v>
      </c>
      <c r="Q118" s="3">
        <f t="shared" si="53"/>
        <v>23</v>
      </c>
      <c r="T118" s="229">
        <f t="shared" ref="T118:T149" si="55">-F118+0.5</f>
        <v>30</v>
      </c>
      <c r="U118" s="230" cm="1">
        <f t="array" ref="U118">SUMPRODUCT((HomePoints - AwayPoints = T118)*(PoissonMatrix))</f>
        <v>6.3260264843257559E-3</v>
      </c>
      <c r="W118" s="3">
        <f>SUM(U117:U179)</f>
        <v>0.99999999999914813</v>
      </c>
    </row>
    <row r="119" spans="2:24" ht="19.2" customHeight="1" x14ac:dyDescent="0.3">
      <c r="C119" s="3">
        <v>3</v>
      </c>
      <c r="D119" s="60"/>
      <c r="E119" s="60" t="str">
        <f t="shared" si="46"/>
        <v>Home Team</v>
      </c>
      <c r="F119" s="3">
        <v>-28.5</v>
      </c>
      <c r="G119" s="65" cm="1">
        <f t="array" ref="G119">SUMPRODUCT((HomePoints - AwayPoints &gt; -F119)*(PoissonMatrix))</f>
        <v>4.812894180319071E-2</v>
      </c>
      <c r="H119" s="4">
        <f t="shared" si="47"/>
        <v>20.777518942535838</v>
      </c>
      <c r="I119" s="140">
        <f t="shared" si="48"/>
        <v>19.724973575052115</v>
      </c>
      <c r="J119" s="60"/>
      <c r="K119" s="60" t="str">
        <f t="shared" si="49"/>
        <v>Away Team</v>
      </c>
      <c r="L119" s="3">
        <f t="shared" si="50"/>
        <v>28.5</v>
      </c>
      <c r="M119" s="65" cm="1">
        <f t="array" ref="M119">SUMPRODUCT((HomePoints - AwayPoints &lt; L119)*(PoissonMatrix))</f>
        <v>0.95187105819595053</v>
      </c>
      <c r="N119" s="4">
        <f t="shared" si="51"/>
        <v>1.0505624594735201</v>
      </c>
      <c r="O119" s="140">
        <f t="shared" si="54"/>
        <v>0.99734317698703256</v>
      </c>
      <c r="P119" s="65">
        <f t="shared" si="52"/>
        <v>0.90374211639275981</v>
      </c>
      <c r="Q119" s="3">
        <f t="shared" si="53"/>
        <v>22</v>
      </c>
      <c r="T119" s="229">
        <f t="shared" si="55"/>
        <v>29</v>
      </c>
      <c r="U119" s="230" cm="1">
        <f t="array" ref="U119">SUMPRODUCT((HomePoints - AwayPoints = T119)*(PoissonMatrix))</f>
        <v>7.2365311534122838E-3</v>
      </c>
    </row>
    <row r="120" spans="2:24" ht="19.2" customHeight="1" x14ac:dyDescent="0.3">
      <c r="C120" s="3">
        <v>4</v>
      </c>
      <c r="D120" s="60"/>
      <c r="E120" s="60" t="str">
        <f t="shared" si="46"/>
        <v>Home Team</v>
      </c>
      <c r="F120" s="3">
        <v>-27.5</v>
      </c>
      <c r="G120" s="65" cm="1">
        <f t="array" ref="G120">SUMPRODUCT((HomePoints - AwayPoints &gt; -F120)*(PoissonMatrix))</f>
        <v>5.6358154701983944E-2</v>
      </c>
      <c r="H120" s="4">
        <f t="shared" si="47"/>
        <v>17.743661148735189</v>
      </c>
      <c r="I120" s="140">
        <f t="shared" si="48"/>
        <v>16.844804630016366</v>
      </c>
      <c r="J120" s="60"/>
      <c r="K120" s="60" t="str">
        <f t="shared" si="49"/>
        <v>Away Team</v>
      </c>
      <c r="L120" s="3">
        <f t="shared" si="50"/>
        <v>27.5</v>
      </c>
      <c r="M120" s="65" cm="1">
        <f t="array" ref="M120">SUMPRODUCT((HomePoints - AwayPoints &lt; L120)*(PoissonMatrix))</f>
        <v>0.94364184529715744</v>
      </c>
      <c r="N120" s="4">
        <f t="shared" si="51"/>
        <v>1.0597240944577815</v>
      </c>
      <c r="O120" s="140">
        <f t="shared" si="54"/>
        <v>1.006040702830644</v>
      </c>
      <c r="P120" s="65">
        <f t="shared" si="52"/>
        <v>0.88728369059517354</v>
      </c>
      <c r="Q120" s="3">
        <f t="shared" si="53"/>
        <v>21</v>
      </c>
      <c r="T120" s="229">
        <f t="shared" si="55"/>
        <v>28</v>
      </c>
      <c r="U120" s="230" cm="1">
        <f t="array" ref="U120">SUMPRODUCT((HomePoints - AwayPoints = T120)*(PoissonMatrix))</f>
        <v>8.2292128987932929E-3</v>
      </c>
    </row>
    <row r="121" spans="2:24" ht="19.2" customHeight="1" x14ac:dyDescent="0.3">
      <c r="C121" s="3">
        <v>5</v>
      </c>
      <c r="D121" s="60"/>
      <c r="E121" s="60" t="str">
        <f t="shared" si="46"/>
        <v>Home Team</v>
      </c>
      <c r="F121" s="3">
        <v>-26.5</v>
      </c>
      <c r="G121" s="65" cm="1">
        <f t="array" ref="G121">SUMPRODUCT((HomePoints - AwayPoints &gt; -F121)*(PoissonMatrix))</f>
        <v>6.5660918534618529E-2</v>
      </c>
      <c r="H121" s="4">
        <f t="shared" si="47"/>
        <v>15.229759533028282</v>
      </c>
      <c r="I121" s="140">
        <f t="shared" si="48"/>
        <v>14.458251977736719</v>
      </c>
      <c r="J121" s="60"/>
      <c r="K121" s="60" t="str">
        <f t="shared" si="49"/>
        <v>Away Team</v>
      </c>
      <c r="L121" s="3">
        <f t="shared" si="50"/>
        <v>26.5</v>
      </c>
      <c r="M121" s="65" cm="1">
        <f t="array" ref="M121">SUMPRODUCT((HomePoints - AwayPoints &lt; L121)*(PoissonMatrix))</f>
        <v>0.93433908146452327</v>
      </c>
      <c r="N121" s="4">
        <f t="shared" si="51"/>
        <v>1.0702752564224938</v>
      </c>
      <c r="O121" s="140">
        <f t="shared" si="54"/>
        <v>1.0160573651431963</v>
      </c>
      <c r="P121" s="65">
        <f t="shared" si="52"/>
        <v>0.86867816292990474</v>
      </c>
      <c r="Q121" s="3">
        <f t="shared" si="53"/>
        <v>20</v>
      </c>
      <c r="T121" s="229">
        <f t="shared" si="55"/>
        <v>27</v>
      </c>
      <c r="U121" s="230" cm="1">
        <f t="array" ref="U121">SUMPRODUCT((HomePoints - AwayPoints = T121)*(PoissonMatrix))</f>
        <v>9.3027638326344236E-3</v>
      </c>
    </row>
    <row r="122" spans="2:24" ht="19.2" customHeight="1" x14ac:dyDescent="0.3">
      <c r="C122" s="3">
        <v>6</v>
      </c>
      <c r="D122" s="60"/>
      <c r="E122" s="60" t="str">
        <f t="shared" si="46"/>
        <v>Home Team</v>
      </c>
      <c r="F122" s="3">
        <v>-25.5</v>
      </c>
      <c r="G122" s="65" cm="1">
        <f t="array" ref="G122">SUMPRODUCT((HomePoints - AwayPoints &gt; -F122)*(PoissonMatrix))</f>
        <v>7.6115075493062234E-2</v>
      </c>
      <c r="H122" s="4">
        <f t="shared" si="47"/>
        <v>13.138001815305936</v>
      </c>
      <c r="I122" s="140">
        <f t="shared" si="48"/>
        <v>12.472458302293727</v>
      </c>
      <c r="J122" s="60"/>
      <c r="K122" s="60" t="str">
        <f t="shared" si="49"/>
        <v>Away Team</v>
      </c>
      <c r="L122" s="3">
        <f t="shared" si="50"/>
        <v>25.5</v>
      </c>
      <c r="M122" s="65" cm="1">
        <f t="array" ref="M122">SUMPRODUCT((HomePoints - AwayPoints &lt; L122)*(PoissonMatrix))</f>
        <v>0.92388492450607973</v>
      </c>
      <c r="N122" s="4">
        <f t="shared" si="51"/>
        <v>1.0823858832144191</v>
      </c>
      <c r="O122" s="140">
        <f t="shared" si="54"/>
        <v>1.0275544930778993</v>
      </c>
      <c r="P122" s="65">
        <f t="shared" si="52"/>
        <v>0.84776984901301744</v>
      </c>
      <c r="Q122" s="3">
        <f t="shared" si="53"/>
        <v>19</v>
      </c>
      <c r="T122" s="229">
        <f t="shared" si="55"/>
        <v>26</v>
      </c>
      <c r="U122" s="230" cm="1">
        <f t="array" ref="U122">SUMPRODUCT((HomePoints - AwayPoints = T122)*(PoissonMatrix))</f>
        <v>1.0454156958443598E-2</v>
      </c>
    </row>
    <row r="123" spans="2:24" ht="19.2" customHeight="1" x14ac:dyDescent="0.3">
      <c r="C123" s="3">
        <v>7</v>
      </c>
      <c r="D123" s="60"/>
      <c r="E123" s="60" t="str">
        <f t="shared" si="46"/>
        <v>Home Team</v>
      </c>
      <c r="F123" s="3">
        <v>-24.5</v>
      </c>
      <c r="G123" s="65" cm="1">
        <f t="array" ref="G123">SUMPRODUCT((HomePoints - AwayPoints &gt; -F123)*(PoissonMatrix))</f>
        <v>8.7793571901456272E-2</v>
      </c>
      <c r="H123" s="4">
        <f t="shared" si="47"/>
        <v>11.390355561822318</v>
      </c>
      <c r="I123" s="140">
        <f t="shared" si="48"/>
        <v>10.81334412875632</v>
      </c>
      <c r="J123" s="60"/>
      <c r="K123" s="60" t="str">
        <f t="shared" si="49"/>
        <v>Away Team</v>
      </c>
      <c r="L123" s="3">
        <f t="shared" si="50"/>
        <v>24.5</v>
      </c>
      <c r="M123" s="65" cm="1">
        <f t="array" ref="M123">SUMPRODUCT((HomePoints - AwayPoints &lt; L123)*(PoissonMatrix))</f>
        <v>0.91220642809768526</v>
      </c>
      <c r="N123" s="4">
        <f t="shared" si="51"/>
        <v>1.0962430971741774</v>
      </c>
      <c r="O123" s="140">
        <f t="shared" si="54"/>
        <v>1.0407097297515382</v>
      </c>
      <c r="P123" s="65">
        <f t="shared" si="52"/>
        <v>0.82441285619622895</v>
      </c>
      <c r="Q123" s="3">
        <f t="shared" si="53"/>
        <v>18</v>
      </c>
      <c r="T123" s="229">
        <f t="shared" si="55"/>
        <v>25</v>
      </c>
      <c r="U123" s="230" cm="1">
        <f t="array" ref="U123">SUMPRODUCT((HomePoints - AwayPoints = T123)*(PoissonMatrix))</f>
        <v>1.1678496408394112E-2</v>
      </c>
    </row>
    <row r="124" spans="2:24" ht="19.2" customHeight="1" x14ac:dyDescent="0.3">
      <c r="C124" s="3">
        <v>8</v>
      </c>
      <c r="D124" s="60"/>
      <c r="E124" s="60" t="str">
        <f t="shared" si="46"/>
        <v>Home Team</v>
      </c>
      <c r="F124" s="3">
        <v>-23.5</v>
      </c>
      <c r="G124" s="65" cm="1">
        <f t="array" ref="G124">SUMPRODUCT((HomePoints - AwayPoints &gt; -F124)*(PoissonMatrix))</f>
        <v>0.10076247956680504</v>
      </c>
      <c r="H124" s="4">
        <f t="shared" si="47"/>
        <v>9.9243290190869597</v>
      </c>
      <c r="I124" s="140">
        <f t="shared" si="48"/>
        <v>9.4215834043042648</v>
      </c>
      <c r="J124" s="60"/>
      <c r="K124" s="60" t="str">
        <f t="shared" si="49"/>
        <v>Away Team</v>
      </c>
      <c r="L124" s="3">
        <f t="shared" si="50"/>
        <v>23.5</v>
      </c>
      <c r="M124" s="65" cm="1">
        <f t="array" ref="M124">SUMPRODUCT((HomePoints - AwayPoints &lt; L124)*(PoissonMatrix))</f>
        <v>0.89923752043233629</v>
      </c>
      <c r="N124" s="4">
        <f t="shared" si="51"/>
        <v>1.1120532420836033</v>
      </c>
      <c r="O124" s="140">
        <f t="shared" si="54"/>
        <v>1.0557189660043682</v>
      </c>
      <c r="P124" s="65">
        <f t="shared" si="52"/>
        <v>0.79847504086553123</v>
      </c>
      <c r="Q124" s="3">
        <f t="shared" si="53"/>
        <v>17</v>
      </c>
      <c r="T124" s="229">
        <f t="shared" si="55"/>
        <v>24</v>
      </c>
      <c r="U124" s="230" cm="1">
        <f t="array" ref="U124">SUMPRODUCT((HomePoints - AwayPoints = T124)*(PoissonMatrix))</f>
        <v>1.2968907665348741E-2</v>
      </c>
    </row>
    <row r="125" spans="2:24" ht="19.2" customHeight="1" x14ac:dyDescent="0.3">
      <c r="C125" s="3">
        <v>9</v>
      </c>
      <c r="D125" s="60"/>
      <c r="E125" s="60" t="str">
        <f t="shared" si="46"/>
        <v>Home Team</v>
      </c>
      <c r="F125" s="3">
        <v>-22.5</v>
      </c>
      <c r="G125" s="65" cm="1">
        <f t="array" ref="G125">SUMPRODUCT((HomePoints - AwayPoints &gt; -F125)*(PoissonMatrix))</f>
        <v>0.11507895653967745</v>
      </c>
      <c r="H125" s="4">
        <f t="shared" ref="H125:H178" si="56">1/G125</f>
        <v>8.6896860213988418</v>
      </c>
      <c r="I125" s="140">
        <f t="shared" si="48"/>
        <v>8.2494848216306114</v>
      </c>
      <c r="J125" s="60"/>
      <c r="K125" s="60" t="str">
        <f t="shared" si="49"/>
        <v>Away Team</v>
      </c>
      <c r="L125" s="3">
        <f t="shared" si="50"/>
        <v>22.5</v>
      </c>
      <c r="M125" s="65" cm="1">
        <f t="array" ref="M125">SUMPRODUCT((HomePoints - AwayPoints &lt; L125)*(PoissonMatrix))</f>
        <v>0.88492104345946354</v>
      </c>
      <c r="N125" s="4">
        <f t="shared" ref="N125:N178" si="57">1/M125</f>
        <v>1.1300443213449336</v>
      </c>
      <c r="O125" s="140">
        <f t="shared" si="54"/>
        <v>1.0727986550662758</v>
      </c>
      <c r="P125" s="65">
        <f t="shared" si="52"/>
        <v>0.76984208691978606</v>
      </c>
      <c r="Q125" s="3">
        <f t="shared" si="53"/>
        <v>16</v>
      </c>
      <c r="T125" s="229">
        <f t="shared" si="55"/>
        <v>23</v>
      </c>
      <c r="U125" s="230" cm="1">
        <f t="array" ref="U125">SUMPRODUCT((HomePoints - AwayPoints = T125)*(PoissonMatrix))</f>
        <v>1.4316476972872404E-2</v>
      </c>
    </row>
    <row r="126" spans="2:24" ht="19.2" customHeight="1" x14ac:dyDescent="0.3">
      <c r="C126" s="3">
        <v>10</v>
      </c>
      <c r="D126" s="60"/>
      <c r="E126" s="60" t="str">
        <f t="shared" si="46"/>
        <v>Home Team</v>
      </c>
      <c r="F126" s="3">
        <v>-21.5</v>
      </c>
      <c r="G126" s="65" cm="1">
        <f t="array" ref="G126">SUMPRODUCT((HomePoints - AwayPoints &gt; -F126)*(PoissonMatrix))</f>
        <v>0.13078920462707841</v>
      </c>
      <c r="H126" s="4">
        <f t="shared" si="56"/>
        <v>7.6458909804621706</v>
      </c>
      <c r="I126" s="140">
        <f t="shared" si="48"/>
        <v>7.2585662400045479</v>
      </c>
      <c r="J126" s="60"/>
      <c r="K126" s="60" t="str">
        <f t="shared" si="49"/>
        <v>Away Team</v>
      </c>
      <c r="L126" s="3">
        <f t="shared" si="50"/>
        <v>21.5</v>
      </c>
      <c r="M126" s="65" cm="1">
        <f t="array" ref="M126">SUMPRODUCT((HomePoints - AwayPoints &lt; L126)*(PoissonMatrix))</f>
        <v>0.86921079537206147</v>
      </c>
      <c r="N126" s="4">
        <f t="shared" si="57"/>
        <v>1.1504689142430116</v>
      </c>
      <c r="O126" s="140">
        <f t="shared" si="54"/>
        <v>1.09218858108728</v>
      </c>
      <c r="P126" s="65">
        <f t="shared" si="52"/>
        <v>0.73842159074498304</v>
      </c>
      <c r="Q126" s="3">
        <f t="shared" si="53"/>
        <v>15</v>
      </c>
      <c r="T126" s="229">
        <f t="shared" si="55"/>
        <v>22</v>
      </c>
      <c r="U126" s="230" cm="1">
        <f t="array" ref="U126">SUMPRODUCT((HomePoints - AwayPoints = T126)*(PoissonMatrix))</f>
        <v>1.5710248087401894E-2</v>
      </c>
    </row>
    <row r="127" spans="2:24" ht="19.2" customHeight="1" x14ac:dyDescent="0.3">
      <c r="C127" s="3">
        <v>11</v>
      </c>
      <c r="D127" s="60"/>
      <c r="E127" s="60" t="str">
        <f t="shared" si="46"/>
        <v>Home Team</v>
      </c>
      <c r="F127" s="3">
        <v>-20.5</v>
      </c>
      <c r="G127" s="65" cm="1">
        <f t="array" ref="G127">SUMPRODUCT((HomePoints - AwayPoints &gt; -F127)*(PoissonMatrix))</f>
        <v>0.14792648756676388</v>
      </c>
      <c r="H127" s="4">
        <f t="shared" si="56"/>
        <v>6.7601145437098848</v>
      </c>
      <c r="I127" s="140">
        <f t="shared" si="48"/>
        <v>6.4176613727456342</v>
      </c>
      <c r="J127" s="60"/>
      <c r="K127" s="60" t="str">
        <f t="shared" si="49"/>
        <v>Away Team</v>
      </c>
      <c r="L127" s="3">
        <f t="shared" si="50"/>
        <v>20.5</v>
      </c>
      <c r="M127" s="65" cm="1">
        <f t="array" ref="M127">SUMPRODUCT((HomePoints - AwayPoints &lt; L127)*(PoissonMatrix))</f>
        <v>0.85207351243237606</v>
      </c>
      <c r="N127" s="4">
        <f t="shared" si="57"/>
        <v>1.1736076587398485</v>
      </c>
      <c r="O127" s="140">
        <f t="shared" si="54"/>
        <v>1.1141551655010535</v>
      </c>
      <c r="P127" s="65">
        <f t="shared" si="52"/>
        <v>0.7041470248656122</v>
      </c>
      <c r="Q127" s="3">
        <f t="shared" si="53"/>
        <v>14</v>
      </c>
      <c r="T127" s="229">
        <f t="shared" si="55"/>
        <v>21</v>
      </c>
      <c r="U127" s="230" cm="1">
        <f t="array" ref="U127">SUMPRODUCT((HomePoints - AwayPoints = T127)*(PoissonMatrix))</f>
        <v>1.7137282939685441E-2</v>
      </c>
    </row>
    <row r="128" spans="2:24" ht="19.2" customHeight="1" x14ac:dyDescent="0.3">
      <c r="C128" s="3">
        <v>12</v>
      </c>
      <c r="D128" s="60"/>
      <c r="E128" s="60" t="str">
        <f t="shared" si="46"/>
        <v>Home Team</v>
      </c>
      <c r="F128" s="3">
        <v>-19.5</v>
      </c>
      <c r="G128" s="65" cm="1">
        <f t="array" ref="G128">SUMPRODUCT((HomePoints - AwayPoints &gt; -F128)*(PoissonMatrix))</f>
        <v>0.16650927824177028</v>
      </c>
      <c r="H128" s="4">
        <f t="shared" si="56"/>
        <v>6.0056713389148628</v>
      </c>
      <c r="I128" s="140">
        <f t="shared" si="48"/>
        <v>5.7014366724040446</v>
      </c>
      <c r="J128" s="60"/>
      <c r="K128" s="60" t="str">
        <f t="shared" si="49"/>
        <v>Away Team</v>
      </c>
      <c r="L128" s="3">
        <f t="shared" si="50"/>
        <v>19.5</v>
      </c>
      <c r="M128" s="65" cm="1">
        <f t="array" ref="M128">SUMPRODUCT((HomePoints - AwayPoints &lt; L128)*(PoissonMatrix))</f>
        <v>0.83349072175737027</v>
      </c>
      <c r="N128" s="4">
        <f t="shared" si="57"/>
        <v>1.1997734034657925</v>
      </c>
      <c r="O128" s="140">
        <f t="shared" si="54"/>
        <v>1.1389954086849596</v>
      </c>
      <c r="P128" s="65">
        <f t="shared" si="52"/>
        <v>0.66698144351559996</v>
      </c>
      <c r="Q128" s="3">
        <f t="shared" si="53"/>
        <v>13</v>
      </c>
      <c r="T128" s="229">
        <f t="shared" si="55"/>
        <v>20</v>
      </c>
      <c r="U128" s="230" cm="1">
        <f t="array" ref="U128">SUMPRODUCT((HomePoints - AwayPoints = T128)*(PoissonMatrix))</f>
        <v>1.8582790675006258E-2</v>
      </c>
    </row>
    <row r="129" spans="3:21" ht="19.2" customHeight="1" x14ac:dyDescent="0.3">
      <c r="C129" s="3">
        <v>13</v>
      </c>
      <c r="D129" s="60"/>
      <c r="E129" s="60" t="str">
        <f t="shared" si="46"/>
        <v>Home Team</v>
      </c>
      <c r="F129" s="3">
        <v>-18.5</v>
      </c>
      <c r="G129" s="65" cm="1">
        <f t="array" ref="G129">SUMPRODUCT((HomePoints - AwayPoints &gt; -F129)*(PoissonMatrix))</f>
        <v>0.18653960523803406</v>
      </c>
      <c r="H129" s="4">
        <f t="shared" si="56"/>
        <v>5.360791874325824</v>
      </c>
      <c r="I129" s="140">
        <f t="shared" si="48"/>
        <v>5.0892254438501077</v>
      </c>
      <c r="J129" s="60"/>
      <c r="K129" s="60" t="str">
        <f t="shared" si="49"/>
        <v>Away Team</v>
      </c>
      <c r="L129" s="3">
        <f t="shared" si="50"/>
        <v>18.5</v>
      </c>
      <c r="M129" s="65" cm="1">
        <f t="array" ref="M129">SUMPRODUCT((HomePoints - AwayPoints &lt; L129)*(PoissonMatrix))</f>
        <v>0.81346039476110554</v>
      </c>
      <c r="N129" s="4">
        <f t="shared" si="57"/>
        <v>1.229316149182256</v>
      </c>
      <c r="O129" s="140">
        <f t="shared" si="54"/>
        <v>1.1670415810986812</v>
      </c>
      <c r="P129" s="65">
        <f t="shared" si="52"/>
        <v>0.62692078952307151</v>
      </c>
      <c r="Q129" s="3">
        <f t="shared" si="53"/>
        <v>12</v>
      </c>
      <c r="T129" s="229">
        <f t="shared" si="55"/>
        <v>19</v>
      </c>
      <c r="U129" s="230" cm="1">
        <f t="array" ref="U129">SUMPRODUCT((HomePoints - AwayPoints = T129)*(PoissonMatrix))</f>
        <v>2.0030326996263913E-2</v>
      </c>
    </row>
    <row r="130" spans="3:21" ht="19.2" customHeight="1" x14ac:dyDescent="0.3">
      <c r="C130" s="3">
        <v>14</v>
      </c>
      <c r="D130" s="60"/>
      <c r="E130" s="60" t="str">
        <f t="shared" si="46"/>
        <v>Home Team</v>
      </c>
      <c r="F130" s="3">
        <v>-17.5</v>
      </c>
      <c r="G130" s="65" cm="1">
        <f t="array" ref="G130">SUMPRODUCT((HomePoints - AwayPoints &gt; -F130)*(PoissonMatrix))</f>
        <v>0.20800166807630449</v>
      </c>
      <c r="H130" s="4">
        <f t="shared" si="56"/>
        <v>4.8076537522437288</v>
      </c>
      <c r="I130" s="140">
        <f t="shared" si="48"/>
        <v>4.5641081345313825</v>
      </c>
      <c r="J130" s="60"/>
      <c r="K130" s="60" t="str">
        <f t="shared" si="49"/>
        <v>Away Team</v>
      </c>
      <c r="L130" s="3">
        <f t="shared" si="50"/>
        <v>17.5</v>
      </c>
      <c r="M130" s="65" cm="1">
        <f t="array" ref="M130">SUMPRODUCT((HomePoints - AwayPoints &lt; L130)*(PoissonMatrix))</f>
        <v>0.79199833192283464</v>
      </c>
      <c r="N130" s="4">
        <f t="shared" si="57"/>
        <v>1.2626289219223144</v>
      </c>
      <c r="O130" s="140">
        <f t="shared" si="54"/>
        <v>1.1986667989038813</v>
      </c>
      <c r="P130" s="65">
        <f t="shared" si="52"/>
        <v>0.58399666384653015</v>
      </c>
      <c r="Q130" s="3">
        <f t="shared" si="53"/>
        <v>11</v>
      </c>
      <c r="T130" s="229">
        <f t="shared" si="55"/>
        <v>18</v>
      </c>
      <c r="U130" s="230" cm="1">
        <f t="array" ref="U130">SUMPRODUCT((HomePoints - AwayPoints = T130)*(PoissonMatrix))</f>
        <v>2.1462062838270311E-2</v>
      </c>
    </row>
    <row r="131" spans="3:21" ht="19.2" customHeight="1" x14ac:dyDescent="0.3">
      <c r="C131" s="3">
        <v>15</v>
      </c>
      <c r="D131" s="60"/>
      <c r="E131" s="60" t="str">
        <f t="shared" si="46"/>
        <v>Home Team</v>
      </c>
      <c r="F131" s="3">
        <v>-16.5</v>
      </c>
      <c r="G131" s="65" cm="1">
        <f t="array" ref="G131">SUMPRODUCT((HomePoints - AwayPoints &gt; -F131)*(PoissonMatrix))</f>
        <v>0.23086078636124682</v>
      </c>
      <c r="H131" s="4">
        <f t="shared" si="56"/>
        <v>4.3316148045827836</v>
      </c>
      <c r="I131" s="140">
        <f t="shared" si="48"/>
        <v>4.1121843177716819</v>
      </c>
      <c r="J131" s="60"/>
      <c r="K131" s="60" t="str">
        <f t="shared" si="49"/>
        <v>Away Team</v>
      </c>
      <c r="L131" s="3">
        <f t="shared" si="50"/>
        <v>16.5</v>
      </c>
      <c r="M131" s="65" cm="1">
        <f t="array" ref="M131">SUMPRODUCT((HomePoints - AwayPoints &lt; L131)*(PoissonMatrix))</f>
        <v>0.76913921363789239</v>
      </c>
      <c r="N131" s="4">
        <f t="shared" si="57"/>
        <v>1.3001547473703452</v>
      </c>
      <c r="O131" s="140">
        <f t="shared" si="54"/>
        <v>1.2342916450364527</v>
      </c>
      <c r="P131" s="65">
        <f t="shared" si="52"/>
        <v>0.53827842727664554</v>
      </c>
      <c r="Q131" s="3">
        <f t="shared" si="53"/>
        <v>10</v>
      </c>
      <c r="T131" s="229">
        <f t="shared" si="55"/>
        <v>17</v>
      </c>
      <c r="U131" s="230" cm="1">
        <f t="array" ref="U131">SUMPRODUCT((HomePoints - AwayPoints = T131)*(PoissonMatrix))</f>
        <v>2.2859118284942293E-2</v>
      </c>
    </row>
    <row r="132" spans="3:21" ht="19.2" customHeight="1" x14ac:dyDescent="0.3">
      <c r="C132" s="3">
        <v>16</v>
      </c>
      <c r="D132" s="60"/>
      <c r="E132" s="60" t="str">
        <f t="shared" si="46"/>
        <v>Home Team</v>
      </c>
      <c r="F132" s="3">
        <v>-15.5</v>
      </c>
      <c r="G132" s="65" cm="1">
        <f t="array" ref="G132">SUMPRODUCT((HomePoints - AwayPoints &gt; -F132)*(PoissonMatrix))</f>
        <v>0.25506274081993202</v>
      </c>
      <c r="H132" s="4">
        <f t="shared" si="56"/>
        <v>3.9206039925132585</v>
      </c>
      <c r="I132" s="140">
        <f t="shared" si="48"/>
        <v>3.7219944481556793</v>
      </c>
      <c r="J132" s="60"/>
      <c r="K132" s="60" t="str">
        <f t="shared" si="49"/>
        <v>Away Team</v>
      </c>
      <c r="L132" s="3">
        <f t="shared" si="50"/>
        <v>15.5</v>
      </c>
      <c r="M132" s="65" cm="1">
        <f t="array" ref="M132">SUMPRODUCT((HomePoints - AwayPoints &lt; L132)*(PoissonMatrix))</f>
        <v>0.74493725917920683</v>
      </c>
      <c r="N132" s="4">
        <f t="shared" si="57"/>
        <v>1.3423949301473102</v>
      </c>
      <c r="O132" s="140">
        <f t="shared" si="54"/>
        <v>1.2743920290806372</v>
      </c>
      <c r="P132" s="65">
        <f t="shared" si="52"/>
        <v>0.48987451835927481</v>
      </c>
      <c r="Q132" s="3">
        <f t="shared" si="53"/>
        <v>9</v>
      </c>
      <c r="T132" s="229">
        <f t="shared" si="55"/>
        <v>16</v>
      </c>
      <c r="U132" s="230" cm="1">
        <f t="array" ref="U132">SUMPRODUCT((HomePoints - AwayPoints = T132)*(PoissonMatrix))</f>
        <v>2.4201954458685556E-2</v>
      </c>
    </row>
    <row r="133" spans="3:21" ht="19.2" customHeight="1" x14ac:dyDescent="0.3">
      <c r="C133" s="3">
        <v>17</v>
      </c>
      <c r="D133" s="60"/>
      <c r="E133" s="60" t="str">
        <f t="shared" si="46"/>
        <v>Home Team</v>
      </c>
      <c r="F133" s="3">
        <v>-14.5</v>
      </c>
      <c r="G133" s="65" cm="1">
        <f t="array" ref="G133">SUMPRODUCT((HomePoints - AwayPoints &gt; -F133)*(PoissonMatrix))</f>
        <v>0.28053355385595907</v>
      </c>
      <c r="H133" s="4">
        <f t="shared" si="56"/>
        <v>3.5646359811684185</v>
      </c>
      <c r="I133" s="140">
        <f t="shared" si="48"/>
        <v>3.3840590268592288</v>
      </c>
      <c r="J133" s="60"/>
      <c r="K133" s="60" t="str">
        <f t="shared" si="49"/>
        <v>Away Team</v>
      </c>
      <c r="L133" s="3">
        <f t="shared" si="50"/>
        <v>14.5</v>
      </c>
      <c r="M133" s="65" cm="1">
        <f t="array" ref="M133">SUMPRODUCT((HomePoints - AwayPoints &lt; L133)*(PoissonMatrix))</f>
        <v>0.71946644614318001</v>
      </c>
      <c r="N133" s="4">
        <f t="shared" si="57"/>
        <v>1.3899188841406946</v>
      </c>
      <c r="O133" s="140">
        <f t="shared" si="54"/>
        <v>1.3195085196151464</v>
      </c>
      <c r="P133" s="65">
        <f t="shared" si="52"/>
        <v>0.43893289228722093</v>
      </c>
      <c r="Q133" s="3">
        <f t="shared" si="53"/>
        <v>8</v>
      </c>
      <c r="T133" s="229">
        <f t="shared" si="55"/>
        <v>15</v>
      </c>
      <c r="U133" s="230" cm="1">
        <f t="array" ref="U133">SUMPRODUCT((HomePoints - AwayPoints = T133)*(PoissonMatrix))</f>
        <v>2.5470813036027027E-2</v>
      </c>
    </row>
    <row r="134" spans="3:21" ht="19.2" customHeight="1" x14ac:dyDescent="0.3">
      <c r="C134" s="3">
        <v>18</v>
      </c>
      <c r="D134" s="60"/>
      <c r="E134" s="60" t="str">
        <f t="shared" si="46"/>
        <v>Home Team</v>
      </c>
      <c r="F134" s="3">
        <v>-13.5</v>
      </c>
      <c r="G134" s="65" cm="1">
        <f t="array" ref="G134">SUMPRODUCT((HomePoints - AwayPoints &gt; -F134)*(PoissonMatrix))</f>
        <v>0.30717974411153648</v>
      </c>
      <c r="H134" s="4">
        <f t="shared" si="56"/>
        <v>3.2554229866045516</v>
      </c>
      <c r="I134" s="140">
        <f t="shared" si="48"/>
        <v>3.090510111625242</v>
      </c>
      <c r="J134" s="60"/>
      <c r="K134" s="60" t="str">
        <f t="shared" si="49"/>
        <v>Away Team</v>
      </c>
      <c r="L134" s="3">
        <f t="shared" si="50"/>
        <v>13.5</v>
      </c>
      <c r="M134" s="65" cm="1">
        <f t="array" ref="M134">SUMPRODUCT((HomePoints - AwayPoints &lt; L134)*(PoissonMatrix))</f>
        <v>0.69282025588760232</v>
      </c>
      <c r="N134" s="4">
        <f t="shared" si="57"/>
        <v>1.4433758128489709</v>
      </c>
      <c r="O134" s="140">
        <f t="shared" si="54"/>
        <v>1.3702574328559638</v>
      </c>
      <c r="P134" s="65">
        <f t="shared" si="52"/>
        <v>0.38564051177606584</v>
      </c>
      <c r="Q134" s="3">
        <f t="shared" si="53"/>
        <v>7</v>
      </c>
      <c r="T134" s="229">
        <f t="shared" si="55"/>
        <v>14</v>
      </c>
      <c r="U134" s="230" cm="1">
        <f t="array" ref="U134">SUMPRODUCT((HomePoints - AwayPoints = T134)*(PoissonMatrix))</f>
        <v>2.6646190255577584E-2</v>
      </c>
    </row>
    <row r="135" spans="3:21" ht="19.2" customHeight="1" x14ac:dyDescent="0.3">
      <c r="C135" s="3">
        <v>19</v>
      </c>
      <c r="D135" s="60"/>
      <c r="E135" s="60" t="str">
        <f t="shared" si="46"/>
        <v>Home Team</v>
      </c>
      <c r="F135" s="3">
        <v>-12.5</v>
      </c>
      <c r="G135" s="65" cm="1">
        <f t="array" ref="G135">SUMPRODUCT((HomePoints - AwayPoints &gt; -F135)*(PoissonMatrix))</f>
        <v>0.33488907407084961</v>
      </c>
      <c r="H135" s="4">
        <f t="shared" si="56"/>
        <v>2.986063378670988</v>
      </c>
      <c r="I135" s="140">
        <f t="shared" si="48"/>
        <v>2.8347956943567341</v>
      </c>
      <c r="J135" s="60"/>
      <c r="K135" s="60" t="str">
        <f t="shared" si="49"/>
        <v>Away Team</v>
      </c>
      <c r="L135" s="3">
        <f t="shared" si="50"/>
        <v>12.5</v>
      </c>
      <c r="M135" s="65" cm="1">
        <f t="array" ref="M135">SUMPRODUCT((HomePoints - AwayPoints &lt; L135)*(PoissonMatrix))</f>
        <v>0.66511092592828824</v>
      </c>
      <c r="N135" s="4">
        <f t="shared" si="57"/>
        <v>1.5035086043795036</v>
      </c>
      <c r="O135" s="140">
        <f t="shared" si="54"/>
        <v>1.4273440237629105</v>
      </c>
      <c r="P135" s="65">
        <f t="shared" si="52"/>
        <v>0.33022185185743863</v>
      </c>
      <c r="Q135" s="3">
        <f t="shared" si="53"/>
        <v>6</v>
      </c>
      <c r="T135" s="229">
        <f t="shared" si="55"/>
        <v>13</v>
      </c>
      <c r="U135" s="230" cm="1">
        <f t="array" ref="U135">SUMPRODUCT((HomePoints - AwayPoints = T135)*(PoissonMatrix))</f>
        <v>2.7709329959313182E-2</v>
      </c>
    </row>
    <row r="136" spans="3:21" ht="19.2" customHeight="1" x14ac:dyDescent="0.3">
      <c r="C136" s="3">
        <v>20</v>
      </c>
      <c r="D136" s="60"/>
      <c r="E136" s="60" t="str">
        <f t="shared" si="46"/>
        <v>Home Team</v>
      </c>
      <c r="F136" s="3">
        <v>-11.5</v>
      </c>
      <c r="G136" s="65" cm="1">
        <f t="array" ref="G136">SUMPRODUCT((HomePoints - AwayPoints &gt; -F136)*(PoissonMatrix))</f>
        <v>0.363531792575646</v>
      </c>
      <c r="H136" s="4">
        <f t="shared" si="56"/>
        <v>2.7507910461281422</v>
      </c>
      <c r="I136" s="140">
        <f t="shared" si="48"/>
        <v>2.611441762870335</v>
      </c>
      <c r="J136" s="60"/>
      <c r="K136" s="60" t="str">
        <f t="shared" si="49"/>
        <v>Away Team</v>
      </c>
      <c r="L136" s="3">
        <f t="shared" si="50"/>
        <v>11.5</v>
      </c>
      <c r="M136" s="65" cm="1">
        <f t="array" ref="M136">SUMPRODUCT((HomePoints - AwayPoints &lt; L136)*(PoissonMatrix))</f>
        <v>0.63646820742349297</v>
      </c>
      <c r="N136" s="4">
        <f t="shared" si="57"/>
        <v>1.5711703873601661</v>
      </c>
      <c r="O136" s="140">
        <f t="shared" si="54"/>
        <v>1.4915782032636313</v>
      </c>
      <c r="P136" s="65">
        <f t="shared" si="52"/>
        <v>0.27293641484784698</v>
      </c>
      <c r="Q136" s="3">
        <f t="shared" si="53"/>
        <v>5</v>
      </c>
      <c r="T136" s="229">
        <f t="shared" si="55"/>
        <v>12</v>
      </c>
      <c r="U136" s="230" cm="1">
        <f t="array" ref="U136">SUMPRODUCT((HomePoints - AwayPoints = T136)*(PoissonMatrix))</f>
        <v>2.8642718504796306E-2</v>
      </c>
    </row>
    <row r="137" spans="3:21" ht="19.2" customHeight="1" x14ac:dyDescent="0.3">
      <c r="C137" s="3">
        <v>21</v>
      </c>
      <c r="D137" s="60"/>
      <c r="E137" s="60" t="str">
        <f t="shared" si="46"/>
        <v>Home Team</v>
      </c>
      <c r="F137" s="3">
        <v>-10.5</v>
      </c>
      <c r="G137" s="65" cm="1">
        <f t="array" ref="G137">SUMPRODUCT((HomePoints - AwayPoints &gt; -F137)*(PoissonMatrix))</f>
        <v>0.39296235601015861</v>
      </c>
      <c r="H137" s="4">
        <f t="shared" si="56"/>
        <v>2.54477301630935</v>
      </c>
      <c r="I137" s="140">
        <f t="shared" si="48"/>
        <v>2.4158601727199951</v>
      </c>
      <c r="J137" s="60"/>
      <c r="K137" s="60" t="str">
        <f t="shared" si="49"/>
        <v>Away Team</v>
      </c>
      <c r="L137" s="3">
        <f t="shared" si="50"/>
        <v>10.5</v>
      </c>
      <c r="M137" s="65" cm="1">
        <f t="array" ref="M137">SUMPRODUCT((HomePoints - AwayPoints &lt; L137)*(PoissonMatrix))</f>
        <v>0.60703764398897953</v>
      </c>
      <c r="N137" s="4">
        <f t="shared" si="57"/>
        <v>1.6473442955345856</v>
      </c>
      <c r="O137" s="140">
        <f t="shared" si="54"/>
        <v>1.5638933016160572</v>
      </c>
      <c r="P137" s="65">
        <f t="shared" si="52"/>
        <v>0.21407528797882092</v>
      </c>
      <c r="Q137" s="3">
        <f t="shared" si="53"/>
        <v>4</v>
      </c>
      <c r="T137" s="229">
        <f t="shared" si="55"/>
        <v>11</v>
      </c>
      <c r="U137" s="230" cm="1">
        <f t="array" ref="U137">SUMPRODUCT((HomePoints - AwayPoints = T137)*(PoissonMatrix))</f>
        <v>2.943056343451278E-2</v>
      </c>
    </row>
    <row r="138" spans="3:21" ht="19.2" customHeight="1" x14ac:dyDescent="0.3">
      <c r="C138" s="3">
        <v>22</v>
      </c>
      <c r="D138" s="60"/>
      <c r="E138" s="60" t="str">
        <f t="shared" si="46"/>
        <v>Home Team</v>
      </c>
      <c r="F138" s="3">
        <v>-9.5</v>
      </c>
      <c r="G138" s="65" cm="1">
        <f t="array" ref="G138">SUMPRODUCT((HomePoints - AwayPoints &gt; -F138)*(PoissonMatrix))</f>
        <v>0.42302159369019704</v>
      </c>
      <c r="H138" s="4">
        <f t="shared" si="56"/>
        <v>2.3639455170044044</v>
      </c>
      <c r="I138" s="140">
        <f t="shared" si="48"/>
        <v>2.2441930138403654</v>
      </c>
      <c r="J138" s="60"/>
      <c r="K138" s="60" t="str">
        <f t="shared" si="49"/>
        <v>Away Team</v>
      </c>
      <c r="L138" s="3">
        <f t="shared" si="50"/>
        <v>9.5</v>
      </c>
      <c r="M138" s="65" cm="1">
        <f t="array" ref="M138">SUMPRODUCT((HomePoints - AwayPoints &lt; L138)*(PoissonMatrix))</f>
        <v>0.5769784063089417</v>
      </c>
      <c r="N138" s="4">
        <f t="shared" si="57"/>
        <v>1.7331671152083852</v>
      </c>
      <c r="O138" s="140">
        <f t="shared" si="54"/>
        <v>1.6453685179248025</v>
      </c>
      <c r="P138" s="65">
        <f t="shared" si="52"/>
        <v>0.15395681261874467</v>
      </c>
      <c r="Q138" s="3">
        <f t="shared" si="53"/>
        <v>3</v>
      </c>
      <c r="T138" s="229">
        <f t="shared" si="55"/>
        <v>10</v>
      </c>
      <c r="U138" s="230" cm="1">
        <f t="array" ref="U138">SUMPRODUCT((HomePoints - AwayPoints = T138)*(PoissonMatrix))</f>
        <v>3.0059237680038448E-2</v>
      </c>
    </row>
    <row r="139" spans="3:21" ht="19.2" customHeight="1" x14ac:dyDescent="0.3">
      <c r="C139" s="3">
        <v>23</v>
      </c>
      <c r="D139" s="60"/>
      <c r="E139" s="60" t="str">
        <f t="shared" si="46"/>
        <v>Home Team</v>
      </c>
      <c r="F139" s="3">
        <v>-8.5</v>
      </c>
      <c r="G139" s="65" cm="1">
        <f t="array" ref="G139">SUMPRODUCT((HomePoints - AwayPoints &gt; -F139)*(PoissonMatrix))</f>
        <v>0.45353926554722462</v>
      </c>
      <c r="H139" s="4">
        <f t="shared" si="56"/>
        <v>2.2048807588763784</v>
      </c>
      <c r="I139" s="140">
        <f t="shared" si="48"/>
        <v>2.0931861414859303</v>
      </c>
      <c r="J139" s="60"/>
      <c r="K139" s="60" t="str">
        <f t="shared" si="49"/>
        <v>Away Team</v>
      </c>
      <c r="L139" s="3">
        <f t="shared" si="50"/>
        <v>8.5</v>
      </c>
      <c r="M139" s="65" cm="1">
        <f t="array" ref="M139">SUMPRODUCT((HomePoints - AwayPoints &lt; L139)*(PoissonMatrix))</f>
        <v>0.5464607344519139</v>
      </c>
      <c r="N139" s="4">
        <f t="shared" si="57"/>
        <v>1.8299576473741967</v>
      </c>
      <c r="O139" s="140">
        <f t="shared" si="54"/>
        <v>1.7372558455006355</v>
      </c>
      <c r="P139" s="65">
        <f t="shared" si="52"/>
        <v>9.2921468904689275E-2</v>
      </c>
      <c r="Q139" s="3">
        <f t="shared" si="53"/>
        <v>2</v>
      </c>
      <c r="T139" s="229">
        <f t="shared" si="55"/>
        <v>9</v>
      </c>
      <c r="U139" s="230" cm="1">
        <f t="array" ref="U139">SUMPRODUCT((HomePoints - AwayPoints = T139)*(PoissonMatrix))</f>
        <v>3.051767185702764E-2</v>
      </c>
    </row>
    <row r="140" spans="3:21" ht="19.2" customHeight="1" x14ac:dyDescent="0.3">
      <c r="C140" s="3">
        <v>24</v>
      </c>
      <c r="D140" s="60"/>
      <c r="E140" s="60" t="str">
        <f t="shared" si="46"/>
        <v>Home Team</v>
      </c>
      <c r="F140" s="3">
        <v>-7.5</v>
      </c>
      <c r="G140" s="65" cm="1">
        <f t="array" ref="G140">SUMPRODUCT((HomePoints - AwayPoints &gt; -F140)*(PoissonMatrix))</f>
        <v>0.48433694441063063</v>
      </c>
      <c r="H140" s="4">
        <f t="shared" si="56"/>
        <v>2.0646783433315377</v>
      </c>
      <c r="I140" s="140">
        <f t="shared" si="48"/>
        <v>1.9600860851496111</v>
      </c>
      <c r="J140" s="60"/>
      <c r="K140" s="60" t="str">
        <f t="shared" si="49"/>
        <v>Away Team</v>
      </c>
      <c r="L140" s="3">
        <f t="shared" si="50"/>
        <v>7.5</v>
      </c>
      <c r="M140" s="65" cm="1">
        <f t="array" ref="M140">SUMPRODUCT((HomePoints - AwayPoints &lt; L140)*(PoissonMatrix))</f>
        <v>0.51566305558850833</v>
      </c>
      <c r="N140" s="4">
        <f t="shared" si="57"/>
        <v>1.939250813418725</v>
      </c>
      <c r="O140" s="140">
        <f t="shared" si="54"/>
        <v>1.8410124498442237</v>
      </c>
      <c r="P140" s="65">
        <f t="shared" si="52"/>
        <v>3.1326111177877702E-2</v>
      </c>
      <c r="Q140" s="3">
        <f t="shared" si="53"/>
        <v>1</v>
      </c>
      <c r="T140" s="229">
        <f t="shared" si="55"/>
        <v>8</v>
      </c>
      <c r="U140" s="230" cm="1">
        <f t="array" ref="U140">SUMPRODUCT((HomePoints - AwayPoints = T140)*(PoissonMatrix))</f>
        <v>3.0797678863406019E-2</v>
      </c>
    </row>
    <row r="141" spans="3:21" ht="19.2" customHeight="1" x14ac:dyDescent="0.3">
      <c r="C141" s="3">
        <v>25</v>
      </c>
      <c r="D141" s="60"/>
      <c r="E141" s="60" t="str">
        <f t="shared" si="46"/>
        <v>Home Team</v>
      </c>
      <c r="F141" s="3">
        <v>-6.5</v>
      </c>
      <c r="G141" s="65" cm="1">
        <f t="array" ref="G141">SUMPRODUCT((HomePoints - AwayPoints &gt; -F141)*(PoissonMatrix))</f>
        <v>0.51523114187579877</v>
      </c>
      <c r="H141" s="4">
        <f t="shared" si="56"/>
        <v>1.9408764702368462</v>
      </c>
      <c r="I141" s="140">
        <f t="shared" si="48"/>
        <v>1.8425557543103743</v>
      </c>
      <c r="J141" s="60"/>
      <c r="K141" s="60" t="str">
        <f t="shared" si="49"/>
        <v>Away Team</v>
      </c>
      <c r="L141" s="3">
        <f t="shared" si="50"/>
        <v>6.5</v>
      </c>
      <c r="M141" s="65" cm="1">
        <f t="array" ref="M141">SUMPRODUCT((HomePoints - AwayPoints &lt; L141)*(PoissonMatrix))</f>
        <v>0.48476885812334974</v>
      </c>
      <c r="N141" s="4">
        <f t="shared" si="57"/>
        <v>2.0628387802616426</v>
      </c>
      <c r="O141" s="140">
        <f t="shared" si="54"/>
        <v>1.9583397104720726</v>
      </c>
      <c r="P141" s="65">
        <f t="shared" si="52"/>
        <v>3.0462283752449026E-2</v>
      </c>
      <c r="Q141" s="3">
        <f t="shared" si="53"/>
        <v>0</v>
      </c>
      <c r="T141" s="229">
        <f t="shared" si="55"/>
        <v>7</v>
      </c>
      <c r="U141" s="230" cm="1">
        <f t="array" ref="U141">SUMPRODUCT((HomePoints - AwayPoints = T141)*(PoissonMatrix))</f>
        <v>3.0894197465166216E-2</v>
      </c>
    </row>
    <row r="142" spans="3:21" ht="19.2" customHeight="1" x14ac:dyDescent="0.3">
      <c r="C142" s="3">
        <v>26</v>
      </c>
      <c r="D142" s="60"/>
      <c r="E142" s="60" t="str">
        <f t="shared" si="46"/>
        <v>Home Team</v>
      </c>
      <c r="F142" s="3">
        <v>-5.5</v>
      </c>
      <c r="G142" s="65" cm="1">
        <f t="array" ref="G142">SUMPRODUCT((HomePoints - AwayPoints &gt; -F142)*(PoissonMatrix))</f>
        <v>0.54603658660371412</v>
      </c>
      <c r="H142" s="4">
        <f t="shared" si="56"/>
        <v>1.8313791136595572</v>
      </c>
      <c r="I142" s="140">
        <f t="shared" si="48"/>
        <v>1.7386053032965403</v>
      </c>
      <c r="J142" s="60"/>
      <c r="K142" s="60" t="str">
        <f t="shared" si="49"/>
        <v>Away Team</v>
      </c>
      <c r="L142" s="3">
        <f t="shared" si="50"/>
        <v>5.5</v>
      </c>
      <c r="M142" s="65" cm="1">
        <f t="array" ref="M142">SUMPRODUCT((HomePoints - AwayPoints &lt; L142)*(PoissonMatrix))</f>
        <v>0.45396341339543428</v>
      </c>
      <c r="N142" s="4">
        <f t="shared" si="57"/>
        <v>2.2028206910342556</v>
      </c>
      <c r="O142" s="140">
        <f t="shared" si="54"/>
        <v>2.0912304323437048</v>
      </c>
      <c r="P142" s="65">
        <f t="shared" si="52"/>
        <v>9.2073173208279846E-2</v>
      </c>
      <c r="Q142" s="3">
        <f t="shared" si="53"/>
        <v>-1</v>
      </c>
      <c r="T142" s="229">
        <f t="shared" si="55"/>
        <v>6</v>
      </c>
      <c r="U142" s="230" cm="1">
        <f t="array" ref="U142">SUMPRODUCT((HomePoints - AwayPoints = T142)*(PoissonMatrix))</f>
        <v>3.0805444727915469E-2</v>
      </c>
    </row>
    <row r="143" spans="3:21" ht="19.2" customHeight="1" x14ac:dyDescent="0.3">
      <c r="C143" s="3">
        <v>27</v>
      </c>
      <c r="D143" s="60"/>
      <c r="E143" s="60" t="str">
        <f t="shared" si="46"/>
        <v>Home Team</v>
      </c>
      <c r="F143" s="3">
        <v>-4.5</v>
      </c>
      <c r="G143" s="65" cm="1">
        <f t="array" ref="G143">SUMPRODUCT((HomePoints - AwayPoints &gt; -F143)*(PoissonMatrix))</f>
        <v>0.57656955747245842</v>
      </c>
      <c r="H143" s="4">
        <f t="shared" si="56"/>
        <v>1.7343961141197921</v>
      </c>
      <c r="I143" s="140">
        <f t="shared" si="48"/>
        <v>1.6465352583387238</v>
      </c>
      <c r="J143" s="60"/>
      <c r="K143" s="60" t="str">
        <f t="shared" si="49"/>
        <v>Away Team</v>
      </c>
      <c r="L143" s="3">
        <f t="shared" si="50"/>
        <v>4.5</v>
      </c>
      <c r="M143" s="65" cm="1">
        <f t="array" ref="M143">SUMPRODUCT((HomePoints - AwayPoints &lt; L143)*(PoissonMatrix))</f>
        <v>0.42343044252668954</v>
      </c>
      <c r="N143" s="4">
        <f t="shared" si="57"/>
        <v>2.3616629782988934</v>
      </c>
      <c r="O143" s="140">
        <f t="shared" si="54"/>
        <v>2.2420261037403311</v>
      </c>
      <c r="P143" s="65">
        <f t="shared" si="52"/>
        <v>0.15313911494576887</v>
      </c>
      <c r="Q143" s="3">
        <f t="shared" si="53"/>
        <v>-2</v>
      </c>
      <c r="T143" s="229">
        <f t="shared" si="55"/>
        <v>5</v>
      </c>
      <c r="U143" s="230" cm="1">
        <f t="array" ref="U143">SUMPRODUCT((HomePoints - AwayPoints = T143)*(PoissonMatrix))</f>
        <v>3.0532970868744708E-2</v>
      </c>
    </row>
    <row r="144" spans="3:21" ht="19.2" customHeight="1" x14ac:dyDescent="0.3">
      <c r="C144" s="3">
        <v>28</v>
      </c>
      <c r="D144" s="60"/>
      <c r="E144" s="60" t="str">
        <f t="shared" si="46"/>
        <v>Home Team</v>
      </c>
      <c r="F144" s="3">
        <v>-3.5</v>
      </c>
      <c r="G144" s="65" cm="1">
        <f t="array" ref="G144">SUMPRODUCT((HomePoints - AwayPoints &gt; -F144)*(PoissonMatrix))</f>
        <v>0.60665117164001048</v>
      </c>
      <c r="H144" s="4">
        <f t="shared" si="56"/>
        <v>1.6483937503930257</v>
      </c>
      <c r="I144" s="140">
        <f t="shared" si="48"/>
        <v>1.5648895933007474</v>
      </c>
      <c r="J144" s="60"/>
      <c r="K144" s="60" t="str">
        <f t="shared" si="49"/>
        <v>Away Team</v>
      </c>
      <c r="L144" s="3">
        <f t="shared" si="50"/>
        <v>3.5</v>
      </c>
      <c r="M144" s="65" cm="1">
        <f t="array" ref="M144">SUMPRODUCT((HomePoints - AwayPoints &lt; L144)*(PoissonMatrix))</f>
        <v>0.39334882835913826</v>
      </c>
      <c r="N144" s="4">
        <f t="shared" si="57"/>
        <v>2.5422727307248327</v>
      </c>
      <c r="O144" s="140">
        <f t="shared" si="54"/>
        <v>2.4134865463394299</v>
      </c>
      <c r="P144" s="65">
        <f t="shared" si="52"/>
        <v>0.21330234328087222</v>
      </c>
      <c r="Q144" s="3">
        <f t="shared" si="53"/>
        <v>-3</v>
      </c>
      <c r="T144" s="229">
        <f t="shared" si="55"/>
        <v>4</v>
      </c>
      <c r="U144" s="230" cm="1">
        <f t="array" ref="U144">SUMPRODUCT((HomePoints - AwayPoints = T144)*(PoissonMatrix))</f>
        <v>3.0081614167551268E-2</v>
      </c>
    </row>
    <row r="145" spans="3:21" ht="19.2" customHeight="1" x14ac:dyDescent="0.3">
      <c r="C145" s="3">
        <v>29</v>
      </c>
      <c r="D145" s="60"/>
      <c r="E145" s="60" t="str">
        <f t="shared" si="46"/>
        <v>Home Team</v>
      </c>
      <c r="F145" s="3">
        <v>-2.5</v>
      </c>
      <c r="G145" s="65" cm="1">
        <f t="array" ref="G145">SUMPRODUCT((HomePoints - AwayPoints &gt; -F145)*(PoissonMatrix))</f>
        <v>0.6361105294120768</v>
      </c>
      <c r="H145" s="4">
        <f t="shared" si="56"/>
        <v>1.5720538393292232</v>
      </c>
      <c r="I145" s="140">
        <f t="shared" si="48"/>
        <v>1.4924169014158348</v>
      </c>
      <c r="J145" s="60"/>
      <c r="K145" s="60" t="str">
        <f t="shared" si="49"/>
        <v>Away Team</v>
      </c>
      <c r="L145" s="3">
        <f t="shared" si="50"/>
        <v>2.5</v>
      </c>
      <c r="M145" s="65" cm="1">
        <f t="array" ref="M145">SUMPRODUCT((HomePoints - AwayPoints &lt; L145)*(PoissonMatrix))</f>
        <v>0.36388947058707194</v>
      </c>
      <c r="N145" s="4">
        <f t="shared" si="57"/>
        <v>2.7480872100714402</v>
      </c>
      <c r="O145" s="140">
        <f t="shared" si="54"/>
        <v>2.608874897455979</v>
      </c>
      <c r="P145" s="65">
        <f t="shared" si="52"/>
        <v>0.27222105882500486</v>
      </c>
      <c r="Q145" s="3">
        <f t="shared" si="53"/>
        <v>-4</v>
      </c>
      <c r="T145" s="229">
        <f t="shared" si="55"/>
        <v>3</v>
      </c>
      <c r="U145" s="230" cm="1">
        <f t="array" ref="U145">SUMPRODUCT((HomePoints - AwayPoints = T145)*(PoissonMatrix))</f>
        <v>2.9459357772066451E-2</v>
      </c>
    </row>
    <row r="146" spans="3:21" ht="19.2" customHeight="1" x14ac:dyDescent="0.3">
      <c r="C146" s="3">
        <v>30</v>
      </c>
      <c r="D146" s="60"/>
      <c r="E146" s="60" t="str">
        <f t="shared" si="46"/>
        <v>Home Team</v>
      </c>
      <c r="F146" s="3">
        <v>-1.5</v>
      </c>
      <c r="G146" s="65" cm="1">
        <f t="array" ref="G146">SUMPRODUCT((HomePoints - AwayPoints &gt; -F146)*(PoissonMatrix))</f>
        <v>0.66478762374219547</v>
      </c>
      <c r="H146" s="4">
        <f t="shared" si="56"/>
        <v>1.5042397967201024</v>
      </c>
      <c r="I146" s="140">
        <f t="shared" si="48"/>
        <v>1.4280381754388867</v>
      </c>
      <c r="J146" s="60"/>
      <c r="K146" s="60" t="str">
        <f t="shared" si="49"/>
        <v>Away Team</v>
      </c>
      <c r="L146" s="3">
        <f t="shared" si="50"/>
        <v>1.5</v>
      </c>
      <c r="M146" s="65" cm="1">
        <f t="array" ref="M146">SUMPRODUCT((HomePoints - AwayPoints &lt; L146)*(PoissonMatrix))</f>
        <v>0.3352123762569536</v>
      </c>
      <c r="N146" s="4">
        <f t="shared" si="57"/>
        <v>2.9831834109652928</v>
      </c>
      <c r="O146" s="140">
        <f t="shared" si="54"/>
        <v>2.8320616197519195</v>
      </c>
      <c r="P146" s="65">
        <f t="shared" si="52"/>
        <v>0.32957524748524186</v>
      </c>
      <c r="Q146" s="3">
        <f t="shared" si="53"/>
        <v>-5</v>
      </c>
      <c r="T146" s="229">
        <f t="shared" si="55"/>
        <v>2</v>
      </c>
      <c r="U146" s="230" cm="1">
        <f t="array" ref="U146">SUMPRODUCT((HomePoints - AwayPoints = T146)*(PoissonMatrix))</f>
        <v>2.8677094330118412E-2</v>
      </c>
    </row>
    <row r="147" spans="3:21" ht="19.2" customHeight="1" x14ac:dyDescent="0.3">
      <c r="C147" s="3">
        <v>31</v>
      </c>
      <c r="D147" s="60"/>
      <c r="E147" s="60" t="str">
        <f t="shared" si="46"/>
        <v>Home Team</v>
      </c>
      <c r="F147" s="3">
        <v>-0.5</v>
      </c>
      <c r="G147" s="65" cm="1">
        <f t="array" ref="G147">SUMPRODUCT((HomePoints - AwayPoints &gt; -F147)*(PoissonMatrix))</f>
        <v>0.692535931908007</v>
      </c>
      <c r="H147" s="4">
        <f t="shared" si="56"/>
        <v>1.4439683977767019</v>
      </c>
      <c r="I147" s="140">
        <f t="shared" si="48"/>
        <v>1.3708199986788032</v>
      </c>
      <c r="J147" s="60"/>
      <c r="K147" s="60" t="str">
        <f t="shared" si="49"/>
        <v>Away Team</v>
      </c>
      <c r="L147" s="3">
        <f t="shared" si="50"/>
        <v>0.5</v>
      </c>
      <c r="M147" s="65" cm="1">
        <f t="array" ref="M147">SUMPRODUCT((HomePoints - AwayPoints &lt; L147)*(PoissonMatrix))</f>
        <v>0.30746406809114241</v>
      </c>
      <c r="N147" s="4">
        <f t="shared" si="57"/>
        <v>3.2524125703806379</v>
      </c>
      <c r="O147" s="140">
        <f t="shared" si="54"/>
        <v>3.0876521967495134</v>
      </c>
      <c r="P147" s="65">
        <f t="shared" si="52"/>
        <v>0.38507186381686459</v>
      </c>
      <c r="Q147" s="3">
        <f t="shared" si="53"/>
        <v>-6</v>
      </c>
      <c r="T147" s="229">
        <f t="shared" si="55"/>
        <v>1</v>
      </c>
      <c r="U147" s="230" cm="1">
        <f t="array" ref="U147">SUMPRODUCT((HomePoints - AwayPoints = T147)*(PoissonMatrix))</f>
        <v>2.7748308165810958E-2</v>
      </c>
    </row>
    <row r="148" spans="3:21" ht="19.2" customHeight="1" x14ac:dyDescent="0.3">
      <c r="C148" s="3">
        <v>32</v>
      </c>
      <c r="D148" s="60"/>
      <c r="E148" s="60" t="str">
        <f t="shared" si="46"/>
        <v>Home Team</v>
      </c>
      <c r="F148" s="3">
        <v>0.5</v>
      </c>
      <c r="G148" s="65" cm="1">
        <f t="array" ref="G148">SUMPRODUCT((HomePoints - AwayPoints &gt; -F148)*(PoissonMatrix))</f>
        <v>0.71922461989163089</v>
      </c>
      <c r="H148" s="4">
        <f t="shared" si="56"/>
        <v>1.3903862191907097</v>
      </c>
      <c r="I148" s="140">
        <f t="shared" si="48"/>
        <v>1.3199521804553909</v>
      </c>
      <c r="J148" s="60"/>
      <c r="K148" s="60" t="str">
        <f t="shared" si="49"/>
        <v>Away Team</v>
      </c>
      <c r="L148" s="3">
        <f t="shared" si="50"/>
        <v>-0.5</v>
      </c>
      <c r="M148" s="65" cm="1">
        <f t="array" ref="M148">SUMPRODUCT((HomePoints - AwayPoints &lt; L148)*(PoissonMatrix))</f>
        <v>0.28077538010751862</v>
      </c>
      <c r="N148" s="4">
        <f t="shared" si="57"/>
        <v>3.5615658310820035</v>
      </c>
      <c r="O148" s="140">
        <f t="shared" si="54"/>
        <v>3.3811444041127179</v>
      </c>
      <c r="P148" s="65">
        <f t="shared" si="52"/>
        <v>0.43844923978411227</v>
      </c>
      <c r="Q148" s="3">
        <f t="shared" si="53"/>
        <v>-7</v>
      </c>
      <c r="T148" s="229">
        <f t="shared" si="55"/>
        <v>0</v>
      </c>
      <c r="U148" s="230" cm="1">
        <f t="array" ref="U148">SUMPRODUCT((HomePoints - AwayPoints = T148)*(PoissonMatrix))</f>
        <v>2.6688687983623959E-2</v>
      </c>
    </row>
    <row r="149" spans="3:21" ht="19.2" customHeight="1" x14ac:dyDescent="0.3">
      <c r="C149" s="3">
        <v>33</v>
      </c>
      <c r="D149" s="60"/>
      <c r="E149" s="60" t="str">
        <f t="shared" ref="E149:E178" si="58">HomeTeam</f>
        <v>Home Team</v>
      </c>
      <c r="F149" s="3">
        <v>1.5</v>
      </c>
      <c r="G149" s="65" cm="1">
        <f t="array" ref="G149">SUMPRODUCT((HomePoints - AwayPoints &gt; -F149)*(PoissonMatrix))</f>
        <v>0.74474030556134185</v>
      </c>
      <c r="H149" s="4">
        <f t="shared" si="56"/>
        <v>1.3427499391835094</v>
      </c>
      <c r="I149" s="140">
        <f t="shared" ref="I149:I178" si="59">IF(H149-(H149*$Q$6/100) &lt;1, 1, H149-(H149*$Q$6/100))</f>
        <v>1.27472905410645</v>
      </c>
      <c r="J149" s="60"/>
      <c r="K149" s="60" t="str">
        <f t="shared" ref="K149:K178" si="60">AwayTeam</f>
        <v>Away Team</v>
      </c>
      <c r="L149" s="3">
        <f t="shared" ref="L149:L178" si="61">-F149</f>
        <v>-1.5</v>
      </c>
      <c r="M149" s="65" cm="1">
        <f t="array" ref="M149">SUMPRODUCT((HomePoints - AwayPoints &lt; L149)*(PoissonMatrix))</f>
        <v>0.25525969443780744</v>
      </c>
      <c r="N149" s="4">
        <f t="shared" si="57"/>
        <v>3.9175789276189246</v>
      </c>
      <c r="O149" s="140">
        <f t="shared" si="54"/>
        <v>3.7191226266803343</v>
      </c>
      <c r="P149" s="65">
        <f t="shared" ref="P149:P178" si="62">ABS(G149-0.5)+ABS(M149-0.5)</f>
        <v>0.48948061112353441</v>
      </c>
      <c r="Q149" s="3">
        <f t="shared" ref="Q149:Q178" si="63">MATCH(MIN($P$117:$P$178),$P$117:$P$178,0)-C149</f>
        <v>-8</v>
      </c>
      <c r="T149" s="229">
        <f t="shared" si="55"/>
        <v>-1</v>
      </c>
      <c r="U149" s="230" cm="1">
        <f t="array" ref="U149">SUMPRODUCT((HomePoints - AwayPoints = T149)*(PoissonMatrix))</f>
        <v>2.5515685669711227E-2</v>
      </c>
    </row>
    <row r="150" spans="3:21" ht="19.2" customHeight="1" x14ac:dyDescent="0.3">
      <c r="C150" s="3">
        <v>34</v>
      </c>
      <c r="D150" s="60"/>
      <c r="E150" s="60" t="str">
        <f t="shared" si="58"/>
        <v>Home Team</v>
      </c>
      <c r="F150" s="3">
        <v>2.5</v>
      </c>
      <c r="G150" s="65" cm="1">
        <f t="array" ref="G150">SUMPRODUCT((HomePoints - AwayPoints &gt; -F150)*(PoissonMatrix))</f>
        <v>0.76898834410180339</v>
      </c>
      <c r="H150" s="4">
        <f t="shared" si="56"/>
        <v>1.3004098276262219</v>
      </c>
      <c r="I150" s="140">
        <f t="shared" si="59"/>
        <v>1.2345338034635778</v>
      </c>
      <c r="J150" s="60"/>
      <c r="K150" s="60" t="str">
        <f t="shared" si="60"/>
        <v>Away Team</v>
      </c>
      <c r="L150" s="3">
        <f t="shared" si="61"/>
        <v>-2.5</v>
      </c>
      <c r="M150" s="65" cm="1">
        <f t="array" ref="M150">SUMPRODUCT((HomePoints - AwayPoints &lt; L150)*(PoissonMatrix))</f>
        <v>0.23101165589734382</v>
      </c>
      <c r="N150" s="4">
        <f t="shared" si="57"/>
        <v>4.3287859052634845</v>
      </c>
      <c r="O150" s="140">
        <f t="shared" ref="O150:O178" si="64">N150-(N150*$Q$6/100)</f>
        <v>4.109498724536321</v>
      </c>
      <c r="P150" s="65">
        <f t="shared" si="62"/>
        <v>0.53797668820445954</v>
      </c>
      <c r="Q150" s="3">
        <f t="shared" si="63"/>
        <v>-9</v>
      </c>
      <c r="T150" s="229">
        <f t="shared" ref="T150:T178" si="65">-F150+0.5</f>
        <v>-2</v>
      </c>
      <c r="U150" s="230" cm="1">
        <f t="array" ref="U150">SUMPRODUCT((HomePoints - AwayPoints = T150)*(PoissonMatrix))</f>
        <v>2.4248038540462126E-2</v>
      </c>
    </row>
    <row r="151" spans="3:21" ht="19.2" customHeight="1" x14ac:dyDescent="0.3">
      <c r="C151" s="3">
        <v>35</v>
      </c>
      <c r="D151" s="60"/>
      <c r="E151" s="60" t="str">
        <f t="shared" si="58"/>
        <v>Home Team</v>
      </c>
      <c r="F151" s="3">
        <v>3.5</v>
      </c>
      <c r="G151" s="65" cm="1">
        <f t="array" ref="G151">SUMPRODUCT((HomePoints - AwayPoints &gt; -F151)*(PoissonMatrix))</f>
        <v>0.79189361739486053</v>
      </c>
      <c r="H151" s="4">
        <f t="shared" si="56"/>
        <v>1.2627958832270418</v>
      </c>
      <c r="I151" s="140">
        <f t="shared" si="59"/>
        <v>1.1988253023004087</v>
      </c>
      <c r="J151" s="60"/>
      <c r="K151" s="60" t="str">
        <f t="shared" si="60"/>
        <v>Away Team</v>
      </c>
      <c r="L151" s="3">
        <f t="shared" si="61"/>
        <v>-3.5</v>
      </c>
      <c r="M151" s="65" cm="1">
        <f t="array" ref="M151">SUMPRODUCT((HomePoints - AwayPoints &lt; L151)*(PoissonMatrix))</f>
        <v>0.2081063826042866</v>
      </c>
      <c r="N151" s="4">
        <f t="shared" si="57"/>
        <v>4.8052346472308622</v>
      </c>
      <c r="O151" s="140">
        <f t="shared" si="64"/>
        <v>4.5618115762856144</v>
      </c>
      <c r="P151" s="65">
        <f t="shared" si="62"/>
        <v>0.58378723479057393</v>
      </c>
      <c r="Q151" s="3">
        <f t="shared" si="63"/>
        <v>-10</v>
      </c>
      <c r="T151" s="229">
        <f t="shared" si="65"/>
        <v>-3</v>
      </c>
      <c r="U151" s="230" cm="1">
        <f t="array" ref="U151">SUMPRODUCT((HomePoints - AwayPoints = T151)*(PoissonMatrix))</f>
        <v>2.2905273293057162E-2</v>
      </c>
    </row>
    <row r="152" spans="3:21" ht="19.2" customHeight="1" x14ac:dyDescent="0.3">
      <c r="C152" s="3">
        <v>36</v>
      </c>
      <c r="D152" s="60"/>
      <c r="E152" s="60" t="str">
        <f t="shared" si="58"/>
        <v>Home Team</v>
      </c>
      <c r="F152" s="3">
        <v>4.5</v>
      </c>
      <c r="G152" s="65" cm="1">
        <f t="array" ref="G152">SUMPRODUCT((HomePoints - AwayPoints &gt; -F152)*(PoissonMatrix))</f>
        <v>0.81340082731851349</v>
      </c>
      <c r="H152" s="4">
        <f t="shared" si="56"/>
        <v>1.2294061751776626</v>
      </c>
      <c r="I152" s="140">
        <f t="shared" si="59"/>
        <v>1.167127046566689</v>
      </c>
      <c r="J152" s="60"/>
      <c r="K152" s="60" t="str">
        <f t="shared" si="60"/>
        <v>Away Team</v>
      </c>
      <c r="L152" s="3">
        <f t="shared" si="61"/>
        <v>-4.5</v>
      </c>
      <c r="M152" s="65" cm="1">
        <f t="array" ref="M152">SUMPRODUCT((HomePoints - AwayPoints &lt; L152)*(PoissonMatrix))</f>
        <v>0.18659917268063381</v>
      </c>
      <c r="N152" s="4">
        <f t="shared" si="57"/>
        <v>5.3590805662976289</v>
      </c>
      <c r="O152" s="140">
        <f t="shared" si="64"/>
        <v>5.0876008270838673</v>
      </c>
      <c r="P152" s="65">
        <f t="shared" si="62"/>
        <v>0.62680165463787962</v>
      </c>
      <c r="Q152" s="3">
        <f t="shared" si="63"/>
        <v>-11</v>
      </c>
      <c r="T152" s="229">
        <f t="shared" si="65"/>
        <v>-4</v>
      </c>
      <c r="U152" s="230" cm="1">
        <f t="array" ref="U152">SUMPRODUCT((HomePoints - AwayPoints = T152)*(PoissonMatrix))</f>
        <v>2.1507209923652851E-2</v>
      </c>
    </row>
    <row r="153" spans="3:21" ht="19.2" customHeight="1" x14ac:dyDescent="0.3">
      <c r="C153" s="3">
        <v>37</v>
      </c>
      <c r="D153" s="60"/>
      <c r="E153" s="60" t="str">
        <f t="shared" si="58"/>
        <v>Home Team</v>
      </c>
      <c r="F153" s="3">
        <v>5.5</v>
      </c>
      <c r="G153" s="65" cm="1">
        <f t="array" ref="G153">SUMPRODUCT((HomePoints - AwayPoints &gt; -F153)*(PoissonMatrix))</f>
        <v>0.83347431035012198</v>
      </c>
      <c r="H153" s="4">
        <f t="shared" si="56"/>
        <v>1.1997970274331846</v>
      </c>
      <c r="I153" s="140">
        <f t="shared" si="59"/>
        <v>1.1390178359118983</v>
      </c>
      <c r="J153" s="60"/>
      <c r="K153" s="60" t="str">
        <f t="shared" si="60"/>
        <v>Away Team</v>
      </c>
      <c r="L153" s="3">
        <f t="shared" si="61"/>
        <v>-5.5</v>
      </c>
      <c r="M153" s="65" cm="1">
        <f t="array" ref="M153">SUMPRODUCT((HomePoints - AwayPoints &lt; L153)*(PoissonMatrix))</f>
        <v>0.16652568964902506</v>
      </c>
      <c r="N153" s="4">
        <f t="shared" si="57"/>
        <v>6.0050794691655831</v>
      </c>
      <c r="O153" s="140">
        <f t="shared" si="64"/>
        <v>5.7008747855302211</v>
      </c>
      <c r="P153" s="65">
        <f t="shared" si="62"/>
        <v>0.66694862070109695</v>
      </c>
      <c r="Q153" s="3">
        <f t="shared" si="63"/>
        <v>-12</v>
      </c>
      <c r="T153" s="229">
        <f t="shared" si="65"/>
        <v>-5</v>
      </c>
      <c r="U153" s="230" cm="1">
        <f t="array" ref="U153">SUMPRODUCT((HomePoints - AwayPoints = T153)*(PoissonMatrix))</f>
        <v>2.0073483031608767E-2</v>
      </c>
    </row>
    <row r="154" spans="3:21" ht="19.2" customHeight="1" x14ac:dyDescent="0.3">
      <c r="C154" s="3">
        <v>38</v>
      </c>
      <c r="D154" s="60"/>
      <c r="E154" s="60" t="str">
        <f t="shared" si="58"/>
        <v>Home Team</v>
      </c>
      <c r="F154" s="3">
        <v>6.5</v>
      </c>
      <c r="G154" s="65" cm="1">
        <f t="array" ref="G154">SUMPRODUCT((HomePoints - AwayPoints &gt; -F154)*(PoissonMatrix))</f>
        <v>0.8520974066574114</v>
      </c>
      <c r="H154" s="4">
        <f t="shared" si="56"/>
        <v>1.1735747488339128</v>
      </c>
      <c r="I154" s="140">
        <f t="shared" si="59"/>
        <v>1.1141239227416686</v>
      </c>
      <c r="J154" s="60"/>
      <c r="K154" s="60" t="str">
        <f t="shared" si="60"/>
        <v>Away Team</v>
      </c>
      <c r="L154" s="3">
        <f t="shared" si="61"/>
        <v>-6.5</v>
      </c>
      <c r="M154" s="65" cm="1">
        <f t="array" ref="M154">SUMPRODUCT((HomePoints - AwayPoints &lt; L154)*(PoissonMatrix))</f>
        <v>0.14790259334173567</v>
      </c>
      <c r="N154" s="4">
        <f t="shared" si="57"/>
        <v>6.7612066658591612</v>
      </c>
      <c r="O154" s="140">
        <f t="shared" si="64"/>
        <v>6.4186981702860324</v>
      </c>
      <c r="P154" s="65">
        <f t="shared" si="62"/>
        <v>0.70419481331567568</v>
      </c>
      <c r="Q154" s="3">
        <f t="shared" si="63"/>
        <v>-13</v>
      </c>
      <c r="T154" s="229">
        <f t="shared" si="65"/>
        <v>-6</v>
      </c>
      <c r="U154" s="230" cm="1">
        <f t="array" ref="U154">SUMPRODUCT((HomePoints - AwayPoints = T154)*(PoissonMatrix))</f>
        <v>1.8623096307289477E-2</v>
      </c>
    </row>
    <row r="155" spans="3:21" ht="19.2" customHeight="1" x14ac:dyDescent="0.3">
      <c r="C155" s="3">
        <v>39</v>
      </c>
      <c r="D155" s="60"/>
      <c r="E155" s="60" t="str">
        <f t="shared" si="58"/>
        <v>Home Team</v>
      </c>
      <c r="F155" s="3">
        <v>7.5</v>
      </c>
      <c r="G155" s="65" cm="1">
        <f t="array" ref="G155">SUMPRODUCT((HomePoints - AwayPoints &gt; -F155)*(PoissonMatrix))</f>
        <v>0.86927143038942256</v>
      </c>
      <c r="H155" s="4">
        <f t="shared" si="56"/>
        <v>1.1503886646222949</v>
      </c>
      <c r="I155" s="140">
        <f t="shared" si="59"/>
        <v>1.0921123967434023</v>
      </c>
      <c r="J155" s="60"/>
      <c r="K155" s="60" t="str">
        <f t="shared" si="60"/>
        <v>Away Team</v>
      </c>
      <c r="L155" s="3">
        <f t="shared" si="61"/>
        <v>-7.5</v>
      </c>
      <c r="M155" s="65" cm="1">
        <f t="array" ref="M155">SUMPRODUCT((HomePoints - AwayPoints &lt; L155)*(PoissonMatrix))</f>
        <v>0.13072856960972437</v>
      </c>
      <c r="N155" s="4">
        <f t="shared" si="57"/>
        <v>7.6494373264037767</v>
      </c>
      <c r="O155" s="140">
        <f t="shared" si="64"/>
        <v>7.2619329355267439</v>
      </c>
      <c r="P155" s="65">
        <f t="shared" si="62"/>
        <v>0.73854286077969822</v>
      </c>
      <c r="Q155" s="3">
        <f t="shared" si="63"/>
        <v>-14</v>
      </c>
      <c r="T155" s="229">
        <f t="shared" si="65"/>
        <v>-7</v>
      </c>
      <c r="U155" s="230" cm="1">
        <f t="array" ref="U155">SUMPRODUCT((HomePoints - AwayPoints = T155)*(PoissonMatrix))</f>
        <v>1.7174023732011091E-2</v>
      </c>
    </row>
    <row r="156" spans="3:21" ht="19.2" customHeight="1" x14ac:dyDescent="0.3">
      <c r="C156" s="3">
        <v>40</v>
      </c>
      <c r="D156" s="60"/>
      <c r="E156" s="60" t="str">
        <f t="shared" si="58"/>
        <v>Home Team</v>
      </c>
      <c r="F156" s="3">
        <v>8.5</v>
      </c>
      <c r="G156" s="65" cm="1">
        <f t="array" ref="G156">SUMPRODUCT((HomePoints - AwayPoints &gt; -F156)*(PoissonMatrix))</f>
        <v>0.88501429864757297</v>
      </c>
      <c r="H156" s="4">
        <f t="shared" si="56"/>
        <v>1.1299252470023835</v>
      </c>
      <c r="I156" s="140">
        <f t="shared" si="59"/>
        <v>1.0726856127792366</v>
      </c>
      <c r="J156" s="60"/>
      <c r="K156" s="60" t="str">
        <f t="shared" si="60"/>
        <v>Away Team</v>
      </c>
      <c r="L156" s="3">
        <f t="shared" si="61"/>
        <v>-8.5</v>
      </c>
      <c r="M156" s="65" cm="1">
        <f t="array" ref="M156">SUMPRODUCT((HomePoints - AwayPoints &lt; L156)*(PoissonMatrix))</f>
        <v>0.11498570135157497</v>
      </c>
      <c r="N156" s="4">
        <f t="shared" si="57"/>
        <v>8.6967334916055883</v>
      </c>
      <c r="O156" s="140">
        <f t="shared" si="64"/>
        <v>8.2561752818334639</v>
      </c>
      <c r="P156" s="65">
        <f t="shared" si="62"/>
        <v>0.77002859729599793</v>
      </c>
      <c r="Q156" s="3">
        <f t="shared" si="63"/>
        <v>-15</v>
      </c>
      <c r="T156" s="229">
        <f t="shared" si="65"/>
        <v>-8</v>
      </c>
      <c r="U156" s="230" cm="1">
        <f t="array" ref="U156">SUMPRODUCT((HomePoints - AwayPoints = T156)*(PoissonMatrix))</f>
        <v>1.5742868258150352E-2</v>
      </c>
    </row>
    <row r="157" spans="3:21" ht="19.2" customHeight="1" x14ac:dyDescent="0.3">
      <c r="C157" s="3">
        <v>41</v>
      </c>
      <c r="D157" s="60"/>
      <c r="E157" s="60" t="str">
        <f t="shared" si="58"/>
        <v>Home Team</v>
      </c>
      <c r="F157" s="3">
        <v>9.5</v>
      </c>
      <c r="G157" s="65" cm="1">
        <f t="array" ref="G157">SUMPRODUCT((HomePoints - AwayPoints &gt; -F157)*(PoissonMatrix))</f>
        <v>0.89935888430844291</v>
      </c>
      <c r="H157" s="4">
        <f t="shared" si="56"/>
        <v>1.1119031761930551</v>
      </c>
      <c r="I157" s="140">
        <f t="shared" si="59"/>
        <v>1.0555765021359069</v>
      </c>
      <c r="J157" s="60"/>
      <c r="K157" s="60" t="str">
        <f t="shared" si="60"/>
        <v>Away Team</v>
      </c>
      <c r="L157" s="3">
        <f t="shared" si="61"/>
        <v>-9.5</v>
      </c>
      <c r="M157" s="65" cm="1">
        <f t="array" ref="M157">SUMPRODUCT((HomePoints - AwayPoints &lt; L157)*(PoissonMatrix))</f>
        <v>0.10064111569070515</v>
      </c>
      <c r="N157" s="4">
        <f t="shared" si="57"/>
        <v>9.9362968418717195</v>
      </c>
      <c r="O157" s="140">
        <f t="shared" si="64"/>
        <v>9.432944962382166</v>
      </c>
      <c r="P157" s="65">
        <f t="shared" si="62"/>
        <v>0.7987177686177378</v>
      </c>
      <c r="Q157" s="3">
        <f t="shared" si="63"/>
        <v>-16</v>
      </c>
      <c r="T157" s="229">
        <f t="shared" si="65"/>
        <v>-9</v>
      </c>
      <c r="U157" s="230" cm="1">
        <f t="array" ref="U157">SUMPRODUCT((HomePoints - AwayPoints = T157)*(PoissonMatrix))</f>
        <v>1.4344585660869932E-2</v>
      </c>
    </row>
    <row r="158" spans="3:21" ht="19.2" customHeight="1" x14ac:dyDescent="0.3">
      <c r="C158" s="3">
        <v>42</v>
      </c>
      <c r="D158" s="60"/>
      <c r="E158" s="60" t="str">
        <f t="shared" si="58"/>
        <v>Home Team</v>
      </c>
      <c r="F158" s="3">
        <v>10.5</v>
      </c>
      <c r="G158" s="65" cm="1">
        <f t="array" ref="G158">SUMPRODUCT((HomePoints - AwayPoints &gt; -F158)*(PoissonMatrix))</f>
        <v>0.91235116235102065</v>
      </c>
      <c r="H158" s="4">
        <f t="shared" si="56"/>
        <v>1.0960691905330824</v>
      </c>
      <c r="I158" s="140">
        <f t="shared" si="59"/>
        <v>1.0405446328547618</v>
      </c>
      <c r="J158" s="60"/>
      <c r="K158" s="60" t="str">
        <f t="shared" si="60"/>
        <v>Away Team</v>
      </c>
      <c r="L158" s="3">
        <f t="shared" si="61"/>
        <v>-10.5</v>
      </c>
      <c r="M158" s="65" cm="1">
        <f t="array" ref="M158">SUMPRODUCT((HomePoints - AwayPoints &lt; L158)*(PoissonMatrix))</f>
        <v>8.7648837648128086E-2</v>
      </c>
      <c r="N158" s="4">
        <f t="shared" si="57"/>
        <v>11.409164420577538</v>
      </c>
      <c r="O158" s="140">
        <f t="shared" si="64"/>
        <v>10.831200170324596</v>
      </c>
      <c r="P158" s="65">
        <f t="shared" si="62"/>
        <v>0.82470232470289262</v>
      </c>
      <c r="Q158" s="3">
        <f t="shared" si="63"/>
        <v>-17</v>
      </c>
      <c r="T158" s="229">
        <f t="shared" si="65"/>
        <v>-10</v>
      </c>
      <c r="U158" s="230" cm="1">
        <f t="array" ref="U158">SUMPRODUCT((HomePoints - AwayPoints = T158)*(PoissonMatrix))</f>
        <v>1.299227804257699E-2</v>
      </c>
    </row>
    <row r="159" spans="3:21" ht="19.2" customHeight="1" x14ac:dyDescent="0.3">
      <c r="C159" s="3">
        <v>43</v>
      </c>
      <c r="D159" s="60"/>
      <c r="E159" s="60" t="str">
        <f t="shared" si="58"/>
        <v>Home Team</v>
      </c>
      <c r="F159" s="3">
        <v>11.5</v>
      </c>
      <c r="G159" s="65" cm="1">
        <f t="array" ref="G159">SUMPRODUCT((HomePoints - AwayPoints &gt; -F159)*(PoissonMatrix))</f>
        <v>0.92404822065497205</v>
      </c>
      <c r="H159" s="4">
        <f t="shared" si="56"/>
        <v>1.0821946059169865</v>
      </c>
      <c r="I159" s="140">
        <f t="shared" si="59"/>
        <v>1.0273729054856655</v>
      </c>
      <c r="J159" s="60"/>
      <c r="K159" s="60" t="str">
        <f t="shared" si="60"/>
        <v>Away Team</v>
      </c>
      <c r="L159" s="3">
        <f t="shared" si="61"/>
        <v>-11.5</v>
      </c>
      <c r="M159" s="65" cm="1">
        <f t="array" ref="M159">SUMPRODUCT((HomePoints - AwayPoints &lt; L159)*(PoissonMatrix))</f>
        <v>7.5951779344176074E-2</v>
      </c>
      <c r="N159" s="4">
        <f t="shared" si="57"/>
        <v>13.166248488642935</v>
      </c>
      <c r="O159" s="140">
        <f t="shared" si="64"/>
        <v>12.499274058626156</v>
      </c>
      <c r="P159" s="65">
        <f t="shared" si="62"/>
        <v>0.84809644131079598</v>
      </c>
      <c r="Q159" s="3">
        <f t="shared" si="63"/>
        <v>-18</v>
      </c>
      <c r="T159" s="229">
        <f t="shared" si="65"/>
        <v>-11</v>
      </c>
      <c r="U159" s="230" cm="1">
        <f t="array" ref="U159">SUMPRODUCT((HomePoints - AwayPoints = T159)*(PoissonMatrix))</f>
        <v>1.1697058303952007E-2</v>
      </c>
    </row>
    <row r="160" spans="3:21" ht="19.2" customHeight="1" x14ac:dyDescent="0.3">
      <c r="C160" s="3">
        <v>44</v>
      </c>
      <c r="D160" s="60"/>
      <c r="E160" s="60" t="str">
        <f t="shared" si="58"/>
        <v>Home Team</v>
      </c>
      <c r="F160" s="3">
        <v>12.5</v>
      </c>
      <c r="G160" s="65" cm="1">
        <f t="array" ref="G160">SUMPRODUCT((HomePoints - AwayPoints &gt; -F160)*(PoissonMatrix))</f>
        <v>0.93451620458672691</v>
      </c>
      <c r="H160" s="4">
        <f t="shared" si="56"/>
        <v>1.0700724022674728</v>
      </c>
      <c r="I160" s="140">
        <f t="shared" si="59"/>
        <v>1.0158647871526074</v>
      </c>
      <c r="J160" s="60"/>
      <c r="K160" s="60" t="str">
        <f t="shared" si="60"/>
        <v>Away Team</v>
      </c>
      <c r="L160" s="3">
        <f t="shared" si="61"/>
        <v>-12.5</v>
      </c>
      <c r="M160" s="65" cm="1">
        <f t="array" ref="M160">SUMPRODUCT((HomePoints - AwayPoints &lt; L160)*(PoissonMatrix))</f>
        <v>6.5483795412421109E-2</v>
      </c>
      <c r="N160" s="4">
        <f t="shared" si="57"/>
        <v>15.270953580224488</v>
      </c>
      <c r="O160" s="140">
        <f t="shared" si="64"/>
        <v>14.497359221226274</v>
      </c>
      <c r="P160" s="65">
        <f t="shared" si="62"/>
        <v>0.8690324091743058</v>
      </c>
      <c r="Q160" s="3">
        <f t="shared" si="63"/>
        <v>-19</v>
      </c>
      <c r="T160" s="229">
        <f t="shared" si="65"/>
        <v>-12</v>
      </c>
      <c r="U160" s="230" cm="1">
        <f t="array" ref="U160">SUMPRODUCT((HomePoints - AwayPoints = T160)*(PoissonMatrix))</f>
        <v>1.0467983931755029E-2</v>
      </c>
    </row>
    <row r="161" spans="3:21" ht="19.2" customHeight="1" x14ac:dyDescent="0.3">
      <c r="C161" s="3">
        <v>45</v>
      </c>
      <c r="D161" s="60"/>
      <c r="E161" s="60" t="str">
        <f t="shared" si="58"/>
        <v>Home Team</v>
      </c>
      <c r="F161" s="3">
        <v>13.5</v>
      </c>
      <c r="G161" s="65" cm="1">
        <f t="array" ref="G161">SUMPRODUCT((HomePoints - AwayPoints &gt; -F161)*(PoissonMatrix))</f>
        <v>0.9438282604158662</v>
      </c>
      <c r="H161" s="4">
        <f t="shared" si="56"/>
        <v>1.0595147888021319</v>
      </c>
      <c r="I161" s="140">
        <f t="shared" si="59"/>
        <v>1.0058420001588659</v>
      </c>
      <c r="J161" s="60"/>
      <c r="K161" s="60" t="str">
        <f t="shared" si="60"/>
        <v>Away Team</v>
      </c>
      <c r="L161" s="3">
        <f t="shared" si="61"/>
        <v>-13.5</v>
      </c>
      <c r="M161" s="65" cm="1">
        <f t="array" ref="M161">SUMPRODUCT((HomePoints - AwayPoints &lt; L161)*(PoissonMatrix))</f>
        <v>5.6171739583282573E-2</v>
      </c>
      <c r="N161" s="4">
        <f t="shared" si="57"/>
        <v>17.802546394657373</v>
      </c>
      <c r="O161" s="140">
        <f t="shared" si="64"/>
        <v>16.900706873349073</v>
      </c>
      <c r="P161" s="65">
        <f t="shared" si="62"/>
        <v>0.88765652083258362</v>
      </c>
      <c r="Q161" s="3">
        <f t="shared" si="63"/>
        <v>-20</v>
      </c>
      <c r="T161" s="229">
        <f t="shared" si="65"/>
        <v>-13</v>
      </c>
      <c r="U161" s="230" cm="1">
        <f t="array" ref="U161">SUMPRODUCT((HomePoints - AwayPoints = T161)*(PoissonMatrix))</f>
        <v>9.3120558291390817E-3</v>
      </c>
    </row>
    <row r="162" spans="3:21" ht="19.2" customHeight="1" x14ac:dyDescent="0.3">
      <c r="C162" s="3">
        <v>46</v>
      </c>
      <c r="D162" s="60"/>
      <c r="E162" s="60" t="str">
        <f t="shared" si="58"/>
        <v>Home Team</v>
      </c>
      <c r="F162" s="3">
        <v>14.5</v>
      </c>
      <c r="G162" s="65" cm="1">
        <f t="array" ref="G162">SUMPRODUCT((HomePoints - AwayPoints &gt; -F162)*(PoissonMatrix))</f>
        <v>0.9520625361487578</v>
      </c>
      <c r="H162" s="4">
        <f t="shared" si="56"/>
        <v>1.0503511713055707</v>
      </c>
      <c r="I162" s="140">
        <f t="shared" si="59"/>
        <v>1</v>
      </c>
      <c r="J162" s="60"/>
      <c r="K162" s="60" t="str">
        <f t="shared" si="60"/>
        <v>Away Team</v>
      </c>
      <c r="L162" s="3">
        <f t="shared" si="61"/>
        <v>-14.5</v>
      </c>
      <c r="M162" s="65" cm="1">
        <f t="array" ref="M162">SUMPRODUCT((HomePoints - AwayPoints &lt; L162)*(PoissonMatrix))</f>
        <v>4.793746385039073E-2</v>
      </c>
      <c r="N162" s="4">
        <f t="shared" si="57"/>
        <v>20.860511167652213</v>
      </c>
      <c r="O162" s="140">
        <f t="shared" si="64"/>
        <v>19.803761588764569</v>
      </c>
      <c r="P162" s="65">
        <f t="shared" si="62"/>
        <v>0.90412507229836714</v>
      </c>
      <c r="Q162" s="3">
        <f t="shared" si="63"/>
        <v>-21</v>
      </c>
      <c r="T162" s="229">
        <f t="shared" si="65"/>
        <v>-14</v>
      </c>
      <c r="U162" s="230" cm="1">
        <f t="array" ref="U162">SUMPRODUCT((HomePoints - AwayPoints = T162)*(PoissonMatrix))</f>
        <v>8.234275732891887E-3</v>
      </c>
    </row>
    <row r="163" spans="3:21" ht="19.2" customHeight="1" x14ac:dyDescent="0.3">
      <c r="C163" s="3">
        <v>47</v>
      </c>
      <c r="D163" s="60"/>
      <c r="E163" s="60" t="str">
        <f t="shared" si="58"/>
        <v>Home Team</v>
      </c>
      <c r="F163" s="3">
        <v>15.5</v>
      </c>
      <c r="G163" s="65" cm="1">
        <f t="array" ref="G163">SUMPRODUCT((HomePoints - AwayPoints &gt; -F163)*(PoissonMatrix))</f>
        <v>0.95930029024152386</v>
      </c>
      <c r="H163" s="4">
        <f t="shared" si="56"/>
        <v>1.0424264541275488</v>
      </c>
      <c r="I163" s="140">
        <f t="shared" si="59"/>
        <v>1</v>
      </c>
      <c r="J163" s="60"/>
      <c r="K163" s="60" t="str">
        <f t="shared" si="60"/>
        <v>Away Team</v>
      </c>
      <c r="L163" s="3">
        <f t="shared" si="61"/>
        <v>-15.5</v>
      </c>
      <c r="M163" s="65" cm="1">
        <f t="array" ref="M163">SUMPRODUCT((HomePoints - AwayPoints &lt; L163)*(PoissonMatrix))</f>
        <v>4.0699709757624783E-2</v>
      </c>
      <c r="N163" s="4">
        <f t="shared" si="57"/>
        <v>24.570199786563773</v>
      </c>
      <c r="O163" s="140">
        <f t="shared" si="64"/>
        <v>23.325525192112845</v>
      </c>
      <c r="P163" s="65">
        <f t="shared" si="62"/>
        <v>0.91860058048389903</v>
      </c>
      <c r="Q163" s="3">
        <f t="shared" si="63"/>
        <v>-22</v>
      </c>
      <c r="T163" s="229">
        <f t="shared" si="65"/>
        <v>-15</v>
      </c>
      <c r="U163" s="230" cm="1">
        <f t="array" ref="U163">SUMPRODUCT((HomePoints - AwayPoints = T163)*(PoissonMatrix))</f>
        <v>7.2377540927659736E-3</v>
      </c>
    </row>
    <row r="164" spans="3:21" ht="19.2" customHeight="1" x14ac:dyDescent="0.3">
      <c r="C164" s="3">
        <v>48</v>
      </c>
      <c r="D164" s="60"/>
      <c r="E164" s="60" t="str">
        <f t="shared" si="58"/>
        <v>Home Team</v>
      </c>
      <c r="F164" s="3">
        <v>16.5</v>
      </c>
      <c r="G164" s="65" cm="1">
        <f t="array" ref="G164">SUMPRODUCT((HomePoints - AwayPoints &gt; -F164)*(PoissonMatrix))</f>
        <v>0.96562414940520014</v>
      </c>
      <c r="H164" s="4">
        <f t="shared" si="56"/>
        <v>1.0355996177353006</v>
      </c>
      <c r="I164" s="140">
        <f t="shared" si="59"/>
        <v>1</v>
      </c>
      <c r="J164" s="60"/>
      <c r="K164" s="60" t="str">
        <f t="shared" si="60"/>
        <v>Away Team</v>
      </c>
      <c r="L164" s="3">
        <f t="shared" si="61"/>
        <v>-16.5</v>
      </c>
      <c r="M164" s="65" cm="1">
        <f t="array" ref="M164">SUMPRODUCT((HomePoints - AwayPoints &lt; L164)*(PoissonMatrix))</f>
        <v>3.4375850593948216E-2</v>
      </c>
      <c r="N164" s="4">
        <f t="shared" si="57"/>
        <v>29.090189267230745</v>
      </c>
      <c r="O164" s="140">
        <f t="shared" si="64"/>
        <v>27.616541521456558</v>
      </c>
      <c r="P164" s="65">
        <f t="shared" si="62"/>
        <v>0.93124829881125193</v>
      </c>
      <c r="Q164" s="3">
        <f t="shared" si="63"/>
        <v>-23</v>
      </c>
      <c r="T164" s="229">
        <f t="shared" si="65"/>
        <v>-16</v>
      </c>
      <c r="U164" s="230" cm="1">
        <f t="array" ref="U164">SUMPRODUCT((HomePoints - AwayPoints = T164)*(PoissonMatrix))</f>
        <v>6.3238591636765673E-3</v>
      </c>
    </row>
    <row r="165" spans="3:21" ht="19.2" customHeight="1" x14ac:dyDescent="0.3">
      <c r="C165" s="3">
        <v>49</v>
      </c>
      <c r="D165" s="60"/>
      <c r="E165" s="60" t="str">
        <f t="shared" si="58"/>
        <v>Home Team</v>
      </c>
      <c r="F165" s="3">
        <v>17.5</v>
      </c>
      <c r="G165" s="65" cm="1">
        <f t="array" ref="G165">SUMPRODUCT((HomePoints - AwayPoints &gt; -F165)*(PoissonMatrix))</f>
        <v>0.97111654688568816</v>
      </c>
      <c r="H165" s="4">
        <f t="shared" si="56"/>
        <v>1.0297425197901728</v>
      </c>
      <c r="I165" s="140">
        <f t="shared" si="59"/>
        <v>1</v>
      </c>
      <c r="J165" s="60"/>
      <c r="K165" s="60" t="str">
        <f t="shared" si="60"/>
        <v>Away Team</v>
      </c>
      <c r="L165" s="3">
        <f t="shared" si="61"/>
        <v>-17.5</v>
      </c>
      <c r="M165" s="65" cm="1">
        <f t="array" ref="M165">SUMPRODUCT((HomePoints - AwayPoints &lt; L165)*(PoissonMatrix))</f>
        <v>2.8883453113460068E-2</v>
      </c>
      <c r="N165" s="4">
        <f t="shared" si="57"/>
        <v>34.621899122372831</v>
      </c>
      <c r="O165" s="140">
        <f t="shared" si="64"/>
        <v>32.868026601042104</v>
      </c>
      <c r="P165" s="65">
        <f t="shared" si="62"/>
        <v>0.94223309377222808</v>
      </c>
      <c r="Q165" s="3">
        <f t="shared" si="63"/>
        <v>-24</v>
      </c>
      <c r="T165" s="229">
        <f t="shared" si="65"/>
        <v>-17</v>
      </c>
      <c r="U165" s="230" cm="1">
        <f t="array" ref="U165">SUMPRODUCT((HomePoints - AwayPoints = T165)*(PoissonMatrix))</f>
        <v>5.4923974804879641E-3</v>
      </c>
    </row>
    <row r="166" spans="3:21" ht="19.2" customHeight="1" x14ac:dyDescent="0.3">
      <c r="C166" s="3">
        <v>50</v>
      </c>
      <c r="D166" s="60"/>
      <c r="E166" s="60" t="str">
        <f t="shared" si="58"/>
        <v>Home Team</v>
      </c>
      <c r="F166" s="3">
        <v>18.5</v>
      </c>
      <c r="G166" s="65" cm="1">
        <f t="array" ref="G166">SUMPRODUCT((HomePoints - AwayPoints &gt; -F166)*(PoissonMatrix))</f>
        <v>0.97585836270092741</v>
      </c>
      <c r="H166" s="4">
        <f t="shared" si="56"/>
        <v>1.0247388742278691</v>
      </c>
      <c r="I166" s="140">
        <f t="shared" si="59"/>
        <v>1</v>
      </c>
      <c r="J166" s="60"/>
      <c r="K166" s="60" t="str">
        <f t="shared" si="60"/>
        <v>Away Team</v>
      </c>
      <c r="L166" s="3">
        <f t="shared" si="61"/>
        <v>-18.5</v>
      </c>
      <c r="M166" s="65" cm="1">
        <f t="array" ref="M166">SUMPRODUCT((HomePoints - AwayPoints &lt; L166)*(PoissonMatrix))</f>
        <v>2.414163729822064E-2</v>
      </c>
      <c r="N166" s="4">
        <f t="shared" si="57"/>
        <v>41.422211246364185</v>
      </c>
      <c r="O166" s="140">
        <f t="shared" si="64"/>
        <v>39.323849229278629</v>
      </c>
      <c r="P166" s="65">
        <f t="shared" si="62"/>
        <v>0.9517167254027068</v>
      </c>
      <c r="Q166" s="3">
        <f t="shared" si="63"/>
        <v>-25</v>
      </c>
      <c r="T166" s="229">
        <f t="shared" si="65"/>
        <v>-18</v>
      </c>
      <c r="U166" s="230" cm="1">
        <f t="array" ref="U166">SUMPRODUCT((HomePoints - AwayPoints = T166)*(PoissonMatrix))</f>
        <v>4.7418158152394236E-3</v>
      </c>
    </row>
    <row r="167" spans="3:21" ht="19.2" customHeight="1" x14ac:dyDescent="0.3">
      <c r="C167" s="3">
        <v>51</v>
      </c>
      <c r="D167" s="60"/>
      <c r="E167" s="60" t="str">
        <f t="shared" si="58"/>
        <v>Home Team</v>
      </c>
      <c r="F167" s="3">
        <v>19.5</v>
      </c>
      <c r="G167" s="65" cm="1">
        <f t="array" ref="G167">SUMPRODUCT((HomePoints - AwayPoints &gt; -F167)*(PoissonMatrix))</f>
        <v>0.97992777780167128</v>
      </c>
      <c r="H167" s="4">
        <f t="shared" si="56"/>
        <v>1.0204833689308797</v>
      </c>
      <c r="I167" s="140">
        <f t="shared" si="59"/>
        <v>1</v>
      </c>
      <c r="J167" s="60"/>
      <c r="K167" s="60" t="str">
        <f t="shared" si="60"/>
        <v>Away Team</v>
      </c>
      <c r="L167" s="3">
        <f t="shared" si="61"/>
        <v>-19.5</v>
      </c>
      <c r="M167" s="65" cm="1">
        <f t="array" ref="M167">SUMPRODUCT((HomePoints - AwayPoints &lt; L167)*(PoissonMatrix))</f>
        <v>2.0072222197476664E-2</v>
      </c>
      <c r="N167" s="4">
        <f t="shared" si="57"/>
        <v>49.820094166041706</v>
      </c>
      <c r="O167" s="140">
        <f t="shared" si="64"/>
        <v>47.296313079998804</v>
      </c>
      <c r="P167" s="65">
        <f t="shared" si="62"/>
        <v>0.95985555560419455</v>
      </c>
      <c r="Q167" s="3">
        <f t="shared" si="63"/>
        <v>-26</v>
      </c>
      <c r="T167" s="229">
        <f t="shared" si="65"/>
        <v>-19</v>
      </c>
      <c r="U167" s="230" cm="1">
        <f t="array" ref="U167">SUMPRODUCT((HomePoints - AwayPoints = T167)*(PoissonMatrix))</f>
        <v>4.0694151007439937E-3</v>
      </c>
    </row>
    <row r="168" spans="3:21" ht="19.2" customHeight="1" x14ac:dyDescent="0.3">
      <c r="C168" s="3">
        <v>52</v>
      </c>
      <c r="D168" s="60"/>
      <c r="E168" s="60" t="str">
        <f t="shared" si="58"/>
        <v>Home Team</v>
      </c>
      <c r="F168" s="3">
        <v>20.5</v>
      </c>
      <c r="G168" s="65" cm="1">
        <f t="array" ref="G168">SUMPRODUCT((HomePoints - AwayPoints &gt; -F168)*(PoissonMatrix))</f>
        <v>0.98339934536839546</v>
      </c>
      <c r="H168" s="4">
        <f t="shared" si="56"/>
        <v>1.0168808884303109</v>
      </c>
      <c r="I168" s="140">
        <f t="shared" si="59"/>
        <v>1</v>
      </c>
      <c r="J168" s="60"/>
      <c r="K168" s="60" t="str">
        <f t="shared" si="60"/>
        <v>Away Team</v>
      </c>
      <c r="L168" s="3">
        <f t="shared" si="61"/>
        <v>-20.5</v>
      </c>
      <c r="M168" s="65" cm="1">
        <f t="array" ref="M168">SUMPRODUCT((HomePoints - AwayPoints &lt; L168)*(PoissonMatrix))</f>
        <v>1.6600654630752349E-2</v>
      </c>
      <c r="N168" s="4">
        <f t="shared" si="57"/>
        <v>60.23858831130201</v>
      </c>
      <c r="O168" s="140">
        <f t="shared" si="64"/>
        <v>57.187028245532105</v>
      </c>
      <c r="P168" s="65">
        <f t="shared" si="62"/>
        <v>0.96679869073764313</v>
      </c>
      <c r="Q168" s="3">
        <f t="shared" si="63"/>
        <v>-27</v>
      </c>
      <c r="T168" s="229">
        <f t="shared" si="65"/>
        <v>-20</v>
      </c>
      <c r="U168" s="230" cm="1">
        <f t="array" ref="U168">SUMPRODUCT((HomePoints - AwayPoints = T168)*(PoissonMatrix))</f>
        <v>3.4715675667243429E-3</v>
      </c>
    </row>
    <row r="169" spans="3:21" ht="19.2" customHeight="1" x14ac:dyDescent="0.3">
      <c r="C169" s="3">
        <v>53</v>
      </c>
      <c r="D169" s="60"/>
      <c r="E169" s="60" t="str">
        <f t="shared" si="58"/>
        <v>Home Team</v>
      </c>
      <c r="F169" s="3">
        <v>21.5</v>
      </c>
      <c r="G169" s="65" cm="1">
        <f t="array" ref="G169">SUMPRODUCT((HomePoints - AwayPoints &gt; -F169)*(PoissonMatrix))</f>
        <v>0.98634327475603933</v>
      </c>
      <c r="H169" s="4">
        <f t="shared" si="56"/>
        <v>1.013845813717682</v>
      </c>
      <c r="I169" s="140">
        <f t="shared" si="59"/>
        <v>1</v>
      </c>
      <c r="J169" s="60"/>
      <c r="K169" s="60" t="str">
        <f t="shared" si="60"/>
        <v>Away Team</v>
      </c>
      <c r="L169" s="3">
        <f t="shared" si="61"/>
        <v>-21.5</v>
      </c>
      <c r="M169" s="65" cm="1">
        <f t="array" ref="M169">SUMPRODUCT((HomePoints - AwayPoints &lt; L169)*(PoissonMatrix))</f>
        <v>1.3656725243108412E-2</v>
      </c>
      <c r="N169" s="4">
        <f t="shared" si="57"/>
        <v>73.223996397279038</v>
      </c>
      <c r="O169" s="140">
        <f t="shared" si="64"/>
        <v>69.514622895574774</v>
      </c>
      <c r="P169" s="65">
        <f t="shared" si="62"/>
        <v>0.97268654951293088</v>
      </c>
      <c r="Q169" s="3">
        <f t="shared" si="63"/>
        <v>-28</v>
      </c>
      <c r="T169" s="229">
        <f t="shared" si="65"/>
        <v>-21</v>
      </c>
      <c r="U169" s="230" cm="1">
        <f t="array" ref="U169">SUMPRODUCT((HomePoints - AwayPoints = T169)*(PoissonMatrix))</f>
        <v>2.9439293876440537E-3</v>
      </c>
    </row>
    <row r="170" spans="3:21" ht="19.2" customHeight="1" x14ac:dyDescent="0.3">
      <c r="C170" s="3">
        <v>54</v>
      </c>
      <c r="D170" s="60"/>
      <c r="E170" s="60" t="str">
        <f t="shared" si="58"/>
        <v>Home Team</v>
      </c>
      <c r="F170" s="3">
        <v>22.5</v>
      </c>
      <c r="G170" s="65" cm="1">
        <f t="array" ref="G170">SUMPRODUCT((HomePoints - AwayPoints &gt; -F170)*(PoissonMatrix))</f>
        <v>0.98882491714911325</v>
      </c>
      <c r="H170" s="4">
        <f t="shared" si="56"/>
        <v>1.01130137667152</v>
      </c>
      <c r="I170" s="140">
        <f t="shared" si="59"/>
        <v>1</v>
      </c>
      <c r="J170" s="60"/>
      <c r="K170" s="60" t="str">
        <f t="shared" si="60"/>
        <v>Away Team</v>
      </c>
      <c r="L170" s="3">
        <f t="shared" si="61"/>
        <v>-22.5</v>
      </c>
      <c r="M170" s="65" cm="1">
        <f t="array" ref="M170">SUMPRODUCT((HomePoints - AwayPoints &lt; L170)*(PoissonMatrix))</f>
        <v>1.1175082850034592E-2</v>
      </c>
      <c r="N170" s="4">
        <f t="shared" si="57"/>
        <v>89.484795184037893</v>
      </c>
      <c r="O170" s="140">
        <f t="shared" si="64"/>
        <v>84.951683849057034</v>
      </c>
      <c r="P170" s="65">
        <f t="shared" si="62"/>
        <v>0.9776498342990787</v>
      </c>
      <c r="Q170" s="3">
        <f t="shared" si="63"/>
        <v>-29</v>
      </c>
      <c r="T170" s="229">
        <f t="shared" si="65"/>
        <v>-22</v>
      </c>
      <c r="U170" s="230" cm="1">
        <f t="array" ref="U170">SUMPRODUCT((HomePoints - AwayPoints = T170)*(PoissonMatrix))</f>
        <v>2.4816423930738183E-3</v>
      </c>
    </row>
    <row r="171" spans="3:21" ht="19.2" customHeight="1" x14ac:dyDescent="0.3">
      <c r="C171" s="3">
        <v>55</v>
      </c>
      <c r="D171" s="60"/>
      <c r="E171" s="60" t="str">
        <f t="shared" si="58"/>
        <v>Home Team</v>
      </c>
      <c r="F171" s="3">
        <v>23.5</v>
      </c>
      <c r="G171" s="65" cm="1">
        <f t="array" ref="G171">SUMPRODUCT((HomePoints - AwayPoints &gt; -F171)*(PoissonMatrix))</f>
        <v>0.99090443690042251</v>
      </c>
      <c r="H171" s="4">
        <f t="shared" si="56"/>
        <v>1.0091790517439085</v>
      </c>
      <c r="I171" s="140">
        <f t="shared" si="59"/>
        <v>1</v>
      </c>
      <c r="J171" s="60"/>
      <c r="K171" s="60" t="str">
        <f t="shared" si="60"/>
        <v>Away Team</v>
      </c>
      <c r="L171" s="3">
        <f t="shared" si="61"/>
        <v>-23.5</v>
      </c>
      <c r="M171" s="65" cm="1">
        <f t="array" ref="M171">SUMPRODUCT((HomePoints - AwayPoints &lt; L171)*(PoissonMatrix))</f>
        <v>9.0955630987253778E-3</v>
      </c>
      <c r="N171" s="4">
        <f t="shared" si="57"/>
        <v>109.94371531985048</v>
      </c>
      <c r="O171" s="140">
        <f t="shared" si="64"/>
        <v>104.37419816220017</v>
      </c>
      <c r="P171" s="65">
        <f t="shared" si="62"/>
        <v>0.98180887380169712</v>
      </c>
      <c r="Q171" s="3">
        <f t="shared" si="63"/>
        <v>-30</v>
      </c>
      <c r="T171" s="229">
        <f t="shared" si="65"/>
        <v>-23</v>
      </c>
      <c r="U171" s="230" cm="1">
        <f t="array" ref="U171">SUMPRODUCT((HomePoints - AwayPoints = T171)*(PoissonMatrix))</f>
        <v>2.0795197513091995E-3</v>
      </c>
    </row>
    <row r="172" spans="3:21" ht="19.2" customHeight="1" x14ac:dyDescent="0.3">
      <c r="C172" s="3">
        <v>56</v>
      </c>
      <c r="D172" s="60"/>
      <c r="E172" s="60" t="str">
        <f t="shared" si="58"/>
        <v>Home Team</v>
      </c>
      <c r="F172" s="3">
        <v>24.5</v>
      </c>
      <c r="G172" s="65" cm="1">
        <f t="array" ref="G172">SUMPRODUCT((HomePoints - AwayPoints &gt; -F172)*(PoissonMatrix))</f>
        <v>0.99263664882186842</v>
      </c>
      <c r="H172" s="4">
        <f t="shared" si="56"/>
        <v>1.0074179723133041</v>
      </c>
      <c r="I172" s="140">
        <f t="shared" si="59"/>
        <v>1</v>
      </c>
      <c r="J172" s="60"/>
      <c r="K172" s="60" t="str">
        <f t="shared" si="60"/>
        <v>Away Team</v>
      </c>
      <c r="L172" s="3">
        <f t="shared" si="61"/>
        <v>-24.5</v>
      </c>
      <c r="M172" s="65" cm="1">
        <f t="array" ref="M172">SUMPRODUCT((HomePoints - AwayPoints &lt; L172)*(PoissonMatrix))</f>
        <v>7.363351177279532E-3</v>
      </c>
      <c r="N172" s="4">
        <f t="shared" si="57"/>
        <v>135.80772883488365</v>
      </c>
      <c r="O172" s="140">
        <f t="shared" si="64"/>
        <v>128.92799520311652</v>
      </c>
      <c r="P172" s="65">
        <f t="shared" si="62"/>
        <v>0.98527329764458882</v>
      </c>
      <c r="Q172" s="3">
        <f t="shared" si="63"/>
        <v>-31</v>
      </c>
      <c r="T172" s="229">
        <f t="shared" si="65"/>
        <v>-24</v>
      </c>
      <c r="U172" s="230" cm="1">
        <f t="array" ref="U172">SUMPRODUCT((HomePoints - AwayPoints = T172)*(PoissonMatrix))</f>
        <v>1.7322119214459081E-3</v>
      </c>
    </row>
    <row r="173" spans="3:21" ht="19.2" customHeight="1" x14ac:dyDescent="0.3">
      <c r="C173" s="3">
        <v>57</v>
      </c>
      <c r="D173" s="60"/>
      <c r="E173" s="60" t="str">
        <f t="shared" si="58"/>
        <v>Home Team</v>
      </c>
      <c r="F173" s="3">
        <v>25.5</v>
      </c>
      <c r="G173" s="65" cm="1">
        <f t="array" ref="G173">SUMPRODUCT((HomePoints - AwayPoints &gt; -F173)*(PoissonMatrix))</f>
        <v>0.9940709993275012</v>
      </c>
      <c r="H173" s="4">
        <f t="shared" si="56"/>
        <v>1.0059643633870314</v>
      </c>
      <c r="I173" s="140">
        <f t="shared" si="59"/>
        <v>1</v>
      </c>
      <c r="J173" s="60"/>
      <c r="K173" s="60" t="str">
        <f t="shared" si="60"/>
        <v>Away Team</v>
      </c>
      <c r="L173" s="3">
        <f t="shared" si="61"/>
        <v>-25.5</v>
      </c>
      <c r="M173" s="65" cm="1">
        <f t="array" ref="M173">SUMPRODUCT((HomePoints - AwayPoints &lt; L173)*(PoissonMatrix))</f>
        <v>5.9290006716469614E-3</v>
      </c>
      <c r="N173" s="4">
        <f t="shared" si="57"/>
        <v>168.66248721847748</v>
      </c>
      <c r="O173" s="140">
        <f t="shared" si="64"/>
        <v>160.11840069490987</v>
      </c>
      <c r="P173" s="65">
        <f t="shared" si="62"/>
        <v>0.98814199865585417</v>
      </c>
      <c r="Q173" s="3">
        <f t="shared" si="63"/>
        <v>-32</v>
      </c>
      <c r="T173" s="229">
        <f t="shared" si="65"/>
        <v>-25</v>
      </c>
      <c r="U173" s="230" cm="1">
        <f t="array" ref="U173">SUMPRODUCT((HomePoints - AwayPoints = T173)*(PoissonMatrix))</f>
        <v>1.4343505056325769E-3</v>
      </c>
    </row>
    <row r="174" spans="3:21" ht="19.2" customHeight="1" x14ac:dyDescent="0.3">
      <c r="C174" s="3">
        <v>58</v>
      </c>
      <c r="D174" s="60"/>
      <c r="E174" s="60" t="str">
        <f t="shared" si="58"/>
        <v>Home Team</v>
      </c>
      <c r="F174" s="3">
        <v>26.5</v>
      </c>
      <c r="G174" s="65" cm="1">
        <f t="array" ref="G174">SUMPRODUCT((HomePoints - AwayPoints &gt; -F174)*(PoissonMatrix))</f>
        <v>0.99525166819043021</v>
      </c>
      <c r="H174" s="4">
        <f t="shared" si="56"/>
        <v>1.0047709860343195</v>
      </c>
      <c r="I174" s="140">
        <f t="shared" si="59"/>
        <v>1</v>
      </c>
      <c r="J174" s="60"/>
      <c r="K174" s="60" t="str">
        <f t="shared" si="60"/>
        <v>Away Team</v>
      </c>
      <c r="L174" s="3">
        <f t="shared" si="61"/>
        <v>-26.5</v>
      </c>
      <c r="M174" s="65" cm="1">
        <f t="array" ref="M174">SUMPRODUCT((HomePoints - AwayPoints &lt; L174)*(PoissonMatrix))</f>
        <v>4.7483318087175631E-3</v>
      </c>
      <c r="N174" s="4">
        <f t="shared" si="57"/>
        <v>210.60027822067505</v>
      </c>
      <c r="O174" s="140">
        <f t="shared" si="64"/>
        <v>199.93171149502243</v>
      </c>
      <c r="P174" s="65">
        <f t="shared" si="62"/>
        <v>0.99050333638171262</v>
      </c>
      <c r="Q174" s="3">
        <f t="shared" si="63"/>
        <v>-33</v>
      </c>
      <c r="T174" s="229">
        <f t="shared" si="65"/>
        <v>-26</v>
      </c>
      <c r="U174" s="230" cm="1">
        <f t="array" ref="U174">SUMPRODUCT((HomePoints - AwayPoints = T174)*(PoissonMatrix))</f>
        <v>1.1806688629294043E-3</v>
      </c>
    </row>
    <row r="175" spans="3:21" ht="19.2" customHeight="1" x14ac:dyDescent="0.3">
      <c r="C175" s="3">
        <v>59</v>
      </c>
      <c r="D175" s="60"/>
      <c r="E175" s="60" t="str">
        <f t="shared" si="58"/>
        <v>Home Team</v>
      </c>
      <c r="F175" s="3">
        <v>27.5</v>
      </c>
      <c r="G175" s="65" cm="1">
        <f t="array" ref="G175">SUMPRODUCT((HomePoints - AwayPoints &gt; -F175)*(PoissonMatrix))</f>
        <v>0.99621776761588365</v>
      </c>
      <c r="H175" s="4">
        <f t="shared" si="56"/>
        <v>1.003796591977242</v>
      </c>
      <c r="I175" s="140">
        <f t="shared" si="59"/>
        <v>1</v>
      </c>
      <c r="J175" s="60"/>
      <c r="K175" s="60" t="str">
        <f t="shared" si="60"/>
        <v>Away Team</v>
      </c>
      <c r="L175" s="3">
        <f t="shared" si="61"/>
        <v>-27.5</v>
      </c>
      <c r="M175" s="65" cm="1">
        <f t="array" ref="M175">SUMPRODUCT((HomePoints - AwayPoints &lt; L175)*(PoissonMatrix))</f>
        <v>3.7822323832642146E-3</v>
      </c>
      <c r="N175" s="4">
        <f t="shared" si="57"/>
        <v>264.39411931028968</v>
      </c>
      <c r="O175" s="140">
        <f t="shared" si="64"/>
        <v>251.00046984522896</v>
      </c>
      <c r="P175" s="65">
        <f t="shared" si="62"/>
        <v>0.99243553523261951</v>
      </c>
      <c r="Q175" s="3">
        <f t="shared" si="63"/>
        <v>-34</v>
      </c>
      <c r="T175" s="229">
        <f t="shared" si="65"/>
        <v>-27</v>
      </c>
      <c r="U175" s="230" cm="1">
        <f t="array" ref="U175">SUMPRODUCT((HomePoints - AwayPoints = T175)*(PoissonMatrix))</f>
        <v>9.660994254533518E-4</v>
      </c>
    </row>
    <row r="176" spans="3:21" ht="19.2" customHeight="1" x14ac:dyDescent="0.3">
      <c r="C176" s="3">
        <v>60</v>
      </c>
      <c r="D176" s="60"/>
      <c r="E176" s="60" t="str">
        <f t="shared" si="58"/>
        <v>Home Team</v>
      </c>
      <c r="F176" s="3">
        <v>28.5</v>
      </c>
      <c r="G176" s="65" cm="1">
        <f t="array" ref="G176">SUMPRODUCT((HomePoints - AwayPoints &gt; -F176)*(PoissonMatrix))</f>
        <v>0.9970036161738961</v>
      </c>
      <c r="H176" s="4">
        <f t="shared" si="56"/>
        <v>1.0030053891254707</v>
      </c>
      <c r="I176" s="140">
        <f t="shared" si="59"/>
        <v>1</v>
      </c>
      <c r="J176" s="60"/>
      <c r="K176" s="60" t="str">
        <f t="shared" si="60"/>
        <v>Away Team</v>
      </c>
      <c r="L176" s="3">
        <f t="shared" si="61"/>
        <v>-28.5</v>
      </c>
      <c r="M176" s="65" cm="1">
        <f t="array" ref="M176">SUMPRODUCT((HomePoints - AwayPoints &lt; L176)*(PoissonMatrix))</f>
        <v>2.9963838252514358E-3</v>
      </c>
      <c r="N176" s="4">
        <f t="shared" si="57"/>
        <v>333.73561543507765</v>
      </c>
      <c r="O176" s="140">
        <f t="shared" si="64"/>
        <v>316.8292717584323</v>
      </c>
      <c r="P176" s="65">
        <f t="shared" si="62"/>
        <v>0.99400723234864463</v>
      </c>
      <c r="Q176" s="3">
        <f t="shared" si="63"/>
        <v>-35</v>
      </c>
      <c r="T176" s="229">
        <f t="shared" si="65"/>
        <v>-28</v>
      </c>
      <c r="U176" s="230" cm="1">
        <f t="array" ref="U176">SUMPRODUCT((HomePoints - AwayPoints = T176)*(PoissonMatrix))</f>
        <v>7.8584855801277955E-4</v>
      </c>
    </row>
    <row r="177" spans="2:164" ht="19.2" customHeight="1" x14ac:dyDescent="0.3">
      <c r="C177" s="3">
        <v>61</v>
      </c>
      <c r="D177" s="60"/>
      <c r="E177" s="60" t="str">
        <f t="shared" si="58"/>
        <v>Home Team</v>
      </c>
      <c r="F177" s="3">
        <v>29.5</v>
      </c>
      <c r="G177" s="65" cm="1">
        <f t="array" ref="G177">SUMPRODUCT((HomePoints - AwayPoints &gt; -F177)*(PoissonMatrix))</f>
        <v>0.99763906668437818</v>
      </c>
      <c r="H177" s="4">
        <f t="shared" si="56"/>
        <v>1.0023665205127426</v>
      </c>
      <c r="I177" s="140">
        <f t="shared" si="59"/>
        <v>1</v>
      </c>
      <c r="J177" s="60"/>
      <c r="K177" s="60" t="str">
        <f t="shared" si="60"/>
        <v>Away Team</v>
      </c>
      <c r="L177" s="3">
        <f t="shared" si="61"/>
        <v>-29.5</v>
      </c>
      <c r="M177" s="65" cm="1">
        <f t="array" ref="M177">SUMPRODUCT((HomePoints - AwayPoints &lt; L177)*(PoissonMatrix))</f>
        <v>2.3609333147697116E-3</v>
      </c>
      <c r="N177" s="4">
        <f t="shared" si="57"/>
        <v>423.56130676970912</v>
      </c>
      <c r="O177" s="140">
        <f t="shared" si="64"/>
        <v>402.10458267676989</v>
      </c>
      <c r="P177" s="65">
        <f t="shared" si="62"/>
        <v>0.99527813336960846</v>
      </c>
      <c r="Q177" s="3">
        <f t="shared" si="63"/>
        <v>-36</v>
      </c>
      <c r="T177" s="229">
        <f t="shared" si="65"/>
        <v>-29</v>
      </c>
      <c r="U177" s="230" cm="1">
        <f t="array" ref="U177">SUMPRODUCT((HomePoints - AwayPoints = T177)*(PoissonMatrix))</f>
        <v>6.354505104817275E-4</v>
      </c>
    </row>
    <row r="178" spans="2:164" ht="19.2" customHeight="1" x14ac:dyDescent="0.3">
      <c r="C178" s="3">
        <v>62</v>
      </c>
      <c r="D178" s="60"/>
      <c r="E178" s="60" t="str">
        <f t="shared" si="58"/>
        <v>Home Team</v>
      </c>
      <c r="F178" s="3">
        <v>30.5</v>
      </c>
      <c r="G178" s="65" cm="1">
        <f t="array" ref="G178">SUMPRODUCT((HomePoints - AwayPoints &gt; -F178)*(PoissonMatrix))</f>
        <v>0.99814986921124049</v>
      </c>
      <c r="H178" s="4">
        <f t="shared" si="56"/>
        <v>1.0018535601174015</v>
      </c>
      <c r="I178" s="140">
        <f t="shared" si="59"/>
        <v>1</v>
      </c>
      <c r="J178" s="60"/>
      <c r="K178" s="60" t="str">
        <f t="shared" si="60"/>
        <v>Away Team</v>
      </c>
      <c r="L178" s="3">
        <f t="shared" si="61"/>
        <v>-30.5</v>
      </c>
      <c r="M178" s="65" cm="1">
        <f t="array" ref="M178">SUMPRODUCT((HomePoints - AwayPoints &lt; L178)*(PoissonMatrix))</f>
        <v>1.8501307879070347E-3</v>
      </c>
      <c r="N178" s="4">
        <f t="shared" si="57"/>
        <v>540.50232909817828</v>
      </c>
      <c r="O178" s="140">
        <f t="shared" si="64"/>
        <v>513.12161900570482</v>
      </c>
      <c r="P178" s="65">
        <f t="shared" si="62"/>
        <v>0.99629973842333341</v>
      </c>
      <c r="Q178" s="3">
        <f t="shared" si="63"/>
        <v>-37</v>
      </c>
      <c r="T178" s="229">
        <f t="shared" si="65"/>
        <v>-30</v>
      </c>
      <c r="U178" s="230" cm="1">
        <f t="array" ref="U178">SUMPRODUCT((HomePoints - AwayPoints = T178)*(PoissonMatrix))</f>
        <v>5.1080252686267055E-4</v>
      </c>
    </row>
    <row r="179" spans="2:164" ht="19.2" customHeight="1" x14ac:dyDescent="0.3">
      <c r="D179" s="60"/>
      <c r="H179" s="4"/>
      <c r="I179" s="60"/>
      <c r="M179" s="4"/>
      <c r="T179" s="229" t="str">
        <f>T178-1 &amp; ":less"</f>
        <v>-31:less</v>
      </c>
      <c r="U179" s="230" cm="1">
        <f t="array" ref="U179">SUMPRODUCT((HomePoints - AwayPoints &lt; L178)*(PoissonMatrix))</f>
        <v>1.8501307879070347E-3</v>
      </c>
    </row>
    <row r="181" spans="2:164" ht="19.2" customHeight="1" x14ac:dyDescent="0.3">
      <c r="D181" s="24"/>
      <c r="F181" s="58"/>
    </row>
    <row r="182" spans="2:164" s="25" customFormat="1" ht="65.400000000000006" customHeight="1" x14ac:dyDescent="0.3">
      <c r="D182" s="25">
        <f t="shared" ref="D182:AI182" si="66">_xlfn.POISSON.DIST(D183, HomeTeamRating, FALSE)</f>
        <v>1.6458114310822737E-38</v>
      </c>
      <c r="E182" s="25">
        <f t="shared" si="66"/>
        <v>1.431855945041578E-36</v>
      </c>
      <c r="F182" s="25">
        <f t="shared" si="66"/>
        <v>6.2285733609308012E-35</v>
      </c>
      <c r="G182" s="25">
        <f t="shared" si="66"/>
        <v>1.8062862746699552E-33</v>
      </c>
      <c r="H182" s="25">
        <f t="shared" si="66"/>
        <v>3.9286726474071426E-32</v>
      </c>
      <c r="I182" s="25">
        <f t="shared" si="66"/>
        <v>6.8358904064884402E-31</v>
      </c>
      <c r="J182" s="25">
        <f t="shared" si="66"/>
        <v>9.9120410894081394E-30</v>
      </c>
      <c r="K182" s="25">
        <f t="shared" si="66"/>
        <v>1.2319251068264417E-28</v>
      </c>
      <c r="L182" s="25">
        <f t="shared" si="66"/>
        <v>1.3397185536737621E-27</v>
      </c>
      <c r="M182" s="25">
        <f t="shared" si="66"/>
        <v>1.2950612685513004E-26</v>
      </c>
      <c r="N182" s="25">
        <f t="shared" si="66"/>
        <v>1.1267033036396452E-25</v>
      </c>
      <c r="O182" s="25">
        <f t="shared" si="66"/>
        <v>8.9111988560588729E-25</v>
      </c>
      <c r="P182" s="25">
        <f t="shared" si="66"/>
        <v>6.4606191706427304E-24</v>
      </c>
      <c r="Q182" s="25">
        <f t="shared" si="66"/>
        <v>4.3236451372762945E-23</v>
      </c>
      <c r="R182" s="25">
        <f t="shared" si="66"/>
        <v>2.6868366210216879E-22</v>
      </c>
      <c r="S182" s="25">
        <f t="shared" si="66"/>
        <v>1.5583652401925786E-21</v>
      </c>
      <c r="T182" s="25">
        <f t="shared" si="66"/>
        <v>8.4736109935471576E-21</v>
      </c>
      <c r="U182" s="25">
        <f t="shared" si="66"/>
        <v>4.3364950378741033E-20</v>
      </c>
      <c r="V182" s="25">
        <f t="shared" si="66"/>
        <v>2.0959726016391609E-19</v>
      </c>
      <c r="W182" s="25">
        <f t="shared" si="66"/>
        <v>9.5973482285582858E-19</v>
      </c>
      <c r="X182" s="25">
        <f t="shared" si="66"/>
        <v>4.1748464794228745E-18</v>
      </c>
      <c r="Y182" s="25">
        <f t="shared" si="66"/>
        <v>1.7295792557609031E-17</v>
      </c>
      <c r="Z182" s="25">
        <f t="shared" si="66"/>
        <v>6.8396997841453658E-17</v>
      </c>
      <c r="AA182" s="25">
        <f t="shared" si="66"/>
        <v>2.5871907879158644E-16</v>
      </c>
      <c r="AB182" s="25">
        <f t="shared" si="66"/>
        <v>9.3785666061950098E-16</v>
      </c>
      <c r="AC182" s="25">
        <f t="shared" si="66"/>
        <v>3.2637411789558667E-15</v>
      </c>
      <c r="AD182" s="25">
        <f t="shared" si="66"/>
        <v>1.0920980098813803E-14</v>
      </c>
      <c r="AE182" s="25">
        <f t="shared" si="66"/>
        <v>3.5189824762844518E-14</v>
      </c>
      <c r="AF182" s="25">
        <f t="shared" si="66"/>
        <v>1.0933981265598183E-13</v>
      </c>
      <c r="AG182" s="25">
        <f t="shared" si="66"/>
        <v>3.2801943796794505E-13</v>
      </c>
      <c r="AH182" s="25">
        <f t="shared" si="66"/>
        <v>9.5125637010703428E-13</v>
      </c>
      <c r="AI182" s="25">
        <f t="shared" si="66"/>
        <v>2.6696549741713614E-12</v>
      </c>
      <c r="AJ182" s="25">
        <f t="shared" ref="AJ182:BO182" si="67">_xlfn.POISSON.DIST(AJ183, HomeTeamRating, FALSE)</f>
        <v>7.2581244610283846E-12</v>
      </c>
      <c r="AK182" s="25">
        <f t="shared" si="67"/>
        <v>1.9135055397256665E-11</v>
      </c>
      <c r="AL182" s="25">
        <f t="shared" si="67"/>
        <v>4.8963229987097916E-11</v>
      </c>
      <c r="AM182" s="25">
        <f t="shared" si="67"/>
        <v>1.2170860025364305E-10</v>
      </c>
      <c r="AN182" s="25">
        <f t="shared" si="67"/>
        <v>2.9412911727963836E-10</v>
      </c>
      <c r="AO182" s="25">
        <f t="shared" si="67"/>
        <v>6.9160089738725899E-10</v>
      </c>
      <c r="AP182" s="25">
        <f t="shared" si="67"/>
        <v>1.5834020545445131E-9</v>
      </c>
      <c r="AQ182" s="25">
        <f t="shared" si="67"/>
        <v>3.5322045832146753E-9</v>
      </c>
      <c r="AR182" s="25">
        <f t="shared" si="67"/>
        <v>7.6825449684919383E-9</v>
      </c>
      <c r="AS182" s="25">
        <f t="shared" si="67"/>
        <v>1.6301985664848728E-8</v>
      </c>
      <c r="AT182" s="25">
        <f t="shared" si="67"/>
        <v>3.3768398877186608E-8</v>
      </c>
      <c r="AU182" s="25">
        <f t="shared" si="67"/>
        <v>6.8322109356168334E-8</v>
      </c>
      <c r="AV182" s="25">
        <f t="shared" si="67"/>
        <v>1.3509144349969588E-7</v>
      </c>
      <c r="AW182" s="25">
        <f t="shared" si="67"/>
        <v>2.6117679076607827E-7</v>
      </c>
      <c r="AX182" s="25">
        <f t="shared" si="67"/>
        <v>4.9396479992714877E-7</v>
      </c>
      <c r="AY182" s="25">
        <f t="shared" si="67"/>
        <v>9.1436037433323824E-7</v>
      </c>
      <c r="AZ182" s="25">
        <f t="shared" si="67"/>
        <v>1.6572781784789898E-6</v>
      </c>
      <c r="BA182" s="25">
        <f t="shared" si="67"/>
        <v>2.9425143168912697E-6</v>
      </c>
      <c r="BB182" s="25">
        <f t="shared" si="67"/>
        <v>5.1199749113908255E-6</v>
      </c>
      <c r="BC182" s="25">
        <f t="shared" si="67"/>
        <v>8.7340748488431537E-6</v>
      </c>
      <c r="BD182" s="25">
        <f t="shared" si="67"/>
        <v>1.4612779074025968E-5</v>
      </c>
      <c r="BE182" s="25">
        <f t="shared" si="67"/>
        <v>2.3987014706420004E-5</v>
      </c>
      <c r="BF182" s="25">
        <f t="shared" si="67"/>
        <v>3.864574591589898E-5</v>
      </c>
      <c r="BG182" s="25">
        <f t="shared" si="67"/>
        <v>6.1130543539694935E-5</v>
      </c>
      <c r="BH182" s="25">
        <f t="shared" si="67"/>
        <v>9.4970665856311691E-5</v>
      </c>
      <c r="BI182" s="25">
        <f t="shared" si="67"/>
        <v>1.44955226833318E-4</v>
      </c>
      <c r="BJ182" s="25">
        <f t="shared" si="67"/>
        <v>2.1743284024997581E-4</v>
      </c>
      <c r="BK182" s="25">
        <f t="shared" si="67"/>
        <v>3.2062130680928614E-4</v>
      </c>
      <c r="BL182" s="25">
        <f t="shared" si="67"/>
        <v>4.6490089487346659E-4</v>
      </c>
      <c r="BM182" s="25">
        <f t="shared" si="67"/>
        <v>6.6305537465559991E-4</v>
      </c>
      <c r="BN182" s="25">
        <f t="shared" si="67"/>
        <v>9.3041641282317993E-4</v>
      </c>
      <c r="BO182" s="25">
        <f t="shared" si="67"/>
        <v>1.2848607605653426E-3</v>
      </c>
      <c r="BP182" s="25">
        <f t="shared" ref="BP182:CU182" si="68">_xlfn.POISSON.DIST(BP183, HomeTeamRating, FALSE)</f>
        <v>1.7466075963935175E-3</v>
      </c>
      <c r="BQ182" s="25">
        <f t="shared" si="68"/>
        <v>2.3377670905574727E-3</v>
      </c>
      <c r="BR182" s="25">
        <f t="shared" si="68"/>
        <v>3.0816020739166654E-3</v>
      </c>
      <c r="BS182" s="25">
        <f t="shared" si="68"/>
        <v>4.0014832900111983E-3</v>
      </c>
      <c r="BT182" s="25">
        <f t="shared" si="68"/>
        <v>5.1195447975143195E-3</v>
      </c>
      <c r="BU182" s="25">
        <f t="shared" si="68"/>
        <v>6.4550782229528536E-3</v>
      </c>
      <c r="BV182" s="25">
        <f t="shared" si="68"/>
        <v>8.0227400770985346E-3</v>
      </c>
      <c r="BW182" s="25">
        <f t="shared" si="68"/>
        <v>9.8306815029235734E-3</v>
      </c>
      <c r="BX182" s="25">
        <f t="shared" si="68"/>
        <v>1.1878740149365975E-2</v>
      </c>
      <c r="BY182" s="25">
        <f t="shared" si="68"/>
        <v>1.4156854698559465E-2</v>
      </c>
      <c r="BZ182" s="25">
        <f t="shared" si="68"/>
        <v>1.6643869713171239E-2</v>
      </c>
      <c r="CA182" s="25">
        <f t="shared" si="68"/>
        <v>1.9306888867278649E-2</v>
      </c>
      <c r="CB182" s="25">
        <f t="shared" si="68"/>
        <v>2.2101306992805846E-2</v>
      </c>
      <c r="CC182" s="25">
        <f t="shared" si="68"/>
        <v>2.4971606602261134E-2</v>
      </c>
      <c r="CD182" s="25">
        <f t="shared" si="68"/>
        <v>2.7852945825598982E-2</v>
      </c>
      <c r="CE182" s="25">
        <f t="shared" si="68"/>
        <v>3.0673497301608951E-2</v>
      </c>
      <c r="CF182" s="25">
        <f t="shared" si="68"/>
        <v>3.3357428315499739E-2</v>
      </c>
      <c r="CG182" s="25">
        <f t="shared" si="68"/>
        <v>3.5828348931462681E-2</v>
      </c>
      <c r="CH182" s="25">
        <f t="shared" si="68"/>
        <v>3.8013004354112867E-2</v>
      </c>
      <c r="CI182" s="25">
        <f t="shared" si="68"/>
        <v>3.9844956371178533E-2</v>
      </c>
      <c r="CJ182" s="25">
        <f t="shared" si="68"/>
        <v>4.1267990527292048E-2</v>
      </c>
      <c r="CK182" s="25">
        <f t="shared" si="68"/>
        <v>4.2239002069110687E-2</v>
      </c>
      <c r="CL182" s="25">
        <f t="shared" si="68"/>
        <v>4.2730153255960815E-2</v>
      </c>
      <c r="CM182" s="25">
        <f t="shared" si="68"/>
        <v>4.2730153255960822E-2</v>
      </c>
      <c r="CN182" s="25">
        <f t="shared" si="68"/>
        <v>4.2244583332597625E-2</v>
      </c>
      <c r="CO182" s="25">
        <f t="shared" si="68"/>
        <v>4.1295266853213421E-2</v>
      </c>
      <c r="CP182" s="25">
        <f t="shared" si="68"/>
        <v>3.9918757958106288E-2</v>
      </c>
      <c r="CQ182" s="25">
        <f t="shared" si="68"/>
        <v>3.8164087278629119E-2</v>
      </c>
      <c r="CR182" s="25">
        <f t="shared" si="68"/>
        <v>3.6089952100442739E-2</v>
      </c>
      <c r="CS182" s="25">
        <f t="shared" si="68"/>
        <v>3.3761568093962586E-2</v>
      </c>
      <c r="CT182" s="25">
        <f t="shared" si="68"/>
        <v>3.1247408767816433E-2</v>
      </c>
      <c r="CU182" s="25">
        <f t="shared" si="68"/>
        <v>2.8616048029474005E-2</v>
      </c>
      <c r="CV182" s="25">
        <f t="shared" ref="CV182:EA182" si="69">_xlfn.POISSON.DIST(CV183, HomeTeamRating, FALSE)</f>
        <v>2.5933293526710758E-2</v>
      </c>
      <c r="CW182" s="25">
        <f t="shared" si="69"/>
        <v>2.3259758111585961E-2</v>
      </c>
      <c r="CX182" s="25">
        <f t="shared" si="69"/>
        <v>2.064896893579566E-2</v>
      </c>
      <c r="CY182" s="25">
        <f t="shared" si="69"/>
        <v>1.8146063610244706E-2</v>
      </c>
      <c r="CZ182" s="25">
        <f t="shared" si="69"/>
        <v>1.5787075340912896E-2</v>
      </c>
      <c r="DA182" s="25">
        <f t="shared" si="69"/>
        <v>1.3598767867915078E-2</v>
      </c>
      <c r="DB182" s="25">
        <f t="shared" si="69"/>
        <v>1.1598949063809889E-2</v>
      </c>
      <c r="DC182" s="25">
        <f t="shared" si="69"/>
        <v>9.7971705684608227E-3</v>
      </c>
      <c r="DD182" s="25">
        <f t="shared" si="69"/>
        <v>8.1957099947700916E-3</v>
      </c>
      <c r="DE182" s="25">
        <f t="shared" si="69"/>
        <v>6.7907311385237918E-3</v>
      </c>
      <c r="DF182" s="25">
        <f t="shared" si="69"/>
        <v>5.5735246136940468E-3</v>
      </c>
      <c r="DG182" s="25">
        <f t="shared" si="69"/>
        <v>4.5317443120689999E-3</v>
      </c>
      <c r="DH182" s="25">
        <f t="shared" si="69"/>
        <v>3.6505718069444761E-3</v>
      </c>
      <c r="DI182" s="25">
        <f t="shared" si="69"/>
        <v>2.9137591486621019E-3</v>
      </c>
      <c r="DJ182" s="25">
        <f t="shared" si="69"/>
        <v>2.3045185993963895E-3</v>
      </c>
      <c r="DK182" s="25">
        <f t="shared" si="69"/>
        <v>1.8062443076350078E-3</v>
      </c>
      <c r="DL182" s="25">
        <f t="shared" si="69"/>
        <v>1.4030647746807697E-3</v>
      </c>
      <c r="DM182" s="25">
        <f t="shared" si="69"/>
        <v>1.0802357114798838E-3</v>
      </c>
      <c r="DN182" s="25">
        <f t="shared" si="69"/>
        <v>8.2439041139254236E-4</v>
      </c>
      <c r="DO182" s="25">
        <f t="shared" si="69"/>
        <v>6.2366926774914142E-4</v>
      </c>
      <c r="DP182" s="25">
        <f t="shared" si="69"/>
        <v>4.6775195081185522E-4</v>
      </c>
      <c r="DQ182" s="25">
        <f t="shared" si="69"/>
        <v>3.4781555316778774E-4</v>
      </c>
      <c r="DR182" s="25">
        <f t="shared" si="69"/>
        <v>2.5644028072540541E-4</v>
      </c>
      <c r="DS182" s="25">
        <f t="shared" si="69"/>
        <v>1.8748154977403533E-4</v>
      </c>
      <c r="DT182" s="25">
        <f t="shared" si="69"/>
        <v>1.3592412358617503E-4</v>
      </c>
      <c r="DU182" s="25">
        <f t="shared" si="69"/>
        <v>9.7730568198324032E-5</v>
      </c>
      <c r="DV182" s="25">
        <f t="shared" si="69"/>
        <v>6.9693110108641116E-5</v>
      </c>
      <c r="DW182" s="25">
        <f t="shared" si="69"/>
        <v>4.9295126662209788E-5</v>
      </c>
      <c r="DX182" s="25">
        <f t="shared" si="69"/>
        <v>3.4586096932356785E-5</v>
      </c>
      <c r="DY182" s="25">
        <f t="shared" si="69"/>
        <v>2.4071923464920463E-5</v>
      </c>
      <c r="DZ182" s="25">
        <f t="shared" si="69"/>
        <v>1.6621090011492636E-5</v>
      </c>
      <c r="EA182" s="25">
        <f t="shared" si="69"/>
        <v>1.1386101031494871E-5</v>
      </c>
      <c r="EB182" s="25">
        <f t="shared" ref="EB182:FG182" si="70">_xlfn.POISSON.DIST(EB183, HomeTeamRating, FALSE)</f>
        <v>7.7389905448442085E-6</v>
      </c>
      <c r="EC182" s="25">
        <f t="shared" si="70"/>
        <v>5.2193192046623568E-6</v>
      </c>
      <c r="ED182" s="25">
        <f t="shared" si="70"/>
        <v>3.4929290061971253E-6</v>
      </c>
      <c r="EE182" s="25">
        <f t="shared" si="70"/>
        <v>2.3197314773980802E-6</v>
      </c>
      <c r="EF182" s="25">
        <f t="shared" si="70"/>
        <v>1.5289139282851136E-6</v>
      </c>
      <c r="EG182" s="25">
        <f t="shared" si="70"/>
        <v>1.000116629780481E-6</v>
      </c>
      <c r="EH182" s="25">
        <f t="shared" si="70"/>
        <v>6.4932945366345219E-7</v>
      </c>
      <c r="EI182" s="25">
        <f t="shared" si="70"/>
        <v>4.1845675902755732E-7</v>
      </c>
      <c r="EJ182" s="25">
        <f t="shared" si="70"/>
        <v>2.6768925026027222E-7</v>
      </c>
      <c r="EK182" s="25">
        <f t="shared" si="70"/>
        <v>1.6999244359594165E-7</v>
      </c>
      <c r="EL182" s="25">
        <f t="shared" si="70"/>
        <v>1.0716914922352757E-7</v>
      </c>
      <c r="EM182" s="25">
        <f t="shared" si="70"/>
        <v>6.7077093398898989E-8</v>
      </c>
      <c r="EN182" s="25">
        <f t="shared" si="70"/>
        <v>4.1683622326458518E-8</v>
      </c>
      <c r="EO182" s="25">
        <f t="shared" si="70"/>
        <v>2.5719681861006277E-8</v>
      </c>
      <c r="EP182" s="25">
        <f t="shared" si="70"/>
        <v>1.5757833252870021E-8</v>
      </c>
      <c r="EQ182" s="25">
        <f t="shared" si="70"/>
        <v>9.5869335174802656E-9</v>
      </c>
      <c r="ER182" s="25">
        <f t="shared" si="70"/>
        <v>5.7921056668110534E-9</v>
      </c>
      <c r="ES182" s="25">
        <f t="shared" si="70"/>
        <v>3.4752634000866092E-9</v>
      </c>
      <c r="ET182" s="25">
        <f t="shared" si="70"/>
        <v>2.0708761356680886E-9</v>
      </c>
      <c r="EU182" s="25">
        <f t="shared" si="70"/>
        <v>1.225620570089241E-9</v>
      </c>
      <c r="EV182" s="25">
        <f t="shared" si="70"/>
        <v>7.2046614593085704E-10</v>
      </c>
      <c r="EW182" s="25">
        <f t="shared" si="70"/>
        <v>4.2067486373143914E-10</v>
      </c>
      <c r="EX182" s="25">
        <f t="shared" si="70"/>
        <v>2.4399142096423681E-10</v>
      </c>
      <c r="EY182" s="25">
        <f t="shared" si="70"/>
        <v>1.4057783856879777E-10</v>
      </c>
      <c r="EZ182" s="25">
        <f t="shared" si="70"/>
        <v>8.0462315496612768E-11</v>
      </c>
      <c r="FA182" s="25">
        <f t="shared" si="70"/>
        <v>4.5753081360819956E-11</v>
      </c>
      <c r="FB182" s="25">
        <f t="shared" si="70"/>
        <v>2.5847519989553852E-11</v>
      </c>
      <c r="FC182" s="25">
        <f t="shared" si="70"/>
        <v>1.4507962832846507E-11</v>
      </c>
      <c r="FD182" s="25">
        <f t="shared" si="70"/>
        <v>8.0909792721642151E-12</v>
      </c>
      <c r="FE182" s="25">
        <f t="shared" si="70"/>
        <v>4.4835362845751362E-12</v>
      </c>
      <c r="FF182" s="25">
        <f t="shared" si="70"/>
        <v>2.4687826377090952E-12</v>
      </c>
      <c r="FG182" s="25">
        <f t="shared" si="70"/>
        <v>1.3508433300672293E-12</v>
      </c>
      <c r="FH182" s="25">
        <f t="shared" ref="FH182" si="71">_xlfn.POISSON.DIST(FH183, HomeTeamRating, FALSE)</f>
        <v>7.3452106072405543E-13</v>
      </c>
    </row>
    <row r="183" spans="2:164" ht="19.2" customHeight="1" x14ac:dyDescent="0.3">
      <c r="D183" s="3">
        <v>0</v>
      </c>
      <c r="E183" s="3">
        <v>1</v>
      </c>
      <c r="F183" s="3">
        <v>2</v>
      </c>
      <c r="G183" s="3">
        <v>3</v>
      </c>
      <c r="H183" s="3">
        <v>4</v>
      </c>
      <c r="I183" s="3">
        <v>5</v>
      </c>
      <c r="J183" s="3">
        <v>6</v>
      </c>
      <c r="K183" s="3">
        <v>7</v>
      </c>
      <c r="L183" s="3">
        <v>8</v>
      </c>
      <c r="M183" s="3">
        <v>9</v>
      </c>
      <c r="N183" s="3">
        <v>10</v>
      </c>
      <c r="O183" s="3">
        <v>11</v>
      </c>
      <c r="P183" s="3">
        <v>12</v>
      </c>
      <c r="Q183" s="3">
        <v>13</v>
      </c>
      <c r="R183" s="3">
        <v>14</v>
      </c>
      <c r="S183" s="3">
        <v>15</v>
      </c>
      <c r="T183" s="3">
        <v>16</v>
      </c>
      <c r="U183" s="3">
        <v>17</v>
      </c>
      <c r="V183" s="3">
        <v>18</v>
      </c>
      <c r="W183" s="3">
        <v>19</v>
      </c>
      <c r="X183" s="3">
        <v>20</v>
      </c>
      <c r="Y183" s="3">
        <v>21</v>
      </c>
      <c r="Z183" s="3">
        <v>22</v>
      </c>
      <c r="AA183" s="3">
        <v>23</v>
      </c>
      <c r="AB183" s="3">
        <v>24</v>
      </c>
      <c r="AC183" s="3">
        <v>25</v>
      </c>
      <c r="AD183" s="3">
        <v>26</v>
      </c>
      <c r="AE183" s="3">
        <v>27</v>
      </c>
      <c r="AF183" s="3">
        <v>28</v>
      </c>
      <c r="AG183" s="3">
        <v>29</v>
      </c>
      <c r="AH183" s="3">
        <v>30</v>
      </c>
      <c r="AI183" s="3">
        <v>31</v>
      </c>
      <c r="AJ183" s="3">
        <v>32</v>
      </c>
      <c r="AK183" s="3">
        <v>33</v>
      </c>
      <c r="AL183" s="3">
        <v>34</v>
      </c>
      <c r="AM183" s="3">
        <v>35</v>
      </c>
      <c r="AN183" s="3">
        <v>36</v>
      </c>
      <c r="AO183" s="3">
        <v>37</v>
      </c>
      <c r="AP183" s="3">
        <v>38</v>
      </c>
      <c r="AQ183" s="3">
        <v>39</v>
      </c>
      <c r="AR183" s="3">
        <v>40</v>
      </c>
      <c r="AS183" s="3">
        <v>41</v>
      </c>
      <c r="AT183" s="3">
        <v>42</v>
      </c>
      <c r="AU183" s="3">
        <v>43</v>
      </c>
      <c r="AV183" s="3">
        <v>44</v>
      </c>
      <c r="AW183" s="3">
        <v>45</v>
      </c>
      <c r="AX183" s="3">
        <v>46</v>
      </c>
      <c r="AY183" s="3">
        <v>47</v>
      </c>
      <c r="AZ183" s="3">
        <v>48</v>
      </c>
      <c r="BA183" s="3">
        <v>49</v>
      </c>
      <c r="BB183" s="3">
        <v>50</v>
      </c>
      <c r="BC183" s="3">
        <v>51</v>
      </c>
      <c r="BD183" s="3">
        <v>52</v>
      </c>
      <c r="BE183" s="3">
        <v>53</v>
      </c>
      <c r="BF183" s="3">
        <v>54</v>
      </c>
      <c r="BG183" s="3">
        <v>55</v>
      </c>
      <c r="BH183" s="3">
        <v>56</v>
      </c>
      <c r="BI183" s="3">
        <v>57</v>
      </c>
      <c r="BJ183" s="3">
        <v>58</v>
      </c>
      <c r="BK183" s="3">
        <v>59</v>
      </c>
      <c r="BL183" s="3">
        <v>60</v>
      </c>
      <c r="BM183" s="3">
        <v>61</v>
      </c>
      <c r="BN183" s="3">
        <v>62</v>
      </c>
      <c r="BO183" s="3">
        <v>63</v>
      </c>
      <c r="BP183" s="3">
        <v>64</v>
      </c>
      <c r="BQ183" s="3">
        <v>65</v>
      </c>
      <c r="BR183" s="3">
        <v>66</v>
      </c>
      <c r="BS183" s="3">
        <v>67</v>
      </c>
      <c r="BT183" s="3">
        <v>68</v>
      </c>
      <c r="BU183" s="3">
        <v>69</v>
      </c>
      <c r="BV183" s="3">
        <v>70</v>
      </c>
      <c r="BW183" s="3">
        <v>71</v>
      </c>
      <c r="BX183" s="3">
        <v>72</v>
      </c>
      <c r="BY183" s="3">
        <v>73</v>
      </c>
      <c r="BZ183" s="3">
        <v>74</v>
      </c>
      <c r="CA183" s="3">
        <v>75</v>
      </c>
      <c r="CB183" s="3">
        <v>76</v>
      </c>
      <c r="CC183" s="3">
        <v>77</v>
      </c>
      <c r="CD183" s="3">
        <v>78</v>
      </c>
      <c r="CE183" s="3">
        <v>79</v>
      </c>
      <c r="CF183" s="3">
        <v>80</v>
      </c>
      <c r="CG183" s="3">
        <v>81</v>
      </c>
      <c r="CH183" s="3">
        <v>82</v>
      </c>
      <c r="CI183" s="3">
        <v>83</v>
      </c>
      <c r="CJ183" s="3">
        <v>84</v>
      </c>
      <c r="CK183" s="3">
        <v>85</v>
      </c>
      <c r="CL183" s="3">
        <v>86</v>
      </c>
      <c r="CM183" s="3">
        <v>87</v>
      </c>
      <c r="CN183" s="3">
        <v>88</v>
      </c>
      <c r="CO183" s="3">
        <v>89</v>
      </c>
      <c r="CP183" s="3">
        <v>90</v>
      </c>
      <c r="CQ183" s="3">
        <v>91</v>
      </c>
      <c r="CR183" s="3">
        <v>92</v>
      </c>
      <c r="CS183" s="3">
        <v>93</v>
      </c>
      <c r="CT183" s="3">
        <v>94</v>
      </c>
      <c r="CU183" s="3">
        <v>95</v>
      </c>
      <c r="CV183" s="3">
        <v>96</v>
      </c>
      <c r="CW183" s="3">
        <v>97</v>
      </c>
      <c r="CX183" s="3">
        <v>98</v>
      </c>
      <c r="CY183" s="3">
        <v>99</v>
      </c>
      <c r="CZ183" s="3">
        <v>100</v>
      </c>
      <c r="DA183" s="3">
        <v>101</v>
      </c>
      <c r="DB183" s="3">
        <v>102</v>
      </c>
      <c r="DC183" s="3">
        <v>103</v>
      </c>
      <c r="DD183" s="3">
        <v>104</v>
      </c>
      <c r="DE183" s="3">
        <v>105</v>
      </c>
      <c r="DF183" s="3">
        <v>106</v>
      </c>
      <c r="DG183" s="3">
        <v>107</v>
      </c>
      <c r="DH183" s="3">
        <v>108</v>
      </c>
      <c r="DI183" s="3">
        <v>109</v>
      </c>
      <c r="DJ183" s="3">
        <v>110</v>
      </c>
      <c r="DK183" s="3">
        <v>111</v>
      </c>
      <c r="DL183" s="3">
        <v>112</v>
      </c>
      <c r="DM183" s="3">
        <v>113</v>
      </c>
      <c r="DN183" s="3">
        <v>114</v>
      </c>
      <c r="DO183" s="3">
        <v>115</v>
      </c>
      <c r="DP183" s="3">
        <v>116</v>
      </c>
      <c r="DQ183" s="3">
        <v>117</v>
      </c>
      <c r="DR183" s="3">
        <v>118</v>
      </c>
      <c r="DS183" s="3">
        <v>119</v>
      </c>
      <c r="DT183" s="3">
        <v>120</v>
      </c>
      <c r="DU183" s="3">
        <v>121</v>
      </c>
      <c r="DV183" s="3">
        <v>122</v>
      </c>
      <c r="DW183" s="3">
        <v>123</v>
      </c>
      <c r="DX183" s="3">
        <v>124</v>
      </c>
      <c r="DY183" s="3">
        <v>125</v>
      </c>
      <c r="DZ183" s="3">
        <v>126</v>
      </c>
      <c r="EA183" s="3">
        <v>127</v>
      </c>
      <c r="EB183" s="3">
        <v>128</v>
      </c>
      <c r="EC183" s="3">
        <v>129</v>
      </c>
      <c r="ED183" s="3">
        <v>130</v>
      </c>
      <c r="EE183" s="3">
        <v>131</v>
      </c>
      <c r="EF183" s="3">
        <v>132</v>
      </c>
      <c r="EG183" s="3">
        <v>133</v>
      </c>
      <c r="EH183" s="3">
        <v>134</v>
      </c>
      <c r="EI183" s="3">
        <v>135</v>
      </c>
      <c r="EJ183" s="3">
        <v>136</v>
      </c>
      <c r="EK183" s="3">
        <v>137</v>
      </c>
      <c r="EL183" s="3">
        <v>138</v>
      </c>
      <c r="EM183" s="3">
        <v>139</v>
      </c>
      <c r="EN183" s="3">
        <v>140</v>
      </c>
      <c r="EO183" s="3">
        <v>141</v>
      </c>
      <c r="EP183" s="3">
        <v>142</v>
      </c>
      <c r="EQ183" s="3">
        <v>143</v>
      </c>
      <c r="ER183" s="3">
        <v>144</v>
      </c>
      <c r="ES183" s="3">
        <v>145</v>
      </c>
      <c r="ET183" s="3">
        <v>146</v>
      </c>
      <c r="EU183" s="3">
        <v>147</v>
      </c>
      <c r="EV183" s="3">
        <v>148</v>
      </c>
      <c r="EW183" s="3">
        <v>149</v>
      </c>
      <c r="EX183" s="3">
        <v>150</v>
      </c>
      <c r="EY183" s="3">
        <v>151</v>
      </c>
      <c r="EZ183" s="3">
        <v>152</v>
      </c>
      <c r="FA183" s="3">
        <v>153</v>
      </c>
      <c r="FB183" s="3">
        <v>154</v>
      </c>
      <c r="FC183" s="3">
        <v>155</v>
      </c>
      <c r="FD183" s="3">
        <v>156</v>
      </c>
      <c r="FE183" s="3">
        <v>157</v>
      </c>
      <c r="FF183" s="3">
        <v>158</v>
      </c>
      <c r="FG183" s="3">
        <v>159</v>
      </c>
      <c r="FH183" s="3">
        <v>160</v>
      </c>
    </row>
    <row r="184" spans="2:164" ht="19.2" customHeight="1" x14ac:dyDescent="0.3">
      <c r="B184" s="26">
        <f t="shared" ref="B184:B215" si="72">_xlfn.POISSON.DIST(C184, AwayTeamRating, FALSE)</f>
        <v>1.8048513878454153E-35</v>
      </c>
      <c r="C184" s="3">
        <v>0</v>
      </c>
      <c r="D184" s="26">
        <f>$B184*D$182</f>
        <v>2.9704450455206908E-73</v>
      </c>
      <c r="E184" s="26">
        <f t="shared" ref="E184:BP187" si="73">$B184*E$182</f>
        <v>2.584287189603001E-71</v>
      </c>
      <c r="F184" s="26">
        <f t="shared" si="73"/>
        <v>1.124164927477294E-69</v>
      </c>
      <c r="G184" s="26">
        <f t="shared" si="73"/>
        <v>3.2600782896841935E-68</v>
      </c>
      <c r="H184" s="26">
        <f t="shared" si="73"/>
        <v>7.090670280063103E-67</v>
      </c>
      <c r="I184" s="26">
        <f t="shared" si="73"/>
        <v>1.2337766287309821E-65</v>
      </c>
      <c r="J184" s="26">
        <f t="shared" si="73"/>
        <v>1.7889761116599064E-64</v>
      </c>
      <c r="K184" s="26">
        <f t="shared" si="73"/>
        <v>2.2234417387773147E-63</v>
      </c>
      <c r="L184" s="26">
        <f t="shared" si="73"/>
        <v>2.4179928909203419E-62</v>
      </c>
      <c r="M184" s="26">
        <f t="shared" si="73"/>
        <v>2.3373931278896585E-61</v>
      </c>
      <c r="N184" s="26">
        <f t="shared" si="73"/>
        <v>2.0335320212640281E-60</v>
      </c>
      <c r="O184" s="26">
        <f t="shared" si="73"/>
        <v>1.6083389622724335E-59</v>
      </c>
      <c r="P184" s="26">
        <f t="shared" si="73"/>
        <v>1.1660457476475227E-58</v>
      </c>
      <c r="Q184" s="26">
        <f t="shared" si="73"/>
        <v>7.8035369265642007E-58</v>
      </c>
      <c r="R184" s="26">
        <f t="shared" si="73"/>
        <v>4.8493408043648797E-57</v>
      </c>
      <c r="S184" s="26">
        <f t="shared" si="73"/>
        <v>2.8126176665316296E-56</v>
      </c>
      <c r="T184" s="26">
        <f t="shared" si="73"/>
        <v>1.5293608561765755E-55</v>
      </c>
      <c r="U184" s="26">
        <f t="shared" si="73"/>
        <v>7.8267290874918328E-55</v>
      </c>
      <c r="V184" s="26">
        <f t="shared" si="73"/>
        <v>3.7829190589544053E-54</v>
      </c>
      <c r="W184" s="26">
        <f t="shared" si="73"/>
        <v>1.7321787269949161E-53</v>
      </c>
      <c r="X184" s="26">
        <f t="shared" si="73"/>
        <v>7.5349774624279214E-53</v>
      </c>
      <c r="Y184" s="26">
        <f t="shared" si="73"/>
        <v>3.1216335201487065E-52</v>
      </c>
      <c r="Z184" s="26">
        <f t="shared" si="73"/>
        <v>1.2344641647860751E-51</v>
      </c>
      <c r="AA184" s="26">
        <f t="shared" si="73"/>
        <v>4.6694948841908213E-51</v>
      </c>
      <c r="AB184" s="26">
        <f t="shared" si="73"/>
        <v>1.692691895519173E-50</v>
      </c>
      <c r="AC184" s="26">
        <f t="shared" si="73"/>
        <v>5.8905677964067277E-50</v>
      </c>
      <c r="AD184" s="26">
        <f t="shared" si="73"/>
        <v>1.9710746087976256E-49</v>
      </c>
      <c r="AE184" s="26">
        <f t="shared" si="73"/>
        <v>6.351240406125689E-49</v>
      </c>
      <c r="AF184" s="26">
        <f t="shared" si="73"/>
        <v>1.9734211261890651E-48</v>
      </c>
      <c r="AG184" s="26">
        <f t="shared" si="73"/>
        <v>5.9202633785671878E-48</v>
      </c>
      <c r="AH184" s="26">
        <f t="shared" si="73"/>
        <v>1.716876379784473E-47</v>
      </c>
      <c r="AI184" s="26">
        <f t="shared" si="73"/>
        <v>4.8183304852015983E-47</v>
      </c>
      <c r="AJ184" s="26">
        <f t="shared" si="73"/>
        <v>1.3099836006641837E-46</v>
      </c>
      <c r="AK184" s="26">
        <f t="shared" si="73"/>
        <v>3.4535931290237596E-46</v>
      </c>
      <c r="AL184" s="26">
        <f t="shared" si="73"/>
        <v>8.8371353595607933E-46</v>
      </c>
      <c r="AM184" s="26">
        <f t="shared" si="73"/>
        <v>2.1966593608051052E-45</v>
      </c>
      <c r="AN184" s="26">
        <f t="shared" si="73"/>
        <v>5.3085934552790219E-45</v>
      </c>
      <c r="AO184" s="26">
        <f t="shared" si="73"/>
        <v>1.2482368394845291E-44</v>
      </c>
      <c r="AP184" s="26">
        <f t="shared" si="73"/>
        <v>2.8578053956619466E-44</v>
      </c>
      <c r="AQ184" s="26">
        <f t="shared" si="73"/>
        <v>6.3751043441689437E-44</v>
      </c>
      <c r="AR184" s="26">
        <f t="shared" si="73"/>
        <v>1.3865851948567487E-43</v>
      </c>
      <c r="AS184" s="26">
        <f t="shared" si="73"/>
        <v>2.9422661451838294E-43</v>
      </c>
      <c r="AT184" s="26">
        <f t="shared" si="73"/>
        <v>6.0946941578807817E-43</v>
      </c>
      <c r="AU184" s="26">
        <f t="shared" si="73"/>
        <v>1.2331125389200664E-42</v>
      </c>
      <c r="AV184" s="26">
        <f t="shared" si="73"/>
        <v>2.4381997928646662E-42</v>
      </c>
      <c r="AW184" s="26">
        <f t="shared" si="73"/>
        <v>4.7138529328716798E-42</v>
      </c>
      <c r="AX184" s="26">
        <f t="shared" si="73"/>
        <v>8.9153305469529729E-42</v>
      </c>
      <c r="AY184" s="26">
        <f t="shared" si="73"/>
        <v>1.6502845906061986E-41</v>
      </c>
      <c r="AZ184" s="26">
        <f t="shared" si="73"/>
        <v>2.9911408204737264E-41</v>
      </c>
      <c r="BA184" s="26">
        <f t="shared" si="73"/>
        <v>5.3108010485962128E-41</v>
      </c>
      <c r="BB184" s="26">
        <f t="shared" si="73"/>
        <v>9.2407938245574394E-41</v>
      </c>
      <c r="BC184" s="26">
        <f t="shared" si="73"/>
        <v>1.5763707112480302E-40</v>
      </c>
      <c r="BD184" s="26">
        <f t="shared" si="73"/>
        <v>2.6373894592034209E-40</v>
      </c>
      <c r="BE184" s="26">
        <f t="shared" si="73"/>
        <v>4.3292996783150533E-40</v>
      </c>
      <c r="BF184" s="26">
        <f t="shared" si="73"/>
        <v>6.9749828150631568E-40</v>
      </c>
      <c r="BG184" s="26">
        <f t="shared" si="73"/>
        <v>1.1033154634736299E-39</v>
      </c>
      <c r="BH184" s="26">
        <f t="shared" si="73"/>
        <v>1.7140793807536737E-39</v>
      </c>
      <c r="BI184" s="26">
        <f t="shared" si="73"/>
        <v>2.6162264232556097E-39</v>
      </c>
      <c r="BJ184" s="26">
        <f t="shared" si="73"/>
        <v>3.9243396348833935E-39</v>
      </c>
      <c r="BK184" s="26">
        <f t="shared" si="73"/>
        <v>5.7867381056755082E-39</v>
      </c>
      <c r="BL184" s="26">
        <f t="shared" si="73"/>
        <v>8.3907702532295171E-39</v>
      </c>
      <c r="BM184" s="26">
        <f t="shared" si="73"/>
        <v>1.1967164131655212E-38</v>
      </c>
      <c r="BN184" s="26">
        <f t="shared" si="73"/>
        <v>1.6792633539580691E-38</v>
      </c>
      <c r="BO184" s="26">
        <f t="shared" si="73"/>
        <v>2.3189827268944743E-38</v>
      </c>
      <c r="BP184" s="26">
        <f t="shared" si="73"/>
        <v>3.1523671443721853E-38</v>
      </c>
      <c r="BQ184" s="26">
        <f t="shared" ref="BQ184:EB187" si="74">$B184*BQ$182</f>
        <v>4.2193221778519932E-38</v>
      </c>
      <c r="BR184" s="26">
        <f t="shared" si="74"/>
        <v>5.5618337798958035E-38</v>
      </c>
      <c r="BS184" s="26">
        <f t="shared" si="74"/>
        <v>7.22208266941695E-38</v>
      </c>
      <c r="BT184" s="26">
        <f t="shared" si="74"/>
        <v>9.2400175329304957E-38</v>
      </c>
      <c r="BU184" s="26">
        <f t="shared" si="74"/>
        <v>1.1650456889347174E-37</v>
      </c>
      <c r="BV184" s="26">
        <f t="shared" si="74"/>
        <v>1.4479853562474324E-37</v>
      </c>
      <c r="BW184" s="26">
        <f t="shared" si="74"/>
        <v>1.7742919154017864E-37</v>
      </c>
      <c r="BX184" s="26">
        <f t="shared" si="74"/>
        <v>2.1439360644438234E-37</v>
      </c>
      <c r="BY184" s="26">
        <f t="shared" si="74"/>
        <v>2.5551018850220939E-37</v>
      </c>
      <c r="BZ184" s="26">
        <f t="shared" si="74"/>
        <v>3.0039711350935386E-37</v>
      </c>
      <c r="CA184" s="26">
        <f t="shared" si="74"/>
        <v>3.484606516708507E-37</v>
      </c>
      <c r="CB184" s="26">
        <f t="shared" si="74"/>
        <v>3.9889574599163212E-37</v>
      </c>
      <c r="CC184" s="26">
        <f t="shared" si="74"/>
        <v>4.507003883282074E-37</v>
      </c>
      <c r="CD184" s="26">
        <f t="shared" si="74"/>
        <v>5.0270427928915493E-37</v>
      </c>
      <c r="CE184" s="26">
        <f t="shared" si="74"/>
        <v>5.5361104174881517E-37</v>
      </c>
      <c r="CF184" s="26">
        <f t="shared" si="74"/>
        <v>6.0205200790183657E-37</v>
      </c>
      <c r="CG184" s="26">
        <f t="shared" si="74"/>
        <v>6.4664845293160224E-37</v>
      </c>
      <c r="CH184" s="26">
        <f t="shared" si="74"/>
        <v>6.8607823664694422E-37</v>
      </c>
      <c r="CI184" s="26">
        <f t="shared" si="74"/>
        <v>7.1914224805161596E-37</v>
      </c>
      <c r="CJ184" s="26">
        <f t="shared" si="74"/>
        <v>7.4482589976774503E-37</v>
      </c>
      <c r="CK184" s="26">
        <f t="shared" si="74"/>
        <v>7.6235121505639796E-37</v>
      </c>
      <c r="CL184" s="26">
        <f t="shared" si="74"/>
        <v>7.7121576406868161E-37</v>
      </c>
      <c r="CM184" s="26">
        <f t="shared" si="74"/>
        <v>7.7121576406868177E-37</v>
      </c>
      <c r="CN184" s="26">
        <f t="shared" si="74"/>
        <v>7.6245194856790121E-37</v>
      </c>
      <c r="CO184" s="26">
        <f t="shared" si="74"/>
        <v>7.4531819691469021E-37</v>
      </c>
      <c r="CP184" s="26">
        <f t="shared" si="74"/>
        <v>7.2047425701753351E-37</v>
      </c>
      <c r="CQ184" s="26">
        <f t="shared" si="74"/>
        <v>6.888050589068732E-37</v>
      </c>
      <c r="CR184" s="26">
        <f t="shared" si="74"/>
        <v>6.5137000135758639E-37</v>
      </c>
      <c r="CS184" s="26">
        <f t="shared" si="74"/>
        <v>6.0934613030225865E-37</v>
      </c>
      <c r="CT184" s="26">
        <f t="shared" si="74"/>
        <v>5.6396929081166484E-37</v>
      </c>
      <c r="CU184" s="26">
        <f t="shared" si="74"/>
        <v>5.1647714000647216E-37</v>
      </c>
      <c r="CV184" s="26">
        <f t="shared" si="74"/>
        <v>4.6805740813086437E-37</v>
      </c>
      <c r="CW184" s="26">
        <f t="shared" si="74"/>
        <v>4.1980406708644576E-37</v>
      </c>
      <c r="CX184" s="26">
        <f t="shared" si="74"/>
        <v>3.7268320241347666E-37</v>
      </c>
      <c r="CY184" s="26">
        <f t="shared" si="74"/>
        <v>3.2750948090881344E-37</v>
      </c>
      <c r="CZ184" s="26">
        <f t="shared" si="74"/>
        <v>2.8493324839066774E-37</v>
      </c>
      <c r="DA184" s="26">
        <f t="shared" si="74"/>
        <v>2.4543755059394169E-37</v>
      </c>
      <c r="DB184" s="26">
        <f t="shared" si="74"/>
        <v>2.0934379315365559E-37</v>
      </c>
      <c r="DC184" s="26">
        <f t="shared" si="74"/>
        <v>1.7682436897444772E-37</v>
      </c>
      <c r="DD184" s="26">
        <f t="shared" si="74"/>
        <v>1.4792038558439342E-37</v>
      </c>
      <c r="DE184" s="26">
        <f t="shared" si="74"/>
        <v>1.2256260519849742E-37</v>
      </c>
      <c r="DF184" s="26">
        <f t="shared" si="74"/>
        <v>1.0059383634216283E-37</v>
      </c>
      <c r="DG184" s="26">
        <f t="shared" si="74"/>
        <v>8.1791250109983007E-38</v>
      </c>
      <c r="DH184" s="26">
        <f t="shared" si="74"/>
        <v>6.5887395921930833E-38</v>
      </c>
      <c r="DI184" s="26">
        <f t="shared" si="74"/>
        <v>5.2589022433100703E-38</v>
      </c>
      <c r="DJ184" s="26">
        <f t="shared" si="74"/>
        <v>4.1593135924361463E-38</v>
      </c>
      <c r="DK184" s="26">
        <f t="shared" si="74"/>
        <v>3.2600025454229251E-38</v>
      </c>
      <c r="DL184" s="26">
        <f t="shared" si="74"/>
        <v>2.532323405819602E-38</v>
      </c>
      <c r="DM184" s="26">
        <f t="shared" si="74"/>
        <v>1.9496649230646479E-38</v>
      </c>
      <c r="DN184" s="26">
        <f t="shared" si="74"/>
        <v>1.487902178128283E-38</v>
      </c>
      <c r="DO184" s="26">
        <f t="shared" si="74"/>
        <v>1.1256303434535718E-38</v>
      </c>
      <c r="DP184" s="26">
        <f t="shared" si="74"/>
        <v>8.4422275759017734E-39</v>
      </c>
      <c r="DQ184" s="26">
        <f t="shared" si="74"/>
        <v>6.277553838491025E-39</v>
      </c>
      <c r="DR184" s="26">
        <f t="shared" si="74"/>
        <v>4.6283659656671585E-39</v>
      </c>
      <c r="DS184" s="26">
        <f t="shared" si="74"/>
        <v>3.3837633530507697E-39</v>
      </c>
      <c r="DT184" s="26">
        <f t="shared" si="74"/>
        <v>2.4532284309617977E-39</v>
      </c>
      <c r="DU184" s="26">
        <f t="shared" si="74"/>
        <v>1.7638915164766613E-39</v>
      </c>
      <c r="DV184" s="26">
        <f t="shared" si="74"/>
        <v>1.2578570650284426E-39</v>
      </c>
      <c r="DW184" s="26">
        <f t="shared" si="74"/>
        <v>8.8970377770304876E-40</v>
      </c>
      <c r="DX184" s="26">
        <f t="shared" si="74"/>
        <v>6.2422765048520205E-40</v>
      </c>
      <c r="DY184" s="26">
        <f t="shared" si="74"/>
        <v>4.3446244473770316E-40</v>
      </c>
      <c r="DZ184" s="26">
        <f t="shared" si="74"/>
        <v>2.9998597374746054E-40</v>
      </c>
      <c r="EA184" s="26">
        <f t="shared" si="74"/>
        <v>2.0550220248841633E-40</v>
      </c>
      <c r="EB184" s="26">
        <f t="shared" si="74"/>
        <v>1.3967727825384615E-40</v>
      </c>
      <c r="EC184" s="26">
        <f t="shared" ref="EC184:ER199" si="75">$B184*EC$182</f>
        <v>9.4200955101430837E-41</v>
      </c>
      <c r="ED184" s="26">
        <f t="shared" si="75"/>
        <v>6.3042177644803892E-41</v>
      </c>
      <c r="EE184" s="26">
        <f t="shared" si="75"/>
        <v>4.1867705764106208E-41</v>
      </c>
      <c r="EF184" s="26">
        <f t="shared" si="75"/>
        <v>2.759462425361573E-41</v>
      </c>
      <c r="EG184" s="26">
        <f t="shared" si="75"/>
        <v>1.8050618872665805E-41</v>
      </c>
      <c r="EH184" s="26">
        <f t="shared" si="75"/>
        <v>1.171943165613387E-41</v>
      </c>
      <c r="EI184" s="26">
        <f t="shared" si="75"/>
        <v>7.5525226228418133E-42</v>
      </c>
      <c r="EJ184" s="26">
        <f t="shared" si="75"/>
        <v>4.8313931484355101E-42</v>
      </c>
      <c r="EK184" s="26">
        <f t="shared" si="75"/>
        <v>3.0681109774736873E-42</v>
      </c>
      <c r="EL184" s="26">
        <f t="shared" si="75"/>
        <v>1.9342438771029616E-42</v>
      </c>
      <c r="EM184" s="26">
        <f t="shared" si="75"/>
        <v>1.2106418511363938E-42</v>
      </c>
      <c r="EN184" s="26">
        <f t="shared" si="75"/>
        <v>7.5232743606332795E-43</v>
      </c>
      <c r="EO184" s="26">
        <f t="shared" si="75"/>
        <v>4.6420203501779735E-43</v>
      </c>
      <c r="EP184" s="26">
        <f t="shared" si="75"/>
        <v>2.8440547215879091E-43</v>
      </c>
      <c r="EQ184" s="26">
        <f t="shared" si="75"/>
        <v>1.7302990264205986E-43</v>
      </c>
      <c r="ER184" s="26">
        <f t="shared" si="75"/>
        <v>1.0453889951291224E-43</v>
      </c>
      <c r="ES184" s="26">
        <f t="shared" ref="ES184:FH199" si="76">$B184*ES$182</f>
        <v>6.2723339707746931E-44</v>
      </c>
      <c r="ET184" s="26">
        <f t="shared" si="76"/>
        <v>3.7376236675165001E-44</v>
      </c>
      <c r="EU184" s="26">
        <f t="shared" si="76"/>
        <v>2.2120629868974558E-44</v>
      </c>
      <c r="EV184" s="26">
        <f t="shared" si="76"/>
        <v>1.3003343233789449E-44</v>
      </c>
      <c r="EW184" s="26">
        <f t="shared" si="76"/>
        <v>7.5925561163736888E-45</v>
      </c>
      <c r="EX184" s="26">
        <f t="shared" si="76"/>
        <v>4.4036825474967777E-45</v>
      </c>
      <c r="EY184" s="26">
        <f t="shared" si="76"/>
        <v>2.5372210704120341E-45</v>
      </c>
      <c r="EZ184" s="26">
        <f t="shared" si="76"/>
        <v>1.4522252179331721E-45</v>
      </c>
      <c r="FA184" s="26">
        <f t="shared" si="76"/>
        <v>8.2577512392280105E-46</v>
      </c>
      <c r="FB184" s="26">
        <f t="shared" si="76"/>
        <v>4.6650932325508383E-46</v>
      </c>
      <c r="FC184" s="26">
        <f t="shared" si="76"/>
        <v>2.618471685367272E-46</v>
      </c>
      <c r="FD184" s="26">
        <f t="shared" si="76"/>
        <v>1.4603015168394073E-46</v>
      </c>
      <c r="FE184" s="26">
        <f t="shared" si="76"/>
        <v>8.0921166856707118E-47</v>
      </c>
      <c r="FF184" s="26">
        <f t="shared" si="76"/>
        <v>4.4557857699579256E-47</v>
      </c>
      <c r="FG184" s="26">
        <f t="shared" si="76"/>
        <v>2.4380714590335613E-47</v>
      </c>
      <c r="FH184" s="26">
        <f t="shared" si="76"/>
        <v>1.325701355849498E-47</v>
      </c>
    </row>
    <row r="185" spans="2:164" ht="19.2" customHeight="1" x14ac:dyDescent="0.3">
      <c r="B185" s="26">
        <f t="shared" si="72"/>
        <v>1.4438811102763315E-33</v>
      </c>
      <c r="C185" s="3">
        <v>1</v>
      </c>
      <c r="D185" s="26">
        <f t="shared" ref="D185:S207" si="77">$B185*D$182</f>
        <v>2.3763560364165515E-71</v>
      </c>
      <c r="E185" s="26">
        <f t="shared" si="73"/>
        <v>2.0674297516823997E-69</v>
      </c>
      <c r="F185" s="26">
        <f t="shared" si="73"/>
        <v>8.9933194198183463E-68</v>
      </c>
      <c r="G185" s="26">
        <f t="shared" si="73"/>
        <v>2.6080626317473538E-66</v>
      </c>
      <c r="H185" s="26">
        <f t="shared" si="73"/>
        <v>5.6725362240504798E-65</v>
      </c>
      <c r="I185" s="26">
        <f t="shared" si="73"/>
        <v>9.8702130298478525E-64</v>
      </c>
      <c r="J185" s="26">
        <f t="shared" si="73"/>
        <v>1.4311808893279244E-62</v>
      </c>
      <c r="K185" s="26">
        <f t="shared" si="73"/>
        <v>1.778753391021851E-61</v>
      </c>
      <c r="L185" s="26">
        <f t="shared" si="73"/>
        <v>1.9343943127362725E-60</v>
      </c>
      <c r="M185" s="26">
        <f t="shared" si="73"/>
        <v>1.8699145023117259E-59</v>
      </c>
      <c r="N185" s="26">
        <f t="shared" si="73"/>
        <v>1.6268256170112214E-58</v>
      </c>
      <c r="O185" s="26">
        <f t="shared" si="73"/>
        <v>1.286671169817946E-57</v>
      </c>
      <c r="P185" s="26">
        <f t="shared" si="73"/>
        <v>9.3283659811801776E-57</v>
      </c>
      <c r="Q185" s="26">
        <f t="shared" si="73"/>
        <v>6.2428295412513576E-56</v>
      </c>
      <c r="R185" s="26">
        <f t="shared" si="73"/>
        <v>3.8794726434919019E-55</v>
      </c>
      <c r="S185" s="26">
        <f t="shared" si="73"/>
        <v>2.2500941332253023E-54</v>
      </c>
      <c r="T185" s="26">
        <f t="shared" si="73"/>
        <v>1.2234886849412598E-53</v>
      </c>
      <c r="U185" s="26">
        <f t="shared" si="73"/>
        <v>6.2613832699934625E-53</v>
      </c>
      <c r="V185" s="26">
        <f t="shared" si="73"/>
        <v>3.0263352471635226E-52</v>
      </c>
      <c r="W185" s="26">
        <f t="shared" si="73"/>
        <v>1.3857429815959321E-51</v>
      </c>
      <c r="X185" s="26">
        <f t="shared" si="73"/>
        <v>6.027981969942334E-51</v>
      </c>
      <c r="Y185" s="26">
        <f t="shared" si="73"/>
        <v>2.497306816118964E-50</v>
      </c>
      <c r="Z185" s="26">
        <f t="shared" si="73"/>
        <v>9.8757133182885964E-50</v>
      </c>
      <c r="AA185" s="26">
        <f t="shared" si="73"/>
        <v>3.7355959073526553E-49</v>
      </c>
      <c r="AB185" s="26">
        <f t="shared" si="73"/>
        <v>1.3541535164153377E-48</v>
      </c>
      <c r="AC185" s="26">
        <f t="shared" si="73"/>
        <v>4.7124542371253799E-48</v>
      </c>
      <c r="AD185" s="26">
        <f t="shared" si="73"/>
        <v>1.5768596870380996E-47</v>
      </c>
      <c r="AE185" s="26">
        <f t="shared" si="73"/>
        <v>5.0809923249005489E-47</v>
      </c>
      <c r="AF185" s="26">
        <f t="shared" si="73"/>
        <v>1.5787369009512514E-46</v>
      </c>
      <c r="AG185" s="26">
        <f t="shared" si="73"/>
        <v>4.7362107028537475E-46</v>
      </c>
      <c r="AH185" s="26">
        <f t="shared" si="73"/>
        <v>1.3735011038275775E-45</v>
      </c>
      <c r="AI185" s="26">
        <f t="shared" si="73"/>
        <v>3.8546643881612765E-45</v>
      </c>
      <c r="AJ185" s="26">
        <f t="shared" si="73"/>
        <v>1.0479868805313465E-44</v>
      </c>
      <c r="AK185" s="26">
        <f t="shared" si="73"/>
        <v>2.7628745032190062E-44</v>
      </c>
      <c r="AL185" s="26">
        <f t="shared" si="73"/>
        <v>7.0697082876486307E-44</v>
      </c>
      <c r="AM185" s="26">
        <f t="shared" si="73"/>
        <v>1.7573274886440832E-43</v>
      </c>
      <c r="AN185" s="26">
        <f t="shared" si="73"/>
        <v>4.2468747642232152E-43</v>
      </c>
      <c r="AO185" s="26">
        <f t="shared" si="73"/>
        <v>9.985894715876227E-43</v>
      </c>
      <c r="AP185" s="26">
        <f t="shared" si="73"/>
        <v>2.286244316529556E-42</v>
      </c>
      <c r="AQ185" s="26">
        <f t="shared" si="73"/>
        <v>5.1000834753351519E-42</v>
      </c>
      <c r="AR185" s="26">
        <f t="shared" si="73"/>
        <v>1.1092681558853984E-41</v>
      </c>
      <c r="AS185" s="26">
        <f t="shared" si="73"/>
        <v>2.3538129161470621E-41</v>
      </c>
      <c r="AT185" s="26">
        <f t="shared" si="73"/>
        <v>4.8757553263046223E-41</v>
      </c>
      <c r="AU185" s="26">
        <f t="shared" si="73"/>
        <v>9.8649003113605262E-41</v>
      </c>
      <c r="AV185" s="26">
        <f t="shared" si="73"/>
        <v>1.9505598342917319E-40</v>
      </c>
      <c r="AW185" s="26">
        <f t="shared" si="73"/>
        <v>3.7710823462973418E-40</v>
      </c>
      <c r="AX185" s="26">
        <f t="shared" si="73"/>
        <v>7.1322644375623749E-40</v>
      </c>
      <c r="AY185" s="26">
        <f t="shared" si="73"/>
        <v>1.3202276724849581E-39</v>
      </c>
      <c r="AZ185" s="26">
        <f t="shared" si="73"/>
        <v>2.3929126563789801E-39</v>
      </c>
      <c r="BA185" s="26">
        <f t="shared" si="73"/>
        <v>4.2486408388769675E-39</v>
      </c>
      <c r="BB185" s="26">
        <f t="shared" si="73"/>
        <v>7.3926350596459469E-39</v>
      </c>
      <c r="BC185" s="26">
        <f t="shared" si="73"/>
        <v>1.2610965689984234E-38</v>
      </c>
      <c r="BD185" s="26">
        <f t="shared" si="73"/>
        <v>2.1099115673627359E-38</v>
      </c>
      <c r="BE185" s="26">
        <f t="shared" si="73"/>
        <v>3.4634397426520409E-38</v>
      </c>
      <c r="BF185" s="26">
        <f t="shared" si="73"/>
        <v>5.579986252050522E-38</v>
      </c>
      <c r="BG185" s="26">
        <f t="shared" si="73"/>
        <v>8.8265237077890345E-38</v>
      </c>
      <c r="BH185" s="26">
        <f t="shared" si="73"/>
        <v>1.3712635046029382E-37</v>
      </c>
      <c r="BI185" s="26">
        <f t="shared" si="73"/>
        <v>2.0929811386044868E-37</v>
      </c>
      <c r="BJ185" s="26">
        <f t="shared" si="73"/>
        <v>3.1394717079067129E-37</v>
      </c>
      <c r="BK185" s="26">
        <f t="shared" si="73"/>
        <v>4.6293904845404039E-37</v>
      </c>
      <c r="BL185" s="26">
        <f t="shared" si="73"/>
        <v>6.7126162025836099E-37</v>
      </c>
      <c r="BM185" s="26">
        <f t="shared" si="73"/>
        <v>9.5737313053241654E-37</v>
      </c>
      <c r="BN185" s="26">
        <f t="shared" si="73"/>
        <v>1.3434106831664547E-36</v>
      </c>
      <c r="BO185" s="26">
        <f t="shared" si="73"/>
        <v>1.8551861815155785E-36</v>
      </c>
      <c r="BP185" s="26">
        <f t="shared" si="73"/>
        <v>2.5218937154977468E-36</v>
      </c>
      <c r="BQ185" s="26">
        <f t="shared" si="74"/>
        <v>3.3754577422815931E-36</v>
      </c>
      <c r="BR185" s="26">
        <f t="shared" si="74"/>
        <v>4.4494670239166408E-36</v>
      </c>
      <c r="BS185" s="26">
        <f t="shared" si="74"/>
        <v>5.7776661355335567E-36</v>
      </c>
      <c r="BT185" s="26">
        <f t="shared" si="74"/>
        <v>7.3920140263443927E-36</v>
      </c>
      <c r="BU185" s="26">
        <f t="shared" si="74"/>
        <v>9.3203655114777359E-36</v>
      </c>
      <c r="BV185" s="26">
        <f t="shared" si="74"/>
        <v>1.1583882849979454E-35</v>
      </c>
      <c r="BW185" s="26">
        <f t="shared" si="74"/>
        <v>1.4194335323214284E-35</v>
      </c>
      <c r="BX185" s="26">
        <f t="shared" si="74"/>
        <v>1.7151488515550581E-35</v>
      </c>
      <c r="BY185" s="26">
        <f t="shared" si="74"/>
        <v>2.0440815080176742E-35</v>
      </c>
      <c r="BZ185" s="26">
        <f t="shared" si="74"/>
        <v>2.4031769080748298E-35</v>
      </c>
      <c r="CA185" s="26">
        <f t="shared" si="74"/>
        <v>2.7876852133668038E-35</v>
      </c>
      <c r="CB185" s="26">
        <f t="shared" si="74"/>
        <v>3.1911659679330556E-35</v>
      </c>
      <c r="CC185" s="26">
        <f t="shared" si="74"/>
        <v>3.6056031066256578E-35</v>
      </c>
      <c r="CD185" s="26">
        <f t="shared" si="74"/>
        <v>4.0216342343132369E-35</v>
      </c>
      <c r="CE185" s="26">
        <f t="shared" si="74"/>
        <v>4.4288883339905189E-35</v>
      </c>
      <c r="CF185" s="26">
        <f t="shared" si="74"/>
        <v>4.8164160632146901E-35</v>
      </c>
      <c r="CG185" s="26">
        <f t="shared" si="74"/>
        <v>5.173187623452815E-35</v>
      </c>
      <c r="CH185" s="26">
        <f t="shared" si="74"/>
        <v>5.4886258931755514E-35</v>
      </c>
      <c r="CI185" s="26">
        <f t="shared" si="74"/>
        <v>5.7531379844129246E-35</v>
      </c>
      <c r="CJ185" s="26">
        <f t="shared" si="74"/>
        <v>5.9586071981419577E-35</v>
      </c>
      <c r="CK185" s="26">
        <f t="shared" si="74"/>
        <v>6.0988097204511805E-35</v>
      </c>
      <c r="CL185" s="26">
        <f t="shared" si="74"/>
        <v>6.1697261125494504E-35</v>
      </c>
      <c r="CM185" s="26">
        <f t="shared" si="74"/>
        <v>6.1697261125494515E-35</v>
      </c>
      <c r="CN185" s="26">
        <f t="shared" si="74"/>
        <v>6.0996155885432065E-35</v>
      </c>
      <c r="CO185" s="26">
        <f t="shared" si="74"/>
        <v>5.9625455753175189E-35</v>
      </c>
      <c r="CP185" s="26">
        <f t="shared" si="74"/>
        <v>5.763794056140265E-35</v>
      </c>
      <c r="CQ185" s="26">
        <f t="shared" si="74"/>
        <v>5.5104404712549828E-35</v>
      </c>
      <c r="CR185" s="26">
        <f t="shared" si="74"/>
        <v>5.2109600108606887E-35</v>
      </c>
      <c r="CS185" s="26">
        <f t="shared" si="74"/>
        <v>4.8747690424180673E-35</v>
      </c>
      <c r="CT185" s="26">
        <f t="shared" si="74"/>
        <v>4.5117543264933165E-35</v>
      </c>
      <c r="CU185" s="26">
        <f t="shared" si="74"/>
        <v>4.1318171200517755E-35</v>
      </c>
      <c r="CV185" s="26">
        <f t="shared" si="74"/>
        <v>3.7444592650469131E-35</v>
      </c>
      <c r="CW185" s="26">
        <f t="shared" si="74"/>
        <v>3.3584325366915645E-35</v>
      </c>
      <c r="CX185" s="26">
        <f t="shared" si="74"/>
        <v>2.9814656193078115E-35</v>
      </c>
      <c r="CY185" s="26">
        <f t="shared" si="74"/>
        <v>2.6200758472705063E-35</v>
      </c>
      <c r="CZ185" s="26">
        <f t="shared" si="74"/>
        <v>2.2794659871253407E-35</v>
      </c>
      <c r="DA185" s="26">
        <f t="shared" si="74"/>
        <v>1.9635004047515323E-35</v>
      </c>
      <c r="DB185" s="26">
        <f t="shared" si="74"/>
        <v>1.6747503452292438E-35</v>
      </c>
      <c r="DC185" s="26">
        <f t="shared" si="74"/>
        <v>1.4145949517955811E-35</v>
      </c>
      <c r="DD185" s="26">
        <f t="shared" si="74"/>
        <v>1.1833630846751467E-35</v>
      </c>
      <c r="DE185" s="26">
        <f t="shared" si="74"/>
        <v>9.8050084158797886E-36</v>
      </c>
      <c r="DF185" s="26">
        <f t="shared" si="74"/>
        <v>8.0475069073730215E-36</v>
      </c>
      <c r="DG185" s="26">
        <f t="shared" si="74"/>
        <v>6.5433000087986371E-36</v>
      </c>
      <c r="DH185" s="26">
        <f t="shared" si="74"/>
        <v>5.2709916737544636E-36</v>
      </c>
      <c r="DI185" s="26">
        <f t="shared" si="74"/>
        <v>4.2071217946480544E-36</v>
      </c>
      <c r="DJ185" s="26">
        <f t="shared" si="74"/>
        <v>3.3274508739489152E-36</v>
      </c>
      <c r="DK185" s="26">
        <f t="shared" si="74"/>
        <v>2.6080020363383387E-36</v>
      </c>
      <c r="DL185" s="26">
        <f t="shared" si="74"/>
        <v>2.0258587246556806E-36</v>
      </c>
      <c r="DM185" s="26">
        <f t="shared" si="74"/>
        <v>1.5597319384517175E-36</v>
      </c>
      <c r="DN185" s="26">
        <f t="shared" si="74"/>
        <v>1.1903217425026257E-36</v>
      </c>
      <c r="DO185" s="26">
        <f t="shared" si="74"/>
        <v>9.0050427476285703E-37</v>
      </c>
      <c r="DP185" s="26">
        <f t="shared" si="74"/>
        <v>6.7537820607214156E-37</v>
      </c>
      <c r="DQ185" s="26">
        <f t="shared" si="74"/>
        <v>5.0220430707928175E-37</v>
      </c>
      <c r="DR185" s="26">
        <f t="shared" si="74"/>
        <v>3.7026927725337251E-37</v>
      </c>
      <c r="DS185" s="26">
        <f t="shared" si="74"/>
        <v>2.7070106824406144E-37</v>
      </c>
      <c r="DT185" s="26">
        <f t="shared" si="74"/>
        <v>1.9625827447694369E-37</v>
      </c>
      <c r="DU185" s="26">
        <f t="shared" si="74"/>
        <v>1.4111132131813284E-37</v>
      </c>
      <c r="DV185" s="26">
        <f t="shared" si="74"/>
        <v>1.0062856520227535E-37</v>
      </c>
      <c r="DW185" s="26">
        <f t="shared" si="74"/>
        <v>7.1176302216243866E-38</v>
      </c>
      <c r="DX185" s="26">
        <f t="shared" si="74"/>
        <v>4.9938212038816136E-38</v>
      </c>
      <c r="DY185" s="26">
        <f t="shared" si="74"/>
        <v>3.4756995579016234E-38</v>
      </c>
      <c r="DZ185" s="26">
        <f t="shared" si="74"/>
        <v>2.3998877899796834E-38</v>
      </c>
      <c r="EA185" s="26">
        <f t="shared" si="74"/>
        <v>1.6440176199073296E-38</v>
      </c>
      <c r="EB185" s="26">
        <f t="shared" si="74"/>
        <v>1.1174182260307687E-38</v>
      </c>
      <c r="EC185" s="26">
        <f t="shared" si="75"/>
        <v>7.5360764081144637E-39</v>
      </c>
      <c r="ED185" s="26">
        <f t="shared" si="75"/>
        <v>5.0433742115843087E-39</v>
      </c>
      <c r="EE185" s="26">
        <f t="shared" si="75"/>
        <v>3.3494164611284948E-39</v>
      </c>
      <c r="EF185" s="26">
        <f t="shared" si="75"/>
        <v>2.2075699402892574E-39</v>
      </c>
      <c r="EG185" s="26">
        <f t="shared" si="75"/>
        <v>1.4440495098132637E-39</v>
      </c>
      <c r="EH185" s="26">
        <f t="shared" si="75"/>
        <v>9.3755453249070906E-40</v>
      </c>
      <c r="EI185" s="26">
        <f t="shared" si="75"/>
        <v>6.0420180982734476E-40</v>
      </c>
      <c r="EJ185" s="26">
        <f t="shared" si="75"/>
        <v>3.8651145187484064E-40</v>
      </c>
      <c r="EK185" s="26">
        <f t="shared" si="75"/>
        <v>2.454488781978949E-40</v>
      </c>
      <c r="EL185" s="26">
        <f t="shared" si="75"/>
        <v>1.5473951016823683E-40</v>
      </c>
      <c r="EM185" s="26">
        <f t="shared" si="75"/>
        <v>9.6851348090911469E-41</v>
      </c>
      <c r="EN185" s="26">
        <f t="shared" si="75"/>
        <v>6.0186194885066206E-41</v>
      </c>
      <c r="EO185" s="26">
        <f t="shared" si="75"/>
        <v>3.7136162801423766E-41</v>
      </c>
      <c r="EP185" s="26">
        <f t="shared" si="75"/>
        <v>2.2752437772703263E-41</v>
      </c>
      <c r="EQ185" s="26">
        <f t="shared" si="75"/>
        <v>1.3842392211364782E-41</v>
      </c>
      <c r="ER185" s="26">
        <f t="shared" si="75"/>
        <v>8.3631119610329759E-42</v>
      </c>
      <c r="ES185" s="26">
        <f t="shared" si="76"/>
        <v>5.0178671766197524E-42</v>
      </c>
      <c r="ET185" s="26">
        <f t="shared" si="76"/>
        <v>2.9900989340131984E-42</v>
      </c>
      <c r="EU185" s="26">
        <f t="shared" si="76"/>
        <v>1.7696503895179638E-42</v>
      </c>
      <c r="EV185" s="26">
        <f t="shared" si="76"/>
        <v>1.0402674587031554E-42</v>
      </c>
      <c r="EW185" s="26">
        <f t="shared" si="76"/>
        <v>6.0740448930989484E-43</v>
      </c>
      <c r="EX185" s="26">
        <f t="shared" si="76"/>
        <v>3.5229460379974202E-43</v>
      </c>
      <c r="EY185" s="26">
        <f t="shared" si="76"/>
        <v>2.0297768563296261E-43</v>
      </c>
      <c r="EZ185" s="26">
        <f t="shared" si="76"/>
        <v>1.1617801743465371E-43</v>
      </c>
      <c r="FA185" s="26">
        <f t="shared" si="76"/>
        <v>6.6062009913824042E-44</v>
      </c>
      <c r="FB185" s="26">
        <f t="shared" si="76"/>
        <v>3.7320745860406691E-44</v>
      </c>
      <c r="FC185" s="26">
        <f t="shared" si="76"/>
        <v>2.0947773482938168E-44</v>
      </c>
      <c r="FD185" s="26">
        <f t="shared" si="76"/>
        <v>1.1682412134715253E-44</v>
      </c>
      <c r="FE185" s="26">
        <f t="shared" si="76"/>
        <v>6.4736933485365665E-45</v>
      </c>
      <c r="FF185" s="26">
        <f t="shared" si="76"/>
        <v>3.5646286159663383E-45</v>
      </c>
      <c r="FG185" s="26">
        <f t="shared" si="76"/>
        <v>1.950457167226848E-45</v>
      </c>
      <c r="FH185" s="26">
        <f t="shared" si="76"/>
        <v>1.0605610846795979E-45</v>
      </c>
    </row>
    <row r="186" spans="2:164" ht="19.2" customHeight="1" x14ac:dyDescent="0.3">
      <c r="B186" s="26">
        <f t="shared" si="72"/>
        <v>5.7755244411053258E-32</v>
      </c>
      <c r="C186" s="3">
        <v>2</v>
      </c>
      <c r="D186" s="26">
        <f t="shared" si="77"/>
        <v>9.5054241456662057E-70</v>
      </c>
      <c r="E186" s="26">
        <f t="shared" si="73"/>
        <v>8.2697190067295989E-68</v>
      </c>
      <c r="F186" s="26">
        <f t="shared" si="73"/>
        <v>3.5973277679273388E-66</v>
      </c>
      <c r="G186" s="26">
        <f t="shared" si="73"/>
        <v>1.0432250526989413E-64</v>
      </c>
      <c r="H186" s="26">
        <f t="shared" si="73"/>
        <v>2.2690144896201919E-63</v>
      </c>
      <c r="I186" s="26">
        <f t="shared" si="73"/>
        <v>3.9480852119391407E-62</v>
      </c>
      <c r="J186" s="26">
        <f t="shared" si="73"/>
        <v>5.724723557311697E-61</v>
      </c>
      <c r="K186" s="26">
        <f t="shared" si="73"/>
        <v>7.115013564087404E-60</v>
      </c>
      <c r="L186" s="26">
        <f t="shared" si="73"/>
        <v>7.7375772509450902E-59</v>
      </c>
      <c r="M186" s="26">
        <f t="shared" si="73"/>
        <v>7.4796580092469036E-58</v>
      </c>
      <c r="N186" s="26">
        <f t="shared" si="73"/>
        <v>6.5073024680448866E-57</v>
      </c>
      <c r="O186" s="26">
        <f t="shared" si="73"/>
        <v>5.146684679271784E-56</v>
      </c>
      <c r="P186" s="26">
        <f t="shared" si="73"/>
        <v>3.731346392472071E-55</v>
      </c>
      <c r="Q186" s="26">
        <f t="shared" si="73"/>
        <v>2.4971318165005431E-54</v>
      </c>
      <c r="R186" s="26">
        <f t="shared" si="73"/>
        <v>1.5517890573967607E-53</v>
      </c>
      <c r="S186" s="26">
        <f t="shared" si="73"/>
        <v>9.0003765329012097E-53</v>
      </c>
      <c r="T186" s="26">
        <f t="shared" si="73"/>
        <v>4.893954739765039E-52</v>
      </c>
      <c r="U186" s="26">
        <f t="shared" si="73"/>
        <v>2.5045533079973849E-51</v>
      </c>
      <c r="V186" s="26">
        <f t="shared" si="73"/>
        <v>1.2105340988654091E-50</v>
      </c>
      <c r="W186" s="26">
        <f t="shared" si="73"/>
        <v>5.5429719263837284E-50</v>
      </c>
      <c r="X186" s="26">
        <f t="shared" si="73"/>
        <v>2.4111927879769332E-49</v>
      </c>
      <c r="Y186" s="26">
        <f t="shared" si="73"/>
        <v>9.9892272644758557E-49</v>
      </c>
      <c r="Z186" s="26">
        <f t="shared" si="73"/>
        <v>3.9502853273154384E-48</v>
      </c>
      <c r="AA186" s="26">
        <f t="shared" si="73"/>
        <v>1.4942383629410621E-47</v>
      </c>
      <c r="AB186" s="26">
        <f t="shared" si="73"/>
        <v>5.4166140656613508E-47</v>
      </c>
      <c r="AC186" s="26">
        <f t="shared" si="73"/>
        <v>1.884981694850152E-46</v>
      </c>
      <c r="AD186" s="26">
        <f t="shared" si="73"/>
        <v>6.3074387481523975E-46</v>
      </c>
      <c r="AE186" s="26">
        <f t="shared" si="73"/>
        <v>2.0323969299602194E-45</v>
      </c>
      <c r="AF186" s="26">
        <f t="shared" si="73"/>
        <v>6.3149476038050052E-45</v>
      </c>
      <c r="AG186" s="26">
        <f t="shared" si="73"/>
        <v>1.8944842811414988E-44</v>
      </c>
      <c r="AH186" s="26">
        <f t="shared" si="73"/>
        <v>5.4940044153103097E-44</v>
      </c>
      <c r="AI186" s="26">
        <f t="shared" si="73"/>
        <v>1.5418657552645104E-43</v>
      </c>
      <c r="AJ186" s="26">
        <f t="shared" si="73"/>
        <v>4.1919475221253857E-43</v>
      </c>
      <c r="AK186" s="26">
        <f t="shared" si="73"/>
        <v>1.1051498012876025E-42</v>
      </c>
      <c r="AL186" s="26">
        <f t="shared" si="73"/>
        <v>2.8278833150594523E-42</v>
      </c>
      <c r="AM186" s="26">
        <f t="shared" si="73"/>
        <v>7.0293099545763327E-42</v>
      </c>
      <c r="AN186" s="26">
        <f t="shared" si="73"/>
        <v>1.698749905689286E-41</v>
      </c>
      <c r="AO186" s="26">
        <f t="shared" si="73"/>
        <v>3.9943578863504909E-41</v>
      </c>
      <c r="AP186" s="26">
        <f t="shared" si="73"/>
        <v>9.1449772661182236E-41</v>
      </c>
      <c r="AQ186" s="26">
        <f t="shared" si="73"/>
        <v>2.040033390134061E-40</v>
      </c>
      <c r="AR186" s="26">
        <f t="shared" si="73"/>
        <v>4.4370726235415933E-40</v>
      </c>
      <c r="AS186" s="26">
        <f t="shared" si="73"/>
        <v>9.415251664588248E-40</v>
      </c>
      <c r="AT186" s="26">
        <f t="shared" si="73"/>
        <v>1.9503021305218491E-39</v>
      </c>
      <c r="AU186" s="26">
        <f t="shared" si="73"/>
        <v>3.9459601245442105E-39</v>
      </c>
      <c r="AV186" s="26">
        <f t="shared" si="73"/>
        <v>7.8022393371669283E-39</v>
      </c>
      <c r="AW186" s="26">
        <f t="shared" si="73"/>
        <v>1.5084329385189367E-38</v>
      </c>
      <c r="AX186" s="26">
        <f t="shared" si="73"/>
        <v>2.8529057750249499E-38</v>
      </c>
      <c r="AY186" s="26">
        <f t="shared" si="73"/>
        <v>5.2809106899398318E-38</v>
      </c>
      <c r="AZ186" s="26">
        <f t="shared" si="73"/>
        <v>9.5716506255159205E-38</v>
      </c>
      <c r="BA186" s="26">
        <f t="shared" si="73"/>
        <v>1.6994563355507871E-37</v>
      </c>
      <c r="BB186" s="26">
        <f t="shared" si="73"/>
        <v>2.9570540238583788E-37</v>
      </c>
      <c r="BC186" s="26">
        <f t="shared" si="73"/>
        <v>5.0443862759936934E-37</v>
      </c>
      <c r="BD186" s="26">
        <f t="shared" si="73"/>
        <v>8.4396462694509422E-37</v>
      </c>
      <c r="BE186" s="26">
        <f t="shared" si="73"/>
        <v>1.3853758970608163E-36</v>
      </c>
      <c r="BF186" s="26">
        <f t="shared" si="73"/>
        <v>2.2319945008202089E-36</v>
      </c>
      <c r="BG186" s="26">
        <f t="shared" si="73"/>
        <v>3.5306094831156138E-36</v>
      </c>
      <c r="BH186" s="26">
        <f t="shared" si="73"/>
        <v>5.4850540184117524E-36</v>
      </c>
      <c r="BI186" s="26">
        <f t="shared" si="73"/>
        <v>8.3719245544179468E-36</v>
      </c>
      <c r="BJ186" s="26">
        <f t="shared" si="73"/>
        <v>1.2557886831626851E-35</v>
      </c>
      <c r="BK186" s="26">
        <f t="shared" si="73"/>
        <v>1.8517561938161616E-35</v>
      </c>
      <c r="BL186" s="26">
        <f t="shared" si="73"/>
        <v>2.6850464810334442E-35</v>
      </c>
      <c r="BM186" s="26">
        <f t="shared" si="73"/>
        <v>3.8294925221296663E-35</v>
      </c>
      <c r="BN186" s="26">
        <f t="shared" si="73"/>
        <v>5.3736427326658188E-35</v>
      </c>
      <c r="BO186" s="26">
        <f t="shared" si="73"/>
        <v>7.4207447260623139E-35</v>
      </c>
      <c r="BP186" s="26">
        <f t="shared" si="73"/>
        <v>1.0087574861990987E-34</v>
      </c>
      <c r="BQ186" s="26">
        <f t="shared" si="74"/>
        <v>1.3501830969126372E-34</v>
      </c>
      <c r="BR186" s="26">
        <f t="shared" si="74"/>
        <v>1.7797868095666562E-34</v>
      </c>
      <c r="BS186" s="26">
        <f t="shared" si="74"/>
        <v>2.3110664542134226E-34</v>
      </c>
      <c r="BT186" s="26">
        <f t="shared" si="74"/>
        <v>2.956805610537757E-34</v>
      </c>
      <c r="BU186" s="26">
        <f t="shared" si="74"/>
        <v>3.7281462045910938E-34</v>
      </c>
      <c r="BV186" s="26">
        <f t="shared" si="74"/>
        <v>4.6335531399917814E-34</v>
      </c>
      <c r="BW186" s="26">
        <f t="shared" si="74"/>
        <v>5.6777341292857135E-34</v>
      </c>
      <c r="BX186" s="26">
        <f t="shared" si="74"/>
        <v>6.8605954062202319E-34</v>
      </c>
      <c r="BY186" s="26">
        <f t="shared" si="74"/>
        <v>8.1763260320706964E-34</v>
      </c>
      <c r="BZ186" s="26">
        <f t="shared" si="74"/>
        <v>9.6127076322993178E-34</v>
      </c>
      <c r="CA186" s="26">
        <f t="shared" si="74"/>
        <v>1.1150740853467215E-33</v>
      </c>
      <c r="CB186" s="26">
        <f t="shared" si="74"/>
        <v>1.276466387173222E-33</v>
      </c>
      <c r="CC186" s="26">
        <f t="shared" si="74"/>
        <v>1.442241242650263E-33</v>
      </c>
      <c r="CD186" s="26">
        <f t="shared" si="74"/>
        <v>1.6086536937252947E-33</v>
      </c>
      <c r="CE186" s="26">
        <f t="shared" si="74"/>
        <v>1.7715553335962074E-33</v>
      </c>
      <c r="CF186" s="26">
        <f t="shared" si="74"/>
        <v>1.9265664252858761E-33</v>
      </c>
      <c r="CG186" s="26">
        <f t="shared" si="74"/>
        <v>2.0692750493811259E-33</v>
      </c>
      <c r="CH186" s="26">
        <f t="shared" si="74"/>
        <v>2.1954503572702205E-33</v>
      </c>
      <c r="CI186" s="26">
        <f t="shared" si="74"/>
        <v>2.3012551937651699E-33</v>
      </c>
      <c r="CJ186" s="26">
        <f t="shared" si="74"/>
        <v>2.3834428792567827E-33</v>
      </c>
      <c r="CK186" s="26">
        <f t="shared" si="74"/>
        <v>2.4395238881804721E-33</v>
      </c>
      <c r="CL186" s="26">
        <f t="shared" si="74"/>
        <v>2.4678904450197799E-33</v>
      </c>
      <c r="CM186" s="26">
        <f t="shared" si="74"/>
        <v>2.4678904450197803E-33</v>
      </c>
      <c r="CN186" s="26">
        <f t="shared" si="74"/>
        <v>2.4398462354172825E-33</v>
      </c>
      <c r="CO186" s="26">
        <f t="shared" si="74"/>
        <v>2.3850182301270074E-33</v>
      </c>
      <c r="CP186" s="26">
        <f t="shared" si="74"/>
        <v>2.3055176224561061E-33</v>
      </c>
      <c r="CQ186" s="26">
        <f t="shared" si="74"/>
        <v>2.2041761885019932E-33</v>
      </c>
      <c r="CR186" s="26">
        <f t="shared" si="74"/>
        <v>2.0843840043442752E-33</v>
      </c>
      <c r="CS186" s="26">
        <f t="shared" si="74"/>
        <v>1.9499076169672268E-33</v>
      </c>
      <c r="CT186" s="26">
        <f t="shared" si="74"/>
        <v>1.8047017305973267E-33</v>
      </c>
      <c r="CU186" s="26">
        <f t="shared" si="74"/>
        <v>1.65272684802071E-33</v>
      </c>
      <c r="CV186" s="26">
        <f t="shared" si="74"/>
        <v>1.4977837060187651E-33</v>
      </c>
      <c r="CW186" s="26">
        <f t="shared" si="74"/>
        <v>1.3433730146766257E-33</v>
      </c>
      <c r="CX186" s="26">
        <f t="shared" si="74"/>
        <v>1.1925862477231247E-33</v>
      </c>
      <c r="CY186" s="26">
        <f t="shared" si="74"/>
        <v>1.0480303389082025E-33</v>
      </c>
      <c r="CZ186" s="26">
        <f t="shared" si="74"/>
        <v>9.1178639485013623E-34</v>
      </c>
      <c r="DA186" s="26">
        <f t="shared" si="74"/>
        <v>7.8540016190061291E-34</v>
      </c>
      <c r="DB186" s="26">
        <f t="shared" si="74"/>
        <v>6.6990013809169751E-34</v>
      </c>
      <c r="DC186" s="26">
        <f t="shared" si="74"/>
        <v>5.6583798071823238E-34</v>
      </c>
      <c r="DD186" s="26">
        <f t="shared" si="74"/>
        <v>4.7334523387005865E-34</v>
      </c>
      <c r="DE186" s="26">
        <f t="shared" si="74"/>
        <v>3.9220033663519154E-34</v>
      </c>
      <c r="DF186" s="26">
        <f t="shared" si="74"/>
        <v>3.2190027629492086E-34</v>
      </c>
      <c r="DG186" s="26">
        <f t="shared" si="74"/>
        <v>2.617320003519455E-34</v>
      </c>
      <c r="DH186" s="26">
        <f t="shared" si="74"/>
        <v>2.1083966695017854E-34</v>
      </c>
      <c r="DI186" s="26">
        <f t="shared" si="74"/>
        <v>1.6828487178592216E-34</v>
      </c>
      <c r="DJ186" s="26">
        <f t="shared" si="74"/>
        <v>1.3309803495795661E-34</v>
      </c>
      <c r="DK186" s="26">
        <f t="shared" si="74"/>
        <v>1.0432008145353355E-34</v>
      </c>
      <c r="DL186" s="26">
        <f t="shared" si="74"/>
        <v>8.103434898622722E-35</v>
      </c>
      <c r="DM186" s="26">
        <f t="shared" si="74"/>
        <v>6.2389277538068702E-35</v>
      </c>
      <c r="DN186" s="26">
        <f t="shared" si="74"/>
        <v>4.761286970010503E-35</v>
      </c>
      <c r="DO186" s="26">
        <f t="shared" si="74"/>
        <v>3.602017099051428E-35</v>
      </c>
      <c r="DP186" s="26">
        <f t="shared" si="74"/>
        <v>2.701512824288566E-35</v>
      </c>
      <c r="DQ186" s="26">
        <f t="shared" si="74"/>
        <v>2.0088172283171271E-35</v>
      </c>
      <c r="DR186" s="26">
        <f t="shared" si="74"/>
        <v>1.4810771090134898E-35</v>
      </c>
      <c r="DS186" s="26">
        <f t="shared" si="74"/>
        <v>1.0828042729762457E-35</v>
      </c>
      <c r="DT186" s="26">
        <f t="shared" si="74"/>
        <v>7.8503309790777479E-36</v>
      </c>
      <c r="DU186" s="26">
        <f t="shared" si="74"/>
        <v>5.6444528527253131E-36</v>
      </c>
      <c r="DV186" s="26">
        <f t="shared" si="74"/>
        <v>4.0251426080910144E-36</v>
      </c>
      <c r="DW186" s="26">
        <f t="shared" si="74"/>
        <v>2.8470520886497543E-36</v>
      </c>
      <c r="DX186" s="26">
        <f t="shared" si="74"/>
        <v>1.9975284815526455E-36</v>
      </c>
      <c r="DY186" s="26">
        <f t="shared" si="74"/>
        <v>1.3902798231606494E-36</v>
      </c>
      <c r="DZ186" s="26">
        <f t="shared" si="74"/>
        <v>9.5995511599187323E-37</v>
      </c>
      <c r="EA186" s="26">
        <f t="shared" si="74"/>
        <v>6.5760704796293185E-37</v>
      </c>
      <c r="EB186" s="26">
        <f t="shared" si="74"/>
        <v>4.4696729041230749E-37</v>
      </c>
      <c r="EC186" s="26">
        <f t="shared" si="75"/>
        <v>3.0144305632457851E-37</v>
      </c>
      <c r="ED186" s="26">
        <f t="shared" si="75"/>
        <v>2.0173496846337231E-37</v>
      </c>
      <c r="EE186" s="26">
        <f t="shared" si="75"/>
        <v>1.3397665844513979E-37</v>
      </c>
      <c r="EF186" s="26">
        <f t="shared" si="75"/>
        <v>8.8302797611570288E-38</v>
      </c>
      <c r="EG186" s="26">
        <f t="shared" si="75"/>
        <v>5.7761980392530547E-38</v>
      </c>
      <c r="EH186" s="26">
        <f t="shared" si="75"/>
        <v>3.7502181299628364E-38</v>
      </c>
      <c r="EI186" s="26">
        <f t="shared" si="75"/>
        <v>2.416807239309379E-38</v>
      </c>
      <c r="EJ186" s="26">
        <f t="shared" si="75"/>
        <v>1.5460458074993624E-38</v>
      </c>
      <c r="EK186" s="26">
        <f t="shared" si="75"/>
        <v>9.8179551279157955E-39</v>
      </c>
      <c r="EL186" s="26">
        <f t="shared" si="75"/>
        <v>6.189580406729473E-39</v>
      </c>
      <c r="EM186" s="26">
        <f t="shared" si="75"/>
        <v>3.8740539236364583E-39</v>
      </c>
      <c r="EN186" s="26">
        <f t="shared" si="75"/>
        <v>2.4074477954026481E-39</v>
      </c>
      <c r="EO186" s="26">
        <f t="shared" si="75"/>
        <v>1.4854465120569505E-39</v>
      </c>
      <c r="EP186" s="26">
        <f t="shared" si="75"/>
        <v>9.1009751090813041E-40</v>
      </c>
      <c r="EQ186" s="26">
        <f t="shared" si="75"/>
        <v>5.5369568845459124E-40</v>
      </c>
      <c r="ER186" s="26">
        <f t="shared" si="75"/>
        <v>3.3452447844131902E-40</v>
      </c>
      <c r="ES186" s="26">
        <f t="shared" si="76"/>
        <v>2.007146870647901E-40</v>
      </c>
      <c r="ET186" s="26">
        <f t="shared" si="76"/>
        <v>1.1960395736052794E-40</v>
      </c>
      <c r="EU186" s="26">
        <f t="shared" si="76"/>
        <v>7.0786015580718543E-41</v>
      </c>
      <c r="EV186" s="26">
        <f t="shared" si="76"/>
        <v>4.1610698348126209E-41</v>
      </c>
      <c r="EW186" s="26">
        <f t="shared" si="76"/>
        <v>2.4296179572395789E-41</v>
      </c>
      <c r="EX186" s="26">
        <f t="shared" si="76"/>
        <v>1.409178415198968E-41</v>
      </c>
      <c r="EY186" s="26">
        <f t="shared" si="76"/>
        <v>8.1191074253185048E-42</v>
      </c>
      <c r="EZ186" s="26">
        <f t="shared" si="76"/>
        <v>4.6471206973861487E-42</v>
      </c>
      <c r="FA186" s="26">
        <f t="shared" si="76"/>
        <v>2.6424803965529617E-42</v>
      </c>
      <c r="FB186" s="26">
        <f t="shared" si="76"/>
        <v>1.4928298344162675E-42</v>
      </c>
      <c r="FC186" s="26">
        <f t="shared" si="76"/>
        <v>8.379109393175266E-43</v>
      </c>
      <c r="FD186" s="26">
        <f t="shared" si="76"/>
        <v>4.6729648538861007E-43</v>
      </c>
      <c r="FE186" s="26">
        <f t="shared" si="76"/>
        <v>2.5894773394146262E-43</v>
      </c>
      <c r="FF186" s="26">
        <f t="shared" si="76"/>
        <v>1.4258514463865354E-43</v>
      </c>
      <c r="FG186" s="26">
        <f t="shared" si="76"/>
        <v>7.8018286689073913E-44</v>
      </c>
      <c r="FH186" s="26">
        <f t="shared" si="76"/>
        <v>4.2422443387183915E-44</v>
      </c>
    </row>
    <row r="187" spans="2:164" ht="19.2" customHeight="1" x14ac:dyDescent="0.3">
      <c r="B187" s="26">
        <f t="shared" si="72"/>
        <v>1.5401398509614145E-30</v>
      </c>
      <c r="C187" s="3">
        <v>3</v>
      </c>
      <c r="D187" s="26">
        <f t="shared" si="77"/>
        <v>2.5347797721776452E-68</v>
      </c>
      <c r="E187" s="26">
        <f t="shared" si="73"/>
        <v>2.2052584017945513E-66</v>
      </c>
      <c r="F187" s="26">
        <f t="shared" si="73"/>
        <v>9.5928740478062002E-65</v>
      </c>
      <c r="G187" s="26">
        <f t="shared" si="73"/>
        <v>2.7819334738638331E-63</v>
      </c>
      <c r="H187" s="26">
        <f t="shared" si="73"/>
        <v>6.0507053056538227E-62</v>
      </c>
      <c r="I187" s="26">
        <f t="shared" si="73"/>
        <v>1.052822723183767E-60</v>
      </c>
      <c r="J187" s="26">
        <f t="shared" si="73"/>
        <v>1.5265929486164469E-59</v>
      </c>
      <c r="K187" s="26">
        <f t="shared" si="73"/>
        <v>1.8973369504233005E-58</v>
      </c>
      <c r="L187" s="26">
        <f t="shared" si="73"/>
        <v>2.0633539335853497E-57</v>
      </c>
      <c r="M187" s="26">
        <f t="shared" si="73"/>
        <v>1.9945754691325001E-56</v>
      </c>
      <c r="N187" s="26">
        <f t="shared" si="73"/>
        <v>1.7352806581452965E-55</v>
      </c>
      <c r="O187" s="26">
        <f t="shared" si="73"/>
        <v>1.3724492478058039E-54</v>
      </c>
      <c r="P187" s="26">
        <f t="shared" si="73"/>
        <v>9.9502570465921518E-54</v>
      </c>
      <c r="Q187" s="26">
        <f t="shared" si="73"/>
        <v>6.6590181773347566E-53</v>
      </c>
      <c r="R187" s="26">
        <f t="shared" si="73"/>
        <v>4.1381041530580131E-52</v>
      </c>
      <c r="S187" s="26">
        <f t="shared" si="73"/>
        <v>2.4001004087736468E-51</v>
      </c>
      <c r="T187" s="26">
        <f t="shared" si="73"/>
        <v>1.3050545972706723E-50</v>
      </c>
      <c r="U187" s="26">
        <f t="shared" si="73"/>
        <v>6.6788088213263347E-50</v>
      </c>
      <c r="V187" s="26">
        <f t="shared" si="73"/>
        <v>3.2280909303077455E-49</v>
      </c>
      <c r="W187" s="26">
        <f t="shared" si="73"/>
        <v>1.4781258470356555E-48</v>
      </c>
      <c r="X187" s="26">
        <f t="shared" si="73"/>
        <v>6.429847434605132E-48</v>
      </c>
      <c r="Y187" s="26">
        <f t="shared" si="73"/>
        <v>2.6637939371935513E-47</v>
      </c>
      <c r="Z187" s="26">
        <f t="shared" si="73"/>
        <v>1.0534094206174462E-46</v>
      </c>
      <c r="AA187" s="26">
        <f t="shared" si="73"/>
        <v>3.9846356345094842E-46</v>
      </c>
      <c r="AB187" s="26">
        <f t="shared" si="73"/>
        <v>1.4444304175096881E-45</v>
      </c>
      <c r="AC187" s="26">
        <f t="shared" si="73"/>
        <v>5.0266178529337195E-45</v>
      </c>
      <c r="AD187" s="26">
        <f t="shared" si="73"/>
        <v>1.6819836661739664E-44</v>
      </c>
      <c r="AE187" s="26">
        <f t="shared" si="73"/>
        <v>5.4197251465605652E-44</v>
      </c>
      <c r="AF187" s="26">
        <f t="shared" si="73"/>
        <v>1.6839860276813283E-43</v>
      </c>
      <c r="AG187" s="26">
        <f t="shared" si="73"/>
        <v>5.0519580830439783E-43</v>
      </c>
      <c r="AH187" s="26">
        <f t="shared" si="73"/>
        <v>1.4650678440827438E-42</v>
      </c>
      <c r="AI187" s="26">
        <f t="shared" si="73"/>
        <v>4.1116420140386791E-42</v>
      </c>
      <c r="AJ187" s="26">
        <f t="shared" si="73"/>
        <v>1.1178526725667653E-41</v>
      </c>
      <c r="AK187" s="26">
        <f t="shared" si="73"/>
        <v>2.947066136766929E-41</v>
      </c>
      <c r="AL187" s="26">
        <f t="shared" si="73"/>
        <v>7.5410221734918447E-41</v>
      </c>
      <c r="AM187" s="26">
        <f t="shared" si="73"/>
        <v>1.8744826545536819E-40</v>
      </c>
      <c r="AN187" s="26">
        <f t="shared" si="73"/>
        <v>4.529999748504746E-40</v>
      </c>
      <c r="AO187" s="26">
        <f t="shared" si="73"/>
        <v>1.0651621030267936E-39</v>
      </c>
      <c r="AP187" s="26">
        <f t="shared" si="73"/>
        <v>2.4386606042981838E-39</v>
      </c>
      <c r="AQ187" s="26">
        <f t="shared" si="73"/>
        <v>5.440089040357475E-39</v>
      </c>
      <c r="AR187" s="26">
        <f t="shared" si="73"/>
        <v>1.183219366277754E-38</v>
      </c>
      <c r="AS187" s="26">
        <f t="shared" si="73"/>
        <v>2.5107337772235237E-38</v>
      </c>
      <c r="AT187" s="26">
        <f t="shared" si="73"/>
        <v>5.2008056813915783E-38</v>
      </c>
      <c r="AU187" s="26">
        <f t="shared" si="73"/>
        <v>1.0522560332117857E-37</v>
      </c>
      <c r="AV187" s="26">
        <f t="shared" si="73"/>
        <v>2.0805971565778397E-37</v>
      </c>
      <c r="AW187" s="26">
        <f t="shared" si="73"/>
        <v>4.0224878360504834E-37</v>
      </c>
      <c r="AX187" s="26">
        <f t="shared" si="73"/>
        <v>7.6077487333998385E-37</v>
      </c>
      <c r="AY187" s="26">
        <f t="shared" si="73"/>
        <v>1.4082428506506167E-36</v>
      </c>
      <c r="AZ187" s="26">
        <f t="shared" si="73"/>
        <v>2.5524401668042359E-36</v>
      </c>
      <c r="BA187" s="26">
        <f t="shared" si="73"/>
        <v>4.5318835614687482E-36</v>
      </c>
      <c r="BB187" s="26">
        <f t="shared" si="73"/>
        <v>7.8854773969556467E-36</v>
      </c>
      <c r="BC187" s="26">
        <f t="shared" si="73"/>
        <v>1.3451696735983134E-35</v>
      </c>
      <c r="BD187" s="26">
        <f t="shared" si="73"/>
        <v>2.250572338520243E-35</v>
      </c>
      <c r="BE187" s="26">
        <f t="shared" si="73"/>
        <v>3.6943357254954959E-35</v>
      </c>
      <c r="BF187" s="26">
        <f t="shared" si="73"/>
        <v>5.9519853355205353E-35</v>
      </c>
      <c r="BG187" s="26">
        <f t="shared" si="73"/>
        <v>9.4149586216416015E-35</v>
      </c>
      <c r="BH187" s="26">
        <f t="shared" si="73"/>
        <v>1.4626810715764617E-34</v>
      </c>
      <c r="BI187" s="26">
        <f t="shared" si="73"/>
        <v>2.2325132145114439E-34</v>
      </c>
      <c r="BJ187" s="26">
        <f t="shared" si="73"/>
        <v>3.3487698217671478E-34</v>
      </c>
      <c r="BK187" s="26">
        <f t="shared" si="73"/>
        <v>4.9380165168430793E-34</v>
      </c>
      <c r="BL187" s="26">
        <f t="shared" si="73"/>
        <v>7.1601239494224907E-34</v>
      </c>
      <c r="BM187" s="26">
        <f t="shared" si="73"/>
        <v>1.0211980059012405E-33</v>
      </c>
      <c r="BN187" s="26">
        <f t="shared" si="73"/>
        <v>1.4329713953775463E-33</v>
      </c>
      <c r="BO187" s="26">
        <f t="shared" si="73"/>
        <v>1.9788652602832765E-33</v>
      </c>
      <c r="BP187" s="26">
        <f t="shared" ref="E187:BP191" si="78">$B187*BP$182</f>
        <v>2.6900199631975866E-33</v>
      </c>
      <c r="BQ187" s="26">
        <f t="shared" si="74"/>
        <v>3.6004882584336859E-33</v>
      </c>
      <c r="BR187" s="26">
        <f t="shared" si="74"/>
        <v>4.7460981588443991E-33</v>
      </c>
      <c r="BS187" s="26">
        <f t="shared" si="74"/>
        <v>6.1628438779024378E-33</v>
      </c>
      <c r="BT187" s="26">
        <f t="shared" si="74"/>
        <v>7.8848149614339896E-33</v>
      </c>
      <c r="BU187" s="26">
        <f t="shared" si="74"/>
        <v>9.9417232122428808E-33</v>
      </c>
      <c r="BV187" s="26">
        <f t="shared" si="74"/>
        <v>1.2356141706644704E-32</v>
      </c>
      <c r="BW187" s="26">
        <f t="shared" si="74"/>
        <v>1.5140624344761847E-32</v>
      </c>
      <c r="BX187" s="26">
        <f t="shared" si="74"/>
        <v>1.8294921083253884E-32</v>
      </c>
      <c r="BY187" s="26">
        <f t="shared" si="74"/>
        <v>2.1803536085521775E-32</v>
      </c>
      <c r="BZ187" s="26">
        <f t="shared" si="74"/>
        <v>2.5633887019464751E-32</v>
      </c>
      <c r="CA187" s="26">
        <f t="shared" si="74"/>
        <v>2.9735308942579131E-32</v>
      </c>
      <c r="CB187" s="26">
        <f t="shared" si="74"/>
        <v>3.4039103657952461E-32</v>
      </c>
      <c r="CC187" s="26">
        <f t="shared" si="74"/>
        <v>3.8459766470673537E-32</v>
      </c>
      <c r="CD187" s="26">
        <f t="shared" si="74"/>
        <v>4.2897431832674368E-32</v>
      </c>
      <c r="CE187" s="26">
        <f t="shared" si="74"/>
        <v>4.724147556256536E-32</v>
      </c>
      <c r="CF187" s="26">
        <f t="shared" si="74"/>
        <v>5.1375104674289837E-32</v>
      </c>
      <c r="CG187" s="26">
        <f t="shared" si="74"/>
        <v>5.5180667983496492E-32</v>
      </c>
      <c r="CH187" s="26">
        <f t="shared" si="74"/>
        <v>5.8545342860538986E-32</v>
      </c>
      <c r="CI187" s="26">
        <f t="shared" si="74"/>
        <v>6.136680516707097E-32</v>
      </c>
      <c r="CJ187" s="26">
        <f t="shared" si="74"/>
        <v>6.3558476780180637E-32</v>
      </c>
      <c r="CK187" s="26">
        <f t="shared" si="74"/>
        <v>6.5053970351479013E-32</v>
      </c>
      <c r="CL187" s="26">
        <f t="shared" si="74"/>
        <v>6.5810411867193894E-32</v>
      </c>
      <c r="CM187" s="26">
        <f t="shared" si="74"/>
        <v>6.5810411867193905E-32</v>
      </c>
      <c r="CN187" s="26">
        <f t="shared" si="74"/>
        <v>6.5062566277793956E-32</v>
      </c>
      <c r="CO187" s="26">
        <f t="shared" si="74"/>
        <v>6.3600486136719961E-32</v>
      </c>
      <c r="CP187" s="26">
        <f t="shared" si="74"/>
        <v>6.1480469932162593E-32</v>
      </c>
      <c r="CQ187" s="26">
        <f t="shared" si="74"/>
        <v>5.8778031693386263E-32</v>
      </c>
      <c r="CR187" s="26">
        <f t="shared" si="74"/>
        <v>5.558357344918047E-32</v>
      </c>
      <c r="CS187" s="26">
        <f t="shared" si="74"/>
        <v>5.1997536452459179E-32</v>
      </c>
      <c r="CT187" s="26">
        <f t="shared" si="74"/>
        <v>4.8125379482595196E-32</v>
      </c>
      <c r="CU187" s="26">
        <f t="shared" si="74"/>
        <v>4.4072715947218773E-32</v>
      </c>
      <c r="CV187" s="26">
        <f t="shared" si="74"/>
        <v>3.9940898827166924E-32</v>
      </c>
      <c r="CW187" s="26">
        <f t="shared" si="74"/>
        <v>3.5823280391376555E-32</v>
      </c>
      <c r="CX187" s="26">
        <f t="shared" si="74"/>
        <v>3.1802299939283206E-32</v>
      </c>
      <c r="CY187" s="26">
        <f t="shared" si="74"/>
        <v>2.7947475704218627E-32</v>
      </c>
      <c r="CZ187" s="26">
        <f t="shared" si="74"/>
        <v>2.4314303862670209E-32</v>
      </c>
      <c r="DA187" s="26">
        <f t="shared" si="74"/>
        <v>2.09440043173496E-32</v>
      </c>
      <c r="DB187" s="26">
        <f t="shared" si="74"/>
        <v>1.7864003682445201E-32</v>
      </c>
      <c r="DC187" s="26">
        <f t="shared" si="74"/>
        <v>1.5089012819152808E-32</v>
      </c>
      <c r="DD187" s="26">
        <f t="shared" si="74"/>
        <v>1.2622539569868183E-32</v>
      </c>
      <c r="DE187" s="26">
        <f t="shared" si="74"/>
        <v>1.045867564360507E-32</v>
      </c>
      <c r="DF187" s="26">
        <f t="shared" si="74"/>
        <v>8.5840073678645239E-33</v>
      </c>
      <c r="DG187" s="26">
        <f t="shared" si="74"/>
        <v>6.9795200093851872E-33</v>
      </c>
      <c r="DH187" s="26">
        <f t="shared" si="74"/>
        <v>5.6223911186714068E-33</v>
      </c>
      <c r="DI187" s="26">
        <f t="shared" si="74"/>
        <v>4.4875965809579077E-33</v>
      </c>
      <c r="DJ187" s="26">
        <f t="shared" si="74"/>
        <v>3.5492809322121632E-33</v>
      </c>
      <c r="DK187" s="26">
        <f t="shared" si="74"/>
        <v>2.7818688387608843E-33</v>
      </c>
      <c r="DL187" s="26">
        <f t="shared" si="74"/>
        <v>2.1609159729660512E-33</v>
      </c>
      <c r="DM187" s="26">
        <f t="shared" si="74"/>
        <v>1.6637140676818258E-33</v>
      </c>
      <c r="DN187" s="26">
        <f t="shared" si="74"/>
        <v>1.2696765253361294E-33</v>
      </c>
      <c r="DO187" s="26">
        <f t="shared" si="74"/>
        <v>9.6053789308037717E-34</v>
      </c>
      <c r="DP187" s="26">
        <f t="shared" si="74"/>
        <v>7.204034198102816E-34</v>
      </c>
      <c r="DQ187" s="26">
        <f t="shared" si="74"/>
        <v>5.3568459421789851E-34</v>
      </c>
      <c r="DR187" s="26">
        <f t="shared" si="74"/>
        <v>3.949538957369292E-34</v>
      </c>
      <c r="DS187" s="26">
        <f t="shared" si="74"/>
        <v>2.8874780612699778E-34</v>
      </c>
      <c r="DT187" s="26">
        <f t="shared" si="74"/>
        <v>2.0934215944207249E-34</v>
      </c>
      <c r="DU187" s="26">
        <f t="shared" si="74"/>
        <v>1.5051874273934112E-34</v>
      </c>
      <c r="DV187" s="26">
        <f t="shared" si="74"/>
        <v>1.0733713621575999E-34</v>
      </c>
      <c r="DW187" s="26">
        <f t="shared" si="74"/>
        <v>7.5921389030659832E-35</v>
      </c>
      <c r="DX187" s="26">
        <f t="shared" si="74"/>
        <v>5.3267426174737014E-35</v>
      </c>
      <c r="DY187" s="26">
        <f t="shared" si="74"/>
        <v>3.7074128617617179E-35</v>
      </c>
      <c r="DZ187" s="26">
        <f t="shared" si="74"/>
        <v>2.5598803093116522E-35</v>
      </c>
      <c r="EA187" s="26">
        <f t="shared" si="74"/>
        <v>1.7536187945678118E-35</v>
      </c>
      <c r="EB187" s="26">
        <f t="shared" ref="BQ187:EB191" si="79">$B187*EB$182</f>
        <v>1.1919127744328156E-35</v>
      </c>
      <c r="EC187" s="26">
        <f t="shared" si="75"/>
        <v>8.0384815019887303E-36</v>
      </c>
      <c r="ED187" s="26">
        <f t="shared" si="75"/>
        <v>5.3795991590232423E-36</v>
      </c>
      <c r="EE187" s="26">
        <f t="shared" si="75"/>
        <v>3.5727108918703813E-36</v>
      </c>
      <c r="EF187" s="26">
        <f t="shared" si="75"/>
        <v>2.3547412696418657E-36</v>
      </c>
      <c r="EG187" s="26">
        <f t="shared" si="75"/>
        <v>1.5403194771341421E-36</v>
      </c>
      <c r="EH187" s="26">
        <f t="shared" si="75"/>
        <v>1.000058167990086E-36</v>
      </c>
      <c r="EI187" s="26">
        <f t="shared" si="75"/>
        <v>6.4448193048249863E-37</v>
      </c>
      <c r="EJ187" s="26">
        <f t="shared" si="75"/>
        <v>4.1227888199982843E-37</v>
      </c>
      <c r="EK187" s="26">
        <f t="shared" si="75"/>
        <v>2.6181213674442021E-37</v>
      </c>
      <c r="EL187" s="26">
        <f t="shared" si="75"/>
        <v>1.6505547751278535E-37</v>
      </c>
      <c r="EM187" s="26">
        <f t="shared" si="75"/>
        <v>1.0330810463030516E-37</v>
      </c>
      <c r="EN187" s="26">
        <f t="shared" si="75"/>
        <v>6.419860787740371E-38</v>
      </c>
      <c r="EO187" s="26">
        <f t="shared" si="75"/>
        <v>3.9611906988185205E-38</v>
      </c>
      <c r="EP187" s="26">
        <f t="shared" si="75"/>
        <v>2.4269266957550057E-38</v>
      </c>
      <c r="EQ187" s="26">
        <f t="shared" si="75"/>
        <v>1.4765218358789047E-38</v>
      </c>
      <c r="ER187" s="26">
        <f t="shared" si="75"/>
        <v>8.9206527584351405E-39</v>
      </c>
      <c r="ES187" s="26">
        <f t="shared" si="76"/>
        <v>5.3523916550610488E-39</v>
      </c>
      <c r="ET187" s="26">
        <f t="shared" si="76"/>
        <v>3.1894388629473998E-39</v>
      </c>
      <c r="EU187" s="26">
        <f t="shared" si="76"/>
        <v>1.8876270821524875E-39</v>
      </c>
      <c r="EV187" s="26">
        <f t="shared" si="76"/>
        <v>1.1096186226166949E-39</v>
      </c>
      <c r="EW187" s="26">
        <f t="shared" si="76"/>
        <v>6.4789812193055199E-40</v>
      </c>
      <c r="EX187" s="26">
        <f t="shared" si="76"/>
        <v>3.7578091071972345E-40</v>
      </c>
      <c r="EY187" s="26">
        <f t="shared" si="76"/>
        <v>2.16509531341826E-40</v>
      </c>
      <c r="EZ187" s="26">
        <f t="shared" si="76"/>
        <v>1.2392321859696349E-40</v>
      </c>
      <c r="FA187" s="26">
        <f t="shared" si="76"/>
        <v>7.0466143908078719E-41</v>
      </c>
      <c r="FB187" s="26">
        <f t="shared" si="76"/>
        <v>3.9808795584433652E-41</v>
      </c>
      <c r="FC187" s="26">
        <f t="shared" si="76"/>
        <v>2.234429171513396E-41</v>
      </c>
      <c r="FD187" s="26">
        <f t="shared" si="76"/>
        <v>1.2461239610362888E-41</v>
      </c>
      <c r="FE187" s="26">
        <f t="shared" si="76"/>
        <v>6.9052729051056439E-42</v>
      </c>
      <c r="FF187" s="26">
        <f t="shared" si="76"/>
        <v>3.8022705236974139E-42</v>
      </c>
      <c r="FG187" s="26">
        <f t="shared" si="76"/>
        <v>2.0804876450419632E-42</v>
      </c>
      <c r="FH187" s="26">
        <f t="shared" si="76"/>
        <v>1.1312651569915668E-42</v>
      </c>
    </row>
    <row r="188" spans="2:164" ht="19.2" customHeight="1" x14ac:dyDescent="0.3">
      <c r="B188" s="26">
        <f t="shared" si="72"/>
        <v>3.0802797019228147E-29</v>
      </c>
      <c r="C188" s="3">
        <v>4</v>
      </c>
      <c r="D188" s="26">
        <f t="shared" si="77"/>
        <v>5.0695595443552673E-67</v>
      </c>
      <c r="E188" s="26">
        <f t="shared" si="78"/>
        <v>4.4105168035890825E-65</v>
      </c>
      <c r="F188" s="26">
        <f t="shared" si="78"/>
        <v>1.9185748095612314E-63</v>
      </c>
      <c r="G188" s="26">
        <f t="shared" si="78"/>
        <v>5.5638669477276411E-62</v>
      </c>
      <c r="H188" s="26">
        <f t="shared" si="78"/>
        <v>1.2101410611307589E-60</v>
      </c>
      <c r="I188" s="26">
        <f t="shared" si="78"/>
        <v>2.1056454463675243E-59</v>
      </c>
      <c r="J188" s="26">
        <f t="shared" si="78"/>
        <v>3.0531858972328797E-58</v>
      </c>
      <c r="K188" s="26">
        <f t="shared" si="78"/>
        <v>3.7946739008465836E-57</v>
      </c>
      <c r="L188" s="26">
        <f t="shared" si="78"/>
        <v>4.1267078671706798E-56</v>
      </c>
      <c r="M188" s="26">
        <f t="shared" si="78"/>
        <v>3.9891509382649821E-55</v>
      </c>
      <c r="N188" s="26">
        <f t="shared" si="78"/>
        <v>3.470561316290577E-54</v>
      </c>
      <c r="O188" s="26">
        <f t="shared" si="78"/>
        <v>2.7448984956115954E-53</v>
      </c>
      <c r="P188" s="26">
        <f t="shared" si="78"/>
        <v>1.9900514093184211E-52</v>
      </c>
      <c r="Q188" s="26">
        <f t="shared" si="78"/>
        <v>1.3318036354669452E-51</v>
      </c>
      <c r="R188" s="26">
        <f t="shared" si="78"/>
        <v>8.2762083061159875E-51</v>
      </c>
      <c r="S188" s="26">
        <f t="shared" si="78"/>
        <v>4.8002008175472713E-50</v>
      </c>
      <c r="T188" s="26">
        <f t="shared" si="78"/>
        <v>2.6101091945413325E-49</v>
      </c>
      <c r="U188" s="26">
        <f t="shared" si="78"/>
        <v>1.3357617642652609E-48</v>
      </c>
      <c r="V188" s="26">
        <f t="shared" si="78"/>
        <v>6.4561818606154607E-48</v>
      </c>
      <c r="W188" s="26">
        <f t="shared" si="78"/>
        <v>2.9562516940712971E-47</v>
      </c>
      <c r="X188" s="26">
        <f t="shared" si="78"/>
        <v>1.2859694869210205E-46</v>
      </c>
      <c r="Y188" s="26">
        <f t="shared" si="78"/>
        <v>5.3275878743870781E-46</v>
      </c>
      <c r="Z188" s="26">
        <f t="shared" si="78"/>
        <v>2.1068188412348827E-45</v>
      </c>
      <c r="AA188" s="26">
        <f t="shared" si="78"/>
        <v>7.9692712690189307E-45</v>
      </c>
      <c r="AB188" s="26">
        <f t="shared" si="78"/>
        <v>2.888860835019363E-44</v>
      </c>
      <c r="AC188" s="26">
        <f t="shared" si="78"/>
        <v>1.0053235705867392E-43</v>
      </c>
      <c r="AD188" s="26">
        <f t="shared" si="78"/>
        <v>3.3639673323479173E-43</v>
      </c>
      <c r="AE188" s="26">
        <f t="shared" si="78"/>
        <v>1.0839450293121081E-42</v>
      </c>
      <c r="AF188" s="26">
        <f t="shared" si="78"/>
        <v>3.367972055362641E-42</v>
      </c>
      <c r="AG188" s="26">
        <f t="shared" si="78"/>
        <v>1.010391616608791E-41</v>
      </c>
      <c r="AH188" s="26">
        <f t="shared" si="78"/>
        <v>2.9301356881654744E-41</v>
      </c>
      <c r="AI188" s="26">
        <f t="shared" si="78"/>
        <v>8.2232840280773213E-41</v>
      </c>
      <c r="AJ188" s="26">
        <f t="shared" si="78"/>
        <v>2.2357053451335204E-40</v>
      </c>
      <c r="AK188" s="26">
        <f t="shared" si="78"/>
        <v>5.8941322735338305E-40</v>
      </c>
      <c r="AL188" s="26">
        <f t="shared" si="78"/>
        <v>1.508204434698362E-39</v>
      </c>
      <c r="AM188" s="26">
        <f t="shared" si="78"/>
        <v>3.7489653091073464E-39</v>
      </c>
      <c r="AN188" s="26">
        <f t="shared" si="78"/>
        <v>9.0599994970094499E-39</v>
      </c>
      <c r="AO188" s="26">
        <f t="shared" si="78"/>
        <v>2.1303242060535774E-38</v>
      </c>
      <c r="AP188" s="26">
        <f t="shared" si="78"/>
        <v>4.877321208596345E-38</v>
      </c>
      <c r="AQ188" s="26">
        <f t="shared" si="78"/>
        <v>1.0880178080714899E-37</v>
      </c>
      <c r="AR188" s="26">
        <f t="shared" si="78"/>
        <v>2.3664387325554966E-37</v>
      </c>
      <c r="AS188" s="26">
        <f t="shared" si="78"/>
        <v>5.0214675544470237E-37</v>
      </c>
      <c r="AT188" s="26">
        <f t="shared" si="78"/>
        <v>1.0401611362783108E-36</v>
      </c>
      <c r="AU188" s="26">
        <f t="shared" si="78"/>
        <v>2.1045120664235616E-36</v>
      </c>
      <c r="AV188" s="26">
        <f t="shared" si="78"/>
        <v>4.16119431315566E-36</v>
      </c>
      <c r="AW188" s="26">
        <f t="shared" si="78"/>
        <v>8.0449756721009291E-36</v>
      </c>
      <c r="AX188" s="26">
        <f t="shared" si="78"/>
        <v>1.5215497466799608E-35</v>
      </c>
      <c r="AY188" s="26">
        <f t="shared" si="78"/>
        <v>2.8164857013012205E-35</v>
      </c>
      <c r="AZ188" s="26">
        <f t="shared" si="78"/>
        <v>5.1048803336084475E-35</v>
      </c>
      <c r="BA188" s="26">
        <f t="shared" si="78"/>
        <v>9.0637671229374555E-35</v>
      </c>
      <c r="BB188" s="26">
        <f t="shared" si="78"/>
        <v>1.5770954793911222E-34</v>
      </c>
      <c r="BC188" s="26">
        <f t="shared" si="78"/>
        <v>2.6903393471966144E-34</v>
      </c>
      <c r="BD188" s="26">
        <f t="shared" si="78"/>
        <v>4.5011446770404656E-34</v>
      </c>
      <c r="BE188" s="26">
        <f t="shared" si="78"/>
        <v>7.3886714509909583E-34</v>
      </c>
      <c r="BF188" s="26">
        <f t="shared" si="78"/>
        <v>1.1903970671041015E-33</v>
      </c>
      <c r="BG188" s="26">
        <f t="shared" si="78"/>
        <v>1.8829917243283115E-33</v>
      </c>
      <c r="BH188" s="26">
        <f t="shared" si="78"/>
        <v>2.9253621431529102E-33</v>
      </c>
      <c r="BI188" s="26">
        <f t="shared" si="78"/>
        <v>4.4650264290228672E-33</v>
      </c>
      <c r="BJ188" s="26">
        <f t="shared" si="78"/>
        <v>6.6975396435342649E-33</v>
      </c>
      <c r="BK188" s="26">
        <f t="shared" si="78"/>
        <v>9.8760330336861127E-33</v>
      </c>
      <c r="BL188" s="26">
        <f t="shared" si="78"/>
        <v>1.4320247898844914E-32</v>
      </c>
      <c r="BM188" s="26">
        <f t="shared" si="78"/>
        <v>2.0423960118024716E-32</v>
      </c>
      <c r="BN188" s="26">
        <f t="shared" si="78"/>
        <v>2.8659427907550792E-32</v>
      </c>
      <c r="BO188" s="26">
        <f t="shared" si="78"/>
        <v>3.9577305205665344E-32</v>
      </c>
      <c r="BP188" s="26">
        <f t="shared" si="78"/>
        <v>5.380039926395148E-32</v>
      </c>
      <c r="BQ188" s="26">
        <f t="shared" si="79"/>
        <v>7.200976516867338E-32</v>
      </c>
      <c r="BR188" s="26">
        <f t="shared" si="79"/>
        <v>9.4921963176887541E-32</v>
      </c>
      <c r="BS188" s="26">
        <f t="shared" si="79"/>
        <v>1.2325687755804819E-31</v>
      </c>
      <c r="BT188" s="26">
        <f t="shared" si="79"/>
        <v>1.5769629922867905E-31</v>
      </c>
      <c r="BU188" s="26">
        <f t="shared" si="79"/>
        <v>1.9883446424485668E-31</v>
      </c>
      <c r="BV188" s="26">
        <f t="shared" si="79"/>
        <v>2.4712283413289293E-31</v>
      </c>
      <c r="BW188" s="26">
        <f t="shared" si="79"/>
        <v>3.0281248689523553E-31</v>
      </c>
      <c r="BX188" s="26">
        <f t="shared" si="79"/>
        <v>3.6589842166507596E-31</v>
      </c>
      <c r="BY188" s="26">
        <f t="shared" si="79"/>
        <v>4.3607072171043345E-31</v>
      </c>
      <c r="BZ188" s="26">
        <f t="shared" si="79"/>
        <v>5.1267774038929271E-31</v>
      </c>
      <c r="CA188" s="26">
        <f t="shared" si="79"/>
        <v>5.9470617885157985E-31</v>
      </c>
      <c r="CB188" s="26">
        <f t="shared" si="79"/>
        <v>6.8078207315904608E-31</v>
      </c>
      <c r="CC188" s="26">
        <f t="shared" si="79"/>
        <v>7.6919532941346715E-31</v>
      </c>
      <c r="CD188" s="26">
        <f t="shared" si="79"/>
        <v>8.5794863665348333E-31</v>
      </c>
      <c r="CE188" s="26">
        <f t="shared" si="79"/>
        <v>9.4482951125130285E-31</v>
      </c>
      <c r="CF188" s="26">
        <f t="shared" si="79"/>
        <v>1.0275020934857919E-30</v>
      </c>
      <c r="CG188" s="26">
        <f t="shared" si="79"/>
        <v>1.1036133596699246E-30</v>
      </c>
      <c r="CH188" s="26">
        <f t="shared" si="79"/>
        <v>1.1709068572107743E-30</v>
      </c>
      <c r="CI188" s="26">
        <f t="shared" si="79"/>
        <v>1.2273361033414137E-30</v>
      </c>
      <c r="CJ188" s="26">
        <f t="shared" si="79"/>
        <v>1.2711695356036069E-30</v>
      </c>
      <c r="CK188" s="26">
        <f t="shared" si="79"/>
        <v>1.3010794070295742E-30</v>
      </c>
      <c r="CL188" s="26">
        <f t="shared" si="79"/>
        <v>1.3162082373438717E-30</v>
      </c>
      <c r="CM188" s="26">
        <f t="shared" si="79"/>
        <v>1.3162082373438718E-30</v>
      </c>
      <c r="CN188" s="26">
        <f t="shared" si="79"/>
        <v>1.3012513255558733E-30</v>
      </c>
      <c r="CO188" s="26">
        <f t="shared" si="79"/>
        <v>1.2720097227343932E-30</v>
      </c>
      <c r="CP188" s="26">
        <f t="shared" si="79"/>
        <v>1.2296093986432462E-30</v>
      </c>
      <c r="CQ188" s="26">
        <f t="shared" si="79"/>
        <v>1.17556063386772E-30</v>
      </c>
      <c r="CR188" s="26">
        <f t="shared" si="79"/>
        <v>1.1116714689836043E-30</v>
      </c>
      <c r="CS188" s="26">
        <f t="shared" si="79"/>
        <v>1.0399507290491789E-30</v>
      </c>
      <c r="CT188" s="26">
        <f t="shared" si="79"/>
        <v>9.6250758965189958E-31</v>
      </c>
      <c r="CU188" s="26">
        <f t="shared" si="79"/>
        <v>8.8145431894437133E-31</v>
      </c>
      <c r="CV188" s="26">
        <f t="shared" si="79"/>
        <v>7.9881797654333468E-31</v>
      </c>
      <c r="CW188" s="26">
        <f t="shared" si="79"/>
        <v>7.1646560782752777E-31</v>
      </c>
      <c r="CX188" s="26">
        <f t="shared" si="79"/>
        <v>6.3604599878566114E-31</v>
      </c>
      <c r="CY188" s="26">
        <f t="shared" si="79"/>
        <v>5.5894951408436999E-31</v>
      </c>
      <c r="CZ188" s="26">
        <f t="shared" si="79"/>
        <v>4.8628607725340197E-31</v>
      </c>
      <c r="DA188" s="26">
        <f t="shared" si="79"/>
        <v>4.1888008634699011E-31</v>
      </c>
      <c r="DB188" s="26">
        <f t="shared" si="79"/>
        <v>3.5728007364890236E-31</v>
      </c>
      <c r="DC188" s="26">
        <f t="shared" si="79"/>
        <v>3.0178025638305477E-31</v>
      </c>
      <c r="DD188" s="26">
        <f t="shared" si="79"/>
        <v>2.5245079139736253E-31</v>
      </c>
      <c r="DE188" s="26">
        <f t="shared" si="79"/>
        <v>2.0917351287210044E-31</v>
      </c>
      <c r="DF188" s="26">
        <f t="shared" si="79"/>
        <v>1.7168014735728969E-31</v>
      </c>
      <c r="DG188" s="26">
        <f t="shared" si="79"/>
        <v>1.395904001877031E-31</v>
      </c>
      <c r="DH188" s="26">
        <f t="shared" si="79"/>
        <v>1.1244782237342762E-31</v>
      </c>
      <c r="DI188" s="26">
        <f t="shared" si="79"/>
        <v>8.9751931619157739E-32</v>
      </c>
      <c r="DJ188" s="26">
        <f t="shared" si="79"/>
        <v>7.0985618644242931E-32</v>
      </c>
      <c r="DK188" s="26">
        <f t="shared" si="79"/>
        <v>5.5637376775217429E-32</v>
      </c>
      <c r="DL188" s="26">
        <f t="shared" si="79"/>
        <v>4.3218319459320825E-32</v>
      </c>
      <c r="DM188" s="26">
        <f t="shared" si="79"/>
        <v>3.3274281353636365E-32</v>
      </c>
      <c r="DN188" s="26">
        <f t="shared" si="79"/>
        <v>2.5393530506722468E-32</v>
      </c>
      <c r="DO188" s="26">
        <f t="shared" si="79"/>
        <v>1.9210757861607456E-32</v>
      </c>
      <c r="DP188" s="26">
        <f t="shared" si="79"/>
        <v>1.4408068396205564E-32</v>
      </c>
      <c r="DQ188" s="26">
        <f t="shared" si="79"/>
        <v>1.0713691884357921E-32</v>
      </c>
      <c r="DR188" s="26">
        <f t="shared" si="79"/>
        <v>7.8990779147385465E-33</v>
      </c>
      <c r="DS188" s="26">
        <f t="shared" si="79"/>
        <v>5.7749561225399292E-33</v>
      </c>
      <c r="DT188" s="26">
        <f t="shared" si="79"/>
        <v>4.1868431888414309E-33</v>
      </c>
      <c r="DU188" s="26">
        <f t="shared" si="79"/>
        <v>3.0103748547868087E-33</v>
      </c>
      <c r="DV188" s="26">
        <f t="shared" si="79"/>
        <v>2.1467427243151898E-33</v>
      </c>
      <c r="DW188" s="26">
        <f t="shared" si="79"/>
        <v>1.5184277806131897E-33</v>
      </c>
      <c r="DX188" s="26">
        <f t="shared" si="79"/>
        <v>1.0653485234947353E-33</v>
      </c>
      <c r="DY188" s="26">
        <f t="shared" si="79"/>
        <v>7.414825723523401E-34</v>
      </c>
      <c r="DZ188" s="26">
        <f t="shared" si="79"/>
        <v>5.1197606186232808E-34</v>
      </c>
      <c r="EA188" s="26">
        <f t="shared" si="79"/>
        <v>3.5072375891356074E-34</v>
      </c>
      <c r="EB188" s="26">
        <f t="shared" si="79"/>
        <v>2.3838255488656199E-34</v>
      </c>
      <c r="EC188" s="26">
        <f t="shared" si="75"/>
        <v>1.6076963003977387E-34</v>
      </c>
      <c r="ED188" s="26">
        <f t="shared" si="75"/>
        <v>1.0759198318046436E-34</v>
      </c>
      <c r="EE188" s="26">
        <f t="shared" si="75"/>
        <v>7.1454217837407292E-35</v>
      </c>
      <c r="EF188" s="26">
        <f t="shared" si="75"/>
        <v>4.7094825392837096E-35</v>
      </c>
      <c r="EG188" s="26">
        <f t="shared" si="75"/>
        <v>3.0806389542682702E-35</v>
      </c>
      <c r="EH188" s="26">
        <f t="shared" si="75"/>
        <v>2.0001163359801627E-35</v>
      </c>
      <c r="EI188" s="26">
        <f t="shared" si="75"/>
        <v>1.2889638609649914E-35</v>
      </c>
      <c r="EJ188" s="26">
        <f t="shared" si="75"/>
        <v>8.2455776399965305E-36</v>
      </c>
      <c r="EK188" s="26">
        <f t="shared" si="75"/>
        <v>5.2362427348883805E-36</v>
      </c>
      <c r="EL188" s="26">
        <f t="shared" si="75"/>
        <v>3.3011095502556917E-36</v>
      </c>
      <c r="EM188" s="26">
        <f t="shared" si="75"/>
        <v>2.0661620926060937E-36</v>
      </c>
      <c r="EN188" s="26">
        <f t="shared" si="75"/>
        <v>1.2839721575480684E-36</v>
      </c>
      <c r="EO188" s="26">
        <f t="shared" si="75"/>
        <v>7.9223813976370032E-37</v>
      </c>
      <c r="EP188" s="26">
        <f t="shared" si="75"/>
        <v>4.8538533915099887E-37</v>
      </c>
      <c r="EQ188" s="26">
        <f t="shared" si="75"/>
        <v>2.9530436717577953E-37</v>
      </c>
      <c r="ER188" s="26">
        <f t="shared" si="75"/>
        <v>1.7841305516870198E-37</v>
      </c>
      <c r="ES188" s="26">
        <f t="shared" si="76"/>
        <v>1.0704783310122049E-37</v>
      </c>
      <c r="ET188" s="26">
        <f t="shared" si="76"/>
        <v>6.3788777258947701E-38</v>
      </c>
      <c r="EU188" s="26">
        <f t="shared" si="76"/>
        <v>3.7752541643049578E-38</v>
      </c>
      <c r="EV188" s="26">
        <f t="shared" si="76"/>
        <v>2.2192372452333795E-38</v>
      </c>
      <c r="EW188" s="26">
        <f t="shared" si="76"/>
        <v>1.2957962438610981E-38</v>
      </c>
      <c r="EX188" s="26">
        <f t="shared" si="76"/>
        <v>7.515618214394434E-39</v>
      </c>
      <c r="EY188" s="26">
        <f t="shared" si="76"/>
        <v>4.3301906268364998E-39</v>
      </c>
      <c r="EZ188" s="26">
        <f t="shared" si="76"/>
        <v>2.4784643719392585E-39</v>
      </c>
      <c r="FA188" s="26">
        <f t="shared" si="76"/>
        <v>1.4093228781615678E-39</v>
      </c>
      <c r="FB188" s="26">
        <f t="shared" si="76"/>
        <v>7.9617591168866935E-40</v>
      </c>
      <c r="FC188" s="26">
        <f t="shared" si="76"/>
        <v>4.4688583430267718E-40</v>
      </c>
      <c r="FD188" s="26">
        <f t="shared" si="76"/>
        <v>2.4922479220725662E-40</v>
      </c>
      <c r="FE188" s="26">
        <f t="shared" si="76"/>
        <v>1.3810545810211226E-40</v>
      </c>
      <c r="FF188" s="26">
        <f t="shared" si="76"/>
        <v>7.6045410473947918E-41</v>
      </c>
      <c r="FG188" s="26">
        <f t="shared" si="76"/>
        <v>4.1609752900839076E-41</v>
      </c>
      <c r="FH188" s="26">
        <f t="shared" si="76"/>
        <v>2.2625303139831231E-41</v>
      </c>
    </row>
    <row r="189" spans="2:164" ht="19.2" customHeight="1" x14ac:dyDescent="0.3">
      <c r="B189" s="26">
        <f t="shared" si="72"/>
        <v>4.9284475230765726E-28</v>
      </c>
      <c r="C189" s="3">
        <v>5</v>
      </c>
      <c r="D189" s="26">
        <f t="shared" si="77"/>
        <v>8.1112952709685415E-66</v>
      </c>
      <c r="E189" s="26">
        <f t="shared" si="78"/>
        <v>7.0568268857426305E-64</v>
      </c>
      <c r="F189" s="26">
        <f t="shared" si="78"/>
        <v>3.069719695298013E-62</v>
      </c>
      <c r="G189" s="26">
        <f t="shared" si="78"/>
        <v>8.9021871163643501E-61</v>
      </c>
      <c r="H189" s="26">
        <f t="shared" si="78"/>
        <v>1.9362256978092414E-59</v>
      </c>
      <c r="I189" s="26">
        <f t="shared" si="78"/>
        <v>3.3690327141880856E-58</v>
      </c>
      <c r="J189" s="26">
        <f t="shared" si="78"/>
        <v>4.885097435572676E-57</v>
      </c>
      <c r="K189" s="26">
        <f t="shared" si="78"/>
        <v>6.0714782413546188E-56</v>
      </c>
      <c r="L189" s="26">
        <f t="shared" si="78"/>
        <v>6.6027325874731805E-55</v>
      </c>
      <c r="M189" s="26">
        <f t="shared" si="78"/>
        <v>6.3826415012240606E-54</v>
      </c>
      <c r="N189" s="26">
        <f t="shared" si="78"/>
        <v>5.5528981060650011E-53</v>
      </c>
      <c r="O189" s="26">
        <f t="shared" si="78"/>
        <v>4.3918375929786143E-52</v>
      </c>
      <c r="P189" s="26">
        <f t="shared" si="78"/>
        <v>3.1840822549095188E-51</v>
      </c>
      <c r="Q189" s="26">
        <f t="shared" si="78"/>
        <v>2.1308858167471421E-50</v>
      </c>
      <c r="R189" s="26">
        <f t="shared" si="78"/>
        <v>1.3241933289785766E-49</v>
      </c>
      <c r="S189" s="26">
        <f t="shared" si="78"/>
        <v>7.680321308075742E-49</v>
      </c>
      <c r="T189" s="26">
        <f t="shared" si="78"/>
        <v>4.1761747112661903E-48</v>
      </c>
      <c r="U189" s="26">
        <f t="shared" si="78"/>
        <v>2.1372188228244473E-47</v>
      </c>
      <c r="V189" s="26">
        <f t="shared" si="78"/>
        <v>1.0329890976984883E-46</v>
      </c>
      <c r="W189" s="26">
        <f t="shared" si="78"/>
        <v>4.7300027105141415E-46</v>
      </c>
      <c r="X189" s="26">
        <f t="shared" si="78"/>
        <v>2.0575511790736614E-45</v>
      </c>
      <c r="Y189" s="26">
        <f t="shared" si="78"/>
        <v>8.5241405990194445E-45</v>
      </c>
      <c r="Z189" s="26">
        <f t="shared" si="78"/>
        <v>3.3709101459758596E-44</v>
      </c>
      <c r="AA189" s="26">
        <f t="shared" si="78"/>
        <v>1.2750834030430468E-43</v>
      </c>
      <c r="AB189" s="26">
        <f t="shared" si="78"/>
        <v>4.6221773360310454E-43</v>
      </c>
      <c r="AC189" s="26">
        <f t="shared" si="78"/>
        <v>1.6085177129388054E-42</v>
      </c>
      <c r="AD189" s="26">
        <f t="shared" si="78"/>
        <v>5.3823477317567436E-42</v>
      </c>
      <c r="AE189" s="26">
        <f t="shared" si="78"/>
        <v>1.7343120468993971E-41</v>
      </c>
      <c r="AF189" s="26">
        <f t="shared" si="78"/>
        <v>5.3887552885803011E-41</v>
      </c>
      <c r="AG189" s="26">
        <f t="shared" si="78"/>
        <v>1.6166265865740883E-40</v>
      </c>
      <c r="AH189" s="26">
        <f t="shared" si="78"/>
        <v>4.6882171010648243E-40</v>
      </c>
      <c r="AI189" s="26">
        <f t="shared" si="78"/>
        <v>1.3157254444923898E-39</v>
      </c>
      <c r="AJ189" s="26">
        <f t="shared" si="78"/>
        <v>3.5771285522136823E-39</v>
      </c>
      <c r="AK189" s="26">
        <f t="shared" si="78"/>
        <v>9.4306116376542619E-39</v>
      </c>
      <c r="AL189" s="26">
        <f t="shared" si="78"/>
        <v>2.4131270955174127E-38</v>
      </c>
      <c r="AM189" s="26">
        <f t="shared" si="78"/>
        <v>5.9983444945718377E-38</v>
      </c>
      <c r="AN189" s="26">
        <f t="shared" si="78"/>
        <v>1.4495999195215325E-37</v>
      </c>
      <c r="AO189" s="26">
        <f t="shared" si="78"/>
        <v>3.4085187296857715E-37</v>
      </c>
      <c r="AP189" s="26">
        <f t="shared" si="78"/>
        <v>7.8037139337542622E-37</v>
      </c>
      <c r="AQ189" s="26">
        <f t="shared" si="78"/>
        <v>1.7408284929144083E-36</v>
      </c>
      <c r="AR189" s="26">
        <f t="shared" si="78"/>
        <v>3.7863019720888481E-36</v>
      </c>
      <c r="AS189" s="26">
        <f t="shared" si="78"/>
        <v>8.0343480871153502E-36</v>
      </c>
      <c r="AT189" s="26">
        <f t="shared" si="78"/>
        <v>1.6642578180453205E-35</v>
      </c>
      <c r="AU189" s="26">
        <f t="shared" si="78"/>
        <v>3.3672193062777457E-35</v>
      </c>
      <c r="AV189" s="26">
        <f t="shared" si="78"/>
        <v>6.657910901049149E-35</v>
      </c>
      <c r="AW189" s="26">
        <f t="shared" si="78"/>
        <v>1.2871961075361666E-34</v>
      </c>
      <c r="AX189" s="26">
        <f t="shared" si="78"/>
        <v>2.434479594687971E-34</v>
      </c>
      <c r="AY189" s="26">
        <f t="shared" si="78"/>
        <v>4.5063771220820161E-34</v>
      </c>
      <c r="AZ189" s="26">
        <f t="shared" si="78"/>
        <v>8.1678085337736305E-34</v>
      </c>
      <c r="BA189" s="26">
        <f t="shared" si="78"/>
        <v>1.4502027396700131E-33</v>
      </c>
      <c r="BB189" s="26">
        <f t="shared" si="78"/>
        <v>2.5233527670258307E-33</v>
      </c>
      <c r="BC189" s="26">
        <f t="shared" si="78"/>
        <v>4.3045429555146432E-33</v>
      </c>
      <c r="BD189" s="26">
        <f t="shared" si="78"/>
        <v>7.2018314832648449E-33</v>
      </c>
      <c r="BE189" s="26">
        <f t="shared" si="78"/>
        <v>1.1821874321585699E-32</v>
      </c>
      <c r="BF189" s="26">
        <f t="shared" si="78"/>
        <v>1.9046353073665892E-32</v>
      </c>
      <c r="BG189" s="26">
        <f t="shared" si="78"/>
        <v>3.0127867589253406E-32</v>
      </c>
      <c r="BH189" s="26">
        <f t="shared" si="78"/>
        <v>4.680579429044722E-32</v>
      </c>
      <c r="BI189" s="26">
        <f t="shared" si="78"/>
        <v>7.1440422864366882E-32</v>
      </c>
      <c r="BJ189" s="26">
        <f t="shared" si="78"/>
        <v>1.0716063429654975E-31</v>
      </c>
      <c r="BK189" s="26">
        <f t="shared" si="78"/>
        <v>1.5801652853898001E-31</v>
      </c>
      <c r="BL189" s="26">
        <f t="shared" si="78"/>
        <v>2.2912396638152186E-31</v>
      </c>
      <c r="BM189" s="26">
        <f t="shared" si="78"/>
        <v>3.2678336188840001E-31</v>
      </c>
      <c r="BN189" s="26">
        <f t="shared" si="78"/>
        <v>4.5855084652081907E-31</v>
      </c>
      <c r="BO189" s="26">
        <f t="shared" si="78"/>
        <v>6.3323688329065435E-31</v>
      </c>
      <c r="BP189" s="26">
        <f t="shared" si="78"/>
        <v>8.6080638822323576E-31</v>
      </c>
      <c r="BQ189" s="26">
        <f t="shared" si="79"/>
        <v>1.1521562426987902E-30</v>
      </c>
      <c r="BR189" s="26">
        <f t="shared" si="79"/>
        <v>1.5187514108302218E-30</v>
      </c>
      <c r="BS189" s="26">
        <f t="shared" si="79"/>
        <v>1.9721100409287987E-30</v>
      </c>
      <c r="BT189" s="26">
        <f t="shared" si="79"/>
        <v>2.5231407876589002E-30</v>
      </c>
      <c r="BU189" s="26">
        <f t="shared" si="79"/>
        <v>3.1813514279177517E-30</v>
      </c>
      <c r="BV189" s="26">
        <f t="shared" si="79"/>
        <v>3.9539653461263422E-30</v>
      </c>
      <c r="BW189" s="26">
        <f t="shared" si="79"/>
        <v>4.8449997903238365E-30</v>
      </c>
      <c r="BX189" s="26">
        <f t="shared" si="79"/>
        <v>5.8543747466412973E-30</v>
      </c>
      <c r="BY189" s="26">
        <f t="shared" si="79"/>
        <v>6.9771315473670334E-30</v>
      </c>
      <c r="BZ189" s="26">
        <f t="shared" si="79"/>
        <v>8.2028438462287983E-30</v>
      </c>
      <c r="CA189" s="26">
        <f t="shared" si="79"/>
        <v>9.5152988616254121E-30</v>
      </c>
      <c r="CB189" s="26">
        <f t="shared" si="79"/>
        <v>1.089251317054489E-29</v>
      </c>
      <c r="CC189" s="26">
        <f t="shared" si="79"/>
        <v>1.2307125270615647E-29</v>
      </c>
      <c r="CD189" s="26">
        <f t="shared" si="79"/>
        <v>1.3727178186455927E-29</v>
      </c>
      <c r="CE189" s="26">
        <f t="shared" si="79"/>
        <v>1.5117272180021056E-29</v>
      </c>
      <c r="CF189" s="26">
        <f t="shared" si="79"/>
        <v>1.64400334957729E-29</v>
      </c>
      <c r="CG189" s="26">
        <f t="shared" si="79"/>
        <v>1.7657813754719043E-29</v>
      </c>
      <c r="CH189" s="26">
        <f t="shared" si="79"/>
        <v>1.8734509715372653E-29</v>
      </c>
      <c r="CI189" s="26">
        <f t="shared" si="79"/>
        <v>1.9637377653462894E-29</v>
      </c>
      <c r="CJ189" s="26">
        <f t="shared" si="79"/>
        <v>2.0338712569657997E-29</v>
      </c>
      <c r="CK189" s="26">
        <f t="shared" si="79"/>
        <v>2.0817270512473479E-29</v>
      </c>
      <c r="CL189" s="26">
        <f t="shared" si="79"/>
        <v>2.1059331797502244E-29</v>
      </c>
      <c r="CM189" s="26">
        <f t="shared" si="79"/>
        <v>2.1059331797502246E-29</v>
      </c>
      <c r="CN189" s="26">
        <f t="shared" si="79"/>
        <v>2.0820021208894264E-29</v>
      </c>
      <c r="CO189" s="26">
        <f t="shared" si="79"/>
        <v>2.0352155563750578E-29</v>
      </c>
      <c r="CP189" s="26">
        <f t="shared" si="79"/>
        <v>1.9673750378292217E-29</v>
      </c>
      <c r="CQ189" s="26">
        <f t="shared" si="79"/>
        <v>1.8808970141883783E-29</v>
      </c>
      <c r="CR189" s="26">
        <f t="shared" si="79"/>
        <v>1.7786743503737918E-29</v>
      </c>
      <c r="CS189" s="26">
        <f t="shared" si="79"/>
        <v>1.6639211664787096E-29</v>
      </c>
      <c r="CT189" s="26">
        <f t="shared" si="79"/>
        <v>1.5400121434430609E-29</v>
      </c>
      <c r="CU189" s="26">
        <f t="shared" si="79"/>
        <v>1.410326910311014E-29</v>
      </c>
      <c r="CV189" s="26">
        <f t="shared" si="79"/>
        <v>1.2781087624693534E-29</v>
      </c>
      <c r="CW189" s="26">
        <f t="shared" si="79"/>
        <v>1.1463449725240606E-29</v>
      </c>
      <c r="CX189" s="26">
        <f t="shared" si="79"/>
        <v>1.0176735980570721E-29</v>
      </c>
      <c r="CY189" s="26">
        <f t="shared" si="79"/>
        <v>8.9431922253500446E-30</v>
      </c>
      <c r="CZ189" s="26">
        <f t="shared" si="79"/>
        <v>7.7805772360545409E-30</v>
      </c>
      <c r="DA189" s="26">
        <f t="shared" si="79"/>
        <v>6.7020813815519356E-30</v>
      </c>
      <c r="DB189" s="26">
        <f t="shared" si="79"/>
        <v>5.7164811783825177E-30</v>
      </c>
      <c r="DC189" s="26">
        <f t="shared" si="79"/>
        <v>4.8284841021289442E-30</v>
      </c>
      <c r="DD189" s="26">
        <f t="shared" si="79"/>
        <v>4.0392126623578572E-30</v>
      </c>
      <c r="DE189" s="26">
        <f t="shared" si="79"/>
        <v>3.3467762059536533E-30</v>
      </c>
      <c r="DF189" s="26">
        <f t="shared" si="79"/>
        <v>2.7468823577166736E-30</v>
      </c>
      <c r="DG189" s="26">
        <f t="shared" si="79"/>
        <v>2.2334464030032808E-30</v>
      </c>
      <c r="DH189" s="26">
        <f t="shared" si="79"/>
        <v>1.7991651579748672E-30</v>
      </c>
      <c r="DI189" s="26">
        <f t="shared" si="79"/>
        <v>1.436030905906544E-30</v>
      </c>
      <c r="DJ189" s="26">
        <f t="shared" si="79"/>
        <v>1.1357698983079028E-30</v>
      </c>
      <c r="DK189" s="26">
        <f t="shared" si="79"/>
        <v>8.901980284034913E-31</v>
      </c>
      <c r="DL189" s="26">
        <f t="shared" si="79"/>
        <v>6.9149311134914291E-31</v>
      </c>
      <c r="DM189" s="26">
        <f t="shared" si="79"/>
        <v>5.3238850165818928E-31</v>
      </c>
      <c r="DN189" s="26">
        <f t="shared" si="79"/>
        <v>4.0629648810756518E-31</v>
      </c>
      <c r="DO189" s="26">
        <f t="shared" si="79"/>
        <v>3.0737212578572358E-31</v>
      </c>
      <c r="DP189" s="26">
        <f t="shared" si="79"/>
        <v>2.3052909433929226E-31</v>
      </c>
      <c r="DQ189" s="26">
        <f t="shared" si="79"/>
        <v>1.7141907014972914E-31</v>
      </c>
      <c r="DR189" s="26">
        <f t="shared" si="79"/>
        <v>1.2638524663581852E-31</v>
      </c>
      <c r="DS189" s="26">
        <f t="shared" si="79"/>
        <v>9.2399297960640159E-32</v>
      </c>
      <c r="DT189" s="26">
        <f t="shared" si="79"/>
        <v>6.6989491021463825E-32</v>
      </c>
      <c r="DU189" s="26">
        <f t="shared" si="79"/>
        <v>4.8165997676589612E-32</v>
      </c>
      <c r="DV189" s="26">
        <f t="shared" si="79"/>
        <v>3.4347883589043518E-32</v>
      </c>
      <c r="DW189" s="26">
        <f t="shared" si="79"/>
        <v>2.4294844489811374E-32</v>
      </c>
      <c r="DX189" s="26">
        <f t="shared" si="79"/>
        <v>1.7045576375916005E-32</v>
      </c>
      <c r="DY189" s="26">
        <f t="shared" si="79"/>
        <v>1.1863721157637609E-32</v>
      </c>
      <c r="DZ189" s="26">
        <f t="shared" si="79"/>
        <v>8.1916169897973642E-33</v>
      </c>
      <c r="EA189" s="26">
        <f t="shared" si="79"/>
        <v>5.6115801426170505E-33</v>
      </c>
      <c r="EB189" s="26">
        <f t="shared" si="79"/>
        <v>3.8141208781850453E-33</v>
      </c>
      <c r="EC189" s="26">
        <f t="shared" si="75"/>
        <v>2.5723140806364179E-33</v>
      </c>
      <c r="ED189" s="26">
        <f t="shared" si="75"/>
        <v>1.7214717308874537E-33</v>
      </c>
      <c r="EE189" s="26">
        <f t="shared" si="75"/>
        <v>1.1432674853985327E-33</v>
      </c>
      <c r="EF189" s="26">
        <f t="shared" si="75"/>
        <v>7.5351720628540405E-34</v>
      </c>
      <c r="EG189" s="26">
        <f t="shared" si="75"/>
        <v>4.9290223268293008E-34</v>
      </c>
      <c r="EH189" s="26">
        <f t="shared" si="75"/>
        <v>3.2001861375683052E-34</v>
      </c>
      <c r="EI189" s="26">
        <f t="shared" si="75"/>
        <v>2.0623421775440149E-34</v>
      </c>
      <c r="EJ189" s="26">
        <f t="shared" si="75"/>
        <v>1.3192924223994635E-34</v>
      </c>
      <c r="EK189" s="26">
        <f t="shared" si="75"/>
        <v>8.3779883758215264E-35</v>
      </c>
      <c r="EL189" s="26">
        <f t="shared" si="75"/>
        <v>5.2817752804091805E-35</v>
      </c>
      <c r="EM189" s="26">
        <f t="shared" si="75"/>
        <v>3.3058593481697964E-35</v>
      </c>
      <c r="EN189" s="26">
        <f t="shared" si="75"/>
        <v>2.054355452076938E-35</v>
      </c>
      <c r="EO189" s="26">
        <f t="shared" si="75"/>
        <v>1.2675810236219384E-35</v>
      </c>
      <c r="EP189" s="26">
        <f t="shared" si="75"/>
        <v>7.7661654264160902E-36</v>
      </c>
      <c r="EQ189" s="26">
        <f t="shared" si="75"/>
        <v>4.7248698748125392E-36</v>
      </c>
      <c r="ER189" s="26">
        <f t="shared" si="75"/>
        <v>2.8546088826992715E-36</v>
      </c>
      <c r="ES189" s="26">
        <f t="shared" si="76"/>
        <v>1.7127653296195518E-36</v>
      </c>
      <c r="ET189" s="26">
        <f t="shared" si="76"/>
        <v>1.0206204361431776E-36</v>
      </c>
      <c r="EU189" s="26">
        <f t="shared" si="76"/>
        <v>6.0404066628880169E-37</v>
      </c>
      <c r="EV189" s="26">
        <f t="shared" si="76"/>
        <v>3.550779592373457E-37</v>
      </c>
      <c r="EW189" s="26">
        <f t="shared" si="76"/>
        <v>2.0732739901777858E-37</v>
      </c>
      <c r="EX189" s="26">
        <f t="shared" si="76"/>
        <v>1.2024989143031261E-37</v>
      </c>
      <c r="EY189" s="26">
        <f t="shared" si="76"/>
        <v>6.9283050029384967E-38</v>
      </c>
      <c r="EZ189" s="26">
        <f t="shared" si="76"/>
        <v>3.9655429951028695E-38</v>
      </c>
      <c r="FA189" s="26">
        <f t="shared" si="76"/>
        <v>2.25491660505854E-38</v>
      </c>
      <c r="FB189" s="26">
        <f t="shared" si="76"/>
        <v>1.2738814587018887E-38</v>
      </c>
      <c r="FC189" s="26">
        <f t="shared" si="76"/>
        <v>7.150173348842934E-39</v>
      </c>
      <c r="FD189" s="26">
        <f t="shared" si="76"/>
        <v>3.9875966753161614E-39</v>
      </c>
      <c r="FE189" s="26">
        <f t="shared" si="76"/>
        <v>2.2096873296338268E-39</v>
      </c>
      <c r="FF189" s="26">
        <f t="shared" si="76"/>
        <v>1.2167265675831838E-39</v>
      </c>
      <c r="FG189" s="26">
        <f t="shared" si="76"/>
        <v>6.6575604641343451E-40</v>
      </c>
      <c r="FH189" s="26">
        <f t="shared" si="76"/>
        <v>3.6200485023730479E-40</v>
      </c>
    </row>
    <row r="190" spans="2:164" ht="19.2" customHeight="1" x14ac:dyDescent="0.3">
      <c r="B190" s="26">
        <f t="shared" si="72"/>
        <v>6.5712633641020641E-27</v>
      </c>
      <c r="C190" s="3">
        <v>6</v>
      </c>
      <c r="D190" s="26">
        <f t="shared" si="77"/>
        <v>1.0815060361291334E-64</v>
      </c>
      <c r="E190" s="26">
        <f t="shared" si="78"/>
        <v>9.4091025143234599E-63</v>
      </c>
      <c r="F190" s="26">
        <f t="shared" si="78"/>
        <v>4.0929595937306639E-61</v>
      </c>
      <c r="G190" s="26">
        <f t="shared" si="78"/>
        <v>1.1869582821819075E-59</v>
      </c>
      <c r="H190" s="26">
        <f t="shared" si="78"/>
        <v>2.5816342637456421E-58</v>
      </c>
      <c r="I190" s="26">
        <f t="shared" si="78"/>
        <v>4.4920436189174252E-57</v>
      </c>
      <c r="J190" s="26">
        <f t="shared" si="78"/>
        <v>6.5134632474302022E-56</v>
      </c>
      <c r="K190" s="26">
        <f t="shared" si="78"/>
        <v>8.0953043218061184E-55</v>
      </c>
      <c r="L190" s="26">
        <f t="shared" si="78"/>
        <v>8.803643449964197E-54</v>
      </c>
      <c r="M190" s="26">
        <f t="shared" si="78"/>
        <v>8.5101886682987045E-53</v>
      </c>
      <c r="N190" s="26">
        <f t="shared" si="78"/>
        <v>7.4038641414199651E-52</v>
      </c>
      <c r="O190" s="26">
        <f t="shared" si="78"/>
        <v>5.855783457304789E-51</v>
      </c>
      <c r="P190" s="26">
        <f t="shared" si="78"/>
        <v>4.2454430065460034E-50</v>
      </c>
      <c r="Q190" s="26">
        <f t="shared" si="78"/>
        <v>2.8411810889961754E-49</v>
      </c>
      <c r="R190" s="26">
        <f t="shared" si="78"/>
        <v>1.76559110530476E-48</v>
      </c>
      <c r="S190" s="26">
        <f t="shared" si="78"/>
        <v>1.0240428410767605E-47</v>
      </c>
      <c r="T190" s="26">
        <f t="shared" si="78"/>
        <v>5.5682329483548929E-47</v>
      </c>
      <c r="U190" s="26">
        <f t="shared" si="78"/>
        <v>2.8496250970992486E-46</v>
      </c>
      <c r="V190" s="26">
        <f t="shared" si="78"/>
        <v>1.3773187969313108E-45</v>
      </c>
      <c r="W190" s="26">
        <f t="shared" si="78"/>
        <v>6.3066702806854909E-45</v>
      </c>
      <c r="X190" s="26">
        <f t="shared" si="78"/>
        <v>2.7434015720982015E-44</v>
      </c>
      <c r="Y190" s="26">
        <f t="shared" si="78"/>
        <v>1.1365520798692537E-43</v>
      </c>
      <c r="Z190" s="26">
        <f t="shared" si="78"/>
        <v>4.4945468613011241E-43</v>
      </c>
      <c r="AA190" s="26">
        <f t="shared" si="78"/>
        <v>1.7001112040573874E-42</v>
      </c>
      <c r="AB190" s="26">
        <f t="shared" si="78"/>
        <v>6.1629031147080295E-42</v>
      </c>
      <c r="AC190" s="26">
        <f t="shared" si="78"/>
        <v>2.1446902839183965E-41</v>
      </c>
      <c r="AD190" s="26">
        <f t="shared" si="78"/>
        <v>7.1764636423422889E-41</v>
      </c>
      <c r="AE190" s="26">
        <f t="shared" si="78"/>
        <v>2.3124160625325178E-40</v>
      </c>
      <c r="AF190" s="26">
        <f t="shared" si="78"/>
        <v>7.1850070514403658E-40</v>
      </c>
      <c r="AG190" s="26">
        <f t="shared" si="78"/>
        <v>2.1555021154321071E-39</v>
      </c>
      <c r="AH190" s="26">
        <f t="shared" si="78"/>
        <v>6.2509561347530687E-39</v>
      </c>
      <c r="AI190" s="26">
        <f t="shared" si="78"/>
        <v>1.754300592656511E-38</v>
      </c>
      <c r="AJ190" s="26">
        <f t="shared" si="78"/>
        <v>4.7695047362848859E-38</v>
      </c>
      <c r="AK190" s="26">
        <f t="shared" si="78"/>
        <v>1.2574148850205619E-37</v>
      </c>
      <c r="AL190" s="26">
        <f t="shared" si="78"/>
        <v>3.217502794023201E-37</v>
      </c>
      <c r="AM190" s="26">
        <f t="shared" si="78"/>
        <v>7.9977926594290783E-37</v>
      </c>
      <c r="AN190" s="26">
        <f t="shared" si="78"/>
        <v>1.9327998926953668E-36</v>
      </c>
      <c r="AO190" s="26">
        <f t="shared" si="78"/>
        <v>4.544691639581006E-36</v>
      </c>
      <c r="AP190" s="26">
        <f t="shared" si="78"/>
        <v>1.0404951911672297E-35</v>
      </c>
      <c r="AQ190" s="26">
        <f t="shared" si="78"/>
        <v>2.3211046572191997E-35</v>
      </c>
      <c r="AR190" s="26">
        <f t="shared" si="78"/>
        <v>5.0484026294517718E-35</v>
      </c>
      <c r="AS190" s="26">
        <f t="shared" si="78"/>
        <v>1.0712464116153748E-34</v>
      </c>
      <c r="AT190" s="26">
        <f t="shared" si="78"/>
        <v>2.2190104240604166E-34</v>
      </c>
      <c r="AU190" s="26">
        <f t="shared" si="78"/>
        <v>4.4896257417036388E-34</v>
      </c>
      <c r="AV190" s="26">
        <f t="shared" si="78"/>
        <v>8.8772145347321556E-34</v>
      </c>
      <c r="AW190" s="26">
        <f t="shared" si="78"/>
        <v>1.7162614767148804E-33</v>
      </c>
      <c r="AX190" s="26">
        <f t="shared" si="78"/>
        <v>3.2459727929172789E-33</v>
      </c>
      <c r="AY190" s="26">
        <f t="shared" si="78"/>
        <v>6.0085028294426576E-33</v>
      </c>
      <c r="AZ190" s="26">
        <f t="shared" si="78"/>
        <v>1.0890411378364787E-32</v>
      </c>
      <c r="BA190" s="26">
        <f t="shared" si="78"/>
        <v>1.9336036528933413E-32</v>
      </c>
      <c r="BB190" s="26">
        <f t="shared" si="78"/>
        <v>3.3644703560344242E-32</v>
      </c>
      <c r="BC190" s="26">
        <f t="shared" si="78"/>
        <v>5.7393906073528289E-32</v>
      </c>
      <c r="BD190" s="26">
        <f t="shared" si="78"/>
        <v>9.6024419776864121E-32</v>
      </c>
      <c r="BE190" s="26">
        <f t="shared" si="78"/>
        <v>1.576249909544752E-31</v>
      </c>
      <c r="BF190" s="26">
        <f t="shared" si="78"/>
        <v>2.5395137431554392E-31</v>
      </c>
      <c r="BG190" s="26">
        <f t="shared" si="78"/>
        <v>4.0170490119004346E-31</v>
      </c>
      <c r="BH190" s="26">
        <f t="shared" si="78"/>
        <v>6.240772572059598E-31</v>
      </c>
      <c r="BI190" s="26">
        <f t="shared" si="78"/>
        <v>9.5253897152488701E-31</v>
      </c>
      <c r="BJ190" s="26">
        <f t="shared" si="78"/>
        <v>1.4288084572873228E-30</v>
      </c>
      <c r="BK190" s="26">
        <f t="shared" si="78"/>
        <v>2.1068870471863897E-30</v>
      </c>
      <c r="BL190" s="26">
        <f t="shared" si="78"/>
        <v>3.054986218420276E-30</v>
      </c>
      <c r="BM190" s="26">
        <f t="shared" si="78"/>
        <v>4.3571114918453118E-30</v>
      </c>
      <c r="BN190" s="26">
        <f t="shared" si="78"/>
        <v>6.1140112869442239E-30</v>
      </c>
      <c r="BO190" s="26">
        <f t="shared" si="78"/>
        <v>8.44315844387535E-30</v>
      </c>
      <c r="BP190" s="26">
        <f t="shared" si="78"/>
        <v>1.1477418509643087E-29</v>
      </c>
      <c r="BQ190" s="26">
        <f t="shared" si="79"/>
        <v>1.5362083235983791E-29</v>
      </c>
      <c r="BR190" s="26">
        <f t="shared" si="79"/>
        <v>2.0250018811069525E-29</v>
      </c>
      <c r="BS190" s="26">
        <f t="shared" si="79"/>
        <v>2.6294800545717183E-29</v>
      </c>
      <c r="BT190" s="26">
        <f t="shared" si="79"/>
        <v>3.364187716878517E-29</v>
      </c>
      <c r="BU190" s="26">
        <f t="shared" si="79"/>
        <v>4.2418019038903145E-29</v>
      </c>
      <c r="BV190" s="26">
        <f t="shared" si="79"/>
        <v>5.2719537948350964E-29</v>
      </c>
      <c r="BW190" s="26">
        <f t="shared" si="79"/>
        <v>6.4599997204317493E-29</v>
      </c>
      <c r="BX190" s="26">
        <f t="shared" si="79"/>
        <v>7.8058329955216916E-29</v>
      </c>
      <c r="BY190" s="26">
        <f t="shared" si="79"/>
        <v>9.3028420631559985E-29</v>
      </c>
      <c r="BZ190" s="26">
        <f t="shared" si="79"/>
        <v>1.0937125128305009E-28</v>
      </c>
      <c r="CA190" s="26">
        <f t="shared" si="79"/>
        <v>1.2687065148833819E-28</v>
      </c>
      <c r="CB190" s="26">
        <f t="shared" si="79"/>
        <v>1.4523350894059781E-28</v>
      </c>
      <c r="CC190" s="26">
        <f t="shared" si="79"/>
        <v>1.6409500360820781E-28</v>
      </c>
      <c r="CD190" s="26">
        <f t="shared" si="79"/>
        <v>1.8302904248607812E-28</v>
      </c>
      <c r="CE190" s="26">
        <f t="shared" si="79"/>
        <v>2.0156362906694642E-28</v>
      </c>
      <c r="CF190" s="26">
        <f t="shared" si="79"/>
        <v>2.1920044661030426E-28</v>
      </c>
      <c r="CG190" s="26">
        <f t="shared" si="79"/>
        <v>2.3543751672958603E-28</v>
      </c>
      <c r="CH190" s="26">
        <f t="shared" si="79"/>
        <v>2.4979346287163412E-28</v>
      </c>
      <c r="CI190" s="26">
        <f t="shared" si="79"/>
        <v>2.6183170204617061E-28</v>
      </c>
      <c r="CJ190" s="26">
        <f t="shared" si="79"/>
        <v>2.7118283426210528E-28</v>
      </c>
      <c r="CK190" s="26">
        <f t="shared" si="79"/>
        <v>2.7756360683297832E-28</v>
      </c>
      <c r="CL190" s="26">
        <f t="shared" si="79"/>
        <v>2.8079109063336184E-28</v>
      </c>
      <c r="CM190" s="26">
        <f t="shared" si="79"/>
        <v>2.8079109063336188E-28</v>
      </c>
      <c r="CN190" s="26">
        <f t="shared" si="79"/>
        <v>2.7760028278525546E-28</v>
      </c>
      <c r="CO190" s="26">
        <f t="shared" si="79"/>
        <v>2.7136207418333967E-28</v>
      </c>
      <c r="CP190" s="26">
        <f t="shared" si="79"/>
        <v>2.6231667171056158E-28</v>
      </c>
      <c r="CQ190" s="26">
        <f t="shared" si="79"/>
        <v>2.5078626855844918E-28</v>
      </c>
      <c r="CR190" s="26">
        <f t="shared" si="79"/>
        <v>2.3715658004983772E-28</v>
      </c>
      <c r="CS190" s="26">
        <f t="shared" si="79"/>
        <v>2.218561555304935E-28</v>
      </c>
      <c r="CT190" s="26">
        <f t="shared" si="79"/>
        <v>2.0533495245907376E-28</v>
      </c>
      <c r="CU190" s="26">
        <f t="shared" si="79"/>
        <v>1.880435880414676E-28</v>
      </c>
      <c r="CV190" s="26">
        <f t="shared" si="79"/>
        <v>1.7041450166257963E-28</v>
      </c>
      <c r="CW190" s="26">
        <f t="shared" si="79"/>
        <v>1.5284599633654064E-28</v>
      </c>
      <c r="CX190" s="26">
        <f t="shared" si="79"/>
        <v>1.3568981307427561E-28</v>
      </c>
      <c r="CY190" s="26">
        <f t="shared" si="79"/>
        <v>1.1924256300466667E-28</v>
      </c>
      <c r="CZ190" s="26">
        <f t="shared" si="79"/>
        <v>1.0374102981406001E-28</v>
      </c>
      <c r="DA190" s="26">
        <f t="shared" si="79"/>
        <v>8.9361085087358689E-29</v>
      </c>
      <c r="DB190" s="26">
        <f t="shared" si="79"/>
        <v>7.621974904509986E-29</v>
      </c>
      <c r="DC190" s="26">
        <f t="shared" si="79"/>
        <v>6.4379788028385602E-29</v>
      </c>
      <c r="DD190" s="26">
        <f t="shared" si="79"/>
        <v>5.3856168831437817E-29</v>
      </c>
      <c r="DE190" s="26">
        <f t="shared" si="79"/>
        <v>4.4623682746048493E-29</v>
      </c>
      <c r="DF190" s="26">
        <f t="shared" si="79"/>
        <v>3.6625098102888797E-29</v>
      </c>
      <c r="DG190" s="26">
        <f t="shared" si="79"/>
        <v>2.9779285373376928E-29</v>
      </c>
      <c r="DH190" s="26">
        <f t="shared" si="79"/>
        <v>2.3988868772998108E-29</v>
      </c>
      <c r="DI190" s="26">
        <f t="shared" si="79"/>
        <v>1.914707874542049E-29</v>
      </c>
      <c r="DJ190" s="26">
        <f t="shared" si="79"/>
        <v>1.5143598644105294E-29</v>
      </c>
      <c r="DK190" s="26">
        <f t="shared" si="79"/>
        <v>1.1869307045379824E-29</v>
      </c>
      <c r="DL190" s="26">
        <f t="shared" si="79"/>
        <v>9.2199081513218595E-30</v>
      </c>
      <c r="DM190" s="26">
        <f t="shared" si="79"/>
        <v>7.0985133554424878E-30</v>
      </c>
      <c r="DN190" s="26">
        <f t="shared" si="79"/>
        <v>5.4172865081008427E-30</v>
      </c>
      <c r="DO190" s="26">
        <f t="shared" si="79"/>
        <v>4.0982950104762938E-30</v>
      </c>
      <c r="DP190" s="26">
        <f t="shared" si="79"/>
        <v>3.0737212578572151E-30</v>
      </c>
      <c r="DQ190" s="26">
        <f t="shared" si="79"/>
        <v>2.2855876019963771E-30</v>
      </c>
      <c r="DR190" s="26">
        <f t="shared" si="79"/>
        <v>1.6851366218109051E-30</v>
      </c>
      <c r="DS190" s="26">
        <f t="shared" si="79"/>
        <v>1.231990639475196E-30</v>
      </c>
      <c r="DT190" s="26">
        <f t="shared" si="79"/>
        <v>8.931932136195132E-31</v>
      </c>
      <c r="DU190" s="26">
        <f t="shared" si="79"/>
        <v>6.4221330235452497E-31</v>
      </c>
      <c r="DV190" s="26">
        <f t="shared" si="79"/>
        <v>4.5797178118724463E-31</v>
      </c>
      <c r="DW190" s="26">
        <f t="shared" si="79"/>
        <v>3.2393125986415006E-31</v>
      </c>
      <c r="DX190" s="26">
        <f t="shared" si="79"/>
        <v>2.2727435167887895E-31</v>
      </c>
      <c r="DY190" s="26">
        <f t="shared" si="79"/>
        <v>1.5818294876850066E-31</v>
      </c>
      <c r="DZ190" s="26">
        <f t="shared" si="79"/>
        <v>1.0922155986396431E-31</v>
      </c>
      <c r="EA190" s="26">
        <f t="shared" si="79"/>
        <v>7.4821068568226969E-32</v>
      </c>
      <c r="EB190" s="26">
        <f t="shared" si="79"/>
        <v>5.0854945042467024E-32</v>
      </c>
      <c r="EC190" s="26">
        <f t="shared" si="75"/>
        <v>3.4297521075152067E-32</v>
      </c>
      <c r="ED190" s="26">
        <f t="shared" si="75"/>
        <v>2.29529564118326E-32</v>
      </c>
      <c r="EE190" s="26">
        <f t="shared" si="75"/>
        <v>1.524356647198036E-32</v>
      </c>
      <c r="EF190" s="26">
        <f t="shared" si="75"/>
        <v>1.0046896083805338E-32</v>
      </c>
      <c r="EG190" s="26">
        <f t="shared" si="75"/>
        <v>6.5720297691057025E-33</v>
      </c>
      <c r="EH190" s="26">
        <f t="shared" si="75"/>
        <v>4.2669148500910522E-33</v>
      </c>
      <c r="EI190" s="26">
        <f t="shared" si="75"/>
        <v>2.7497895700586732E-33</v>
      </c>
      <c r="EJ190" s="26">
        <f t="shared" si="75"/>
        <v>1.7590565631992758E-33</v>
      </c>
      <c r="EK190" s="26">
        <f t="shared" si="75"/>
        <v>1.1170651167761979E-33</v>
      </c>
      <c r="EL190" s="26">
        <f t="shared" si="75"/>
        <v>7.0423670405455387E-34</v>
      </c>
      <c r="EM190" s="26">
        <f t="shared" si="75"/>
        <v>4.4078124642263731E-34</v>
      </c>
      <c r="EN190" s="26">
        <f t="shared" si="75"/>
        <v>2.739140602769237E-34</v>
      </c>
      <c r="EO190" s="26">
        <f t="shared" si="75"/>
        <v>1.6901080314959095E-34</v>
      </c>
      <c r="EP190" s="26">
        <f t="shared" si="75"/>
        <v>1.0354887235221403E-34</v>
      </c>
      <c r="EQ190" s="26">
        <f t="shared" si="75"/>
        <v>6.2998264997500202E-35</v>
      </c>
      <c r="ER190" s="26">
        <f t="shared" si="75"/>
        <v>3.8061451769323434E-35</v>
      </c>
      <c r="ES190" s="26">
        <f t="shared" si="76"/>
        <v>2.283687106159391E-35</v>
      </c>
      <c r="ET190" s="26">
        <f t="shared" si="76"/>
        <v>1.3608272481908966E-35</v>
      </c>
      <c r="EU190" s="26">
        <f t="shared" si="76"/>
        <v>8.0538755505173149E-36</v>
      </c>
      <c r="EV190" s="26">
        <f t="shared" si="76"/>
        <v>4.7343727898312523E-36</v>
      </c>
      <c r="EW190" s="26">
        <f t="shared" si="76"/>
        <v>2.7643653202370343E-36</v>
      </c>
      <c r="EX190" s="26">
        <f t="shared" si="76"/>
        <v>1.6033318857374935E-36</v>
      </c>
      <c r="EY190" s="26">
        <f t="shared" si="76"/>
        <v>9.2377400039179491E-37</v>
      </c>
      <c r="EZ190" s="26">
        <f t="shared" si="76"/>
        <v>5.2873906601371323E-37</v>
      </c>
      <c r="FA190" s="26">
        <f t="shared" si="76"/>
        <v>3.0065554734113719E-37</v>
      </c>
      <c r="FB190" s="26">
        <f t="shared" si="76"/>
        <v>1.6985086116025099E-37</v>
      </c>
      <c r="FC190" s="26">
        <f t="shared" si="76"/>
        <v>9.5335644651238661E-38</v>
      </c>
      <c r="FD190" s="26">
        <f t="shared" si="76"/>
        <v>5.316795567088189E-38</v>
      </c>
      <c r="FE190" s="26">
        <f t="shared" si="76"/>
        <v>2.9462497728450879E-38</v>
      </c>
      <c r="FF190" s="26">
        <f t="shared" si="76"/>
        <v>1.6223020901109036E-38</v>
      </c>
      <c r="FG190" s="26">
        <f t="shared" si="76"/>
        <v>8.8767472855124155E-39</v>
      </c>
      <c r="FH190" s="26">
        <f t="shared" si="76"/>
        <v>4.8267313364973728E-39</v>
      </c>
    </row>
    <row r="191" spans="2:164" ht="19.2" customHeight="1" x14ac:dyDescent="0.3">
      <c r="B191" s="26">
        <f t="shared" si="72"/>
        <v>7.5100152732594389E-26</v>
      </c>
      <c r="C191" s="3">
        <v>7</v>
      </c>
      <c r="D191" s="26">
        <f t="shared" si="77"/>
        <v>1.2360068984332849E-63</v>
      </c>
      <c r="E191" s="26">
        <f t="shared" si="78"/>
        <v>1.0753260016369578E-61</v>
      </c>
      <c r="F191" s="26">
        <f t="shared" si="78"/>
        <v>4.6776681071207194E-60</v>
      </c>
      <c r="G191" s="26">
        <f t="shared" si="78"/>
        <v>1.3565237510650257E-58</v>
      </c>
      <c r="H191" s="26">
        <f t="shared" si="78"/>
        <v>2.9504391585664233E-57</v>
      </c>
      <c r="I191" s="26">
        <f t="shared" si="78"/>
        <v>5.133764135905586E-56</v>
      </c>
      <c r="J191" s="26">
        <f t="shared" si="78"/>
        <v>7.4439579970630257E-55</v>
      </c>
      <c r="K191" s="26">
        <f t="shared" si="78"/>
        <v>9.2517763677783427E-54</v>
      </c>
      <c r="L191" s="26">
        <f t="shared" si="78"/>
        <v>1.0061306799958998E-52</v>
      </c>
      <c r="M191" s="26">
        <f t="shared" si="78"/>
        <v>9.7259299066270103E-52</v>
      </c>
      <c r="N191" s="26">
        <f t="shared" si="78"/>
        <v>8.4615590187656031E-51</v>
      </c>
      <c r="O191" s="26">
        <f t="shared" si="78"/>
        <v>6.6923239512054175E-50</v>
      </c>
      <c r="P191" s="26">
        <f t="shared" si="78"/>
        <v>4.8519348646239638E-49</v>
      </c>
      <c r="Q191" s="26">
        <f t="shared" si="78"/>
        <v>3.2470641017098875E-48</v>
      </c>
      <c r="R191" s="26">
        <f t="shared" si="78"/>
        <v>2.0178184060625659E-47</v>
      </c>
      <c r="S191" s="26">
        <f t="shared" si="78"/>
        <v>1.170334675516288E-46</v>
      </c>
      <c r="T191" s="26">
        <f t="shared" si="78"/>
        <v>6.363694798119824E-46</v>
      </c>
      <c r="U191" s="26">
        <f t="shared" si="78"/>
        <v>3.2567143966848287E-45</v>
      </c>
      <c r="V191" s="26">
        <f t="shared" si="78"/>
        <v>1.5740786250643419E-44</v>
      </c>
      <c r="W191" s="26">
        <f t="shared" si="78"/>
        <v>7.2076231779262149E-44</v>
      </c>
      <c r="X191" s="26">
        <f t="shared" si="78"/>
        <v>3.1353160823979183E-43</v>
      </c>
      <c r="Y191" s="26">
        <f t="shared" si="78"/>
        <v>1.2989166627077076E-42</v>
      </c>
      <c r="Z191" s="26">
        <f t="shared" si="78"/>
        <v>5.1366249843440987E-42</v>
      </c>
      <c r="AA191" s="26">
        <f t="shared" si="78"/>
        <v>1.9429842332084264E-41</v>
      </c>
      <c r="AB191" s="26">
        <f t="shared" si="78"/>
        <v>7.0433178453805469E-41</v>
      </c>
      <c r="AC191" s="26">
        <f t="shared" si="78"/>
        <v>2.4510746101924328E-40</v>
      </c>
      <c r="AD191" s="26">
        <f t="shared" si="78"/>
        <v>8.2016727341054043E-40</v>
      </c>
      <c r="AE191" s="26">
        <f t="shared" si="78"/>
        <v>2.6427612143228554E-39</v>
      </c>
      <c r="AF191" s="26">
        <f t="shared" si="78"/>
        <v>8.2114366302174925E-39</v>
      </c>
      <c r="AG191" s="26">
        <f t="shared" si="78"/>
        <v>2.4634309890652446E-38</v>
      </c>
      <c r="AH191" s="26">
        <f t="shared" si="78"/>
        <v>7.1439498682891612E-38</v>
      </c>
      <c r="AI191" s="26">
        <f t="shared" si="78"/>
        <v>2.0049149630359956E-37</v>
      </c>
      <c r="AJ191" s="26">
        <f t="shared" si="78"/>
        <v>5.45086255575411E-37</v>
      </c>
      <c r="AK191" s="26">
        <f t="shared" si="78"/>
        <v>1.4370455828806301E-36</v>
      </c>
      <c r="AL191" s="26">
        <f t="shared" si="78"/>
        <v>3.677146050312199E-36</v>
      </c>
      <c r="AM191" s="26">
        <f t="shared" si="78"/>
        <v>9.1403344679188685E-36</v>
      </c>
      <c r="AN191" s="26">
        <f t="shared" si="78"/>
        <v>2.2089141630804009E-35</v>
      </c>
      <c r="AO191" s="26">
        <f t="shared" si="78"/>
        <v>5.1939333023782486E-35</v>
      </c>
      <c r="AP191" s="26">
        <f t="shared" si="78"/>
        <v>1.1891373613339669E-34</v>
      </c>
      <c r="AQ191" s="26">
        <f t="shared" si="78"/>
        <v>2.6526910368219202E-34</v>
      </c>
      <c r="AR191" s="26">
        <f t="shared" si="78"/>
        <v>5.7696030050876914E-34</v>
      </c>
      <c r="AS191" s="26">
        <f t="shared" si="78"/>
        <v>1.2242816132747037E-33</v>
      </c>
      <c r="AT191" s="26">
        <f t="shared" si="78"/>
        <v>2.5360119132118832E-33</v>
      </c>
      <c r="AU191" s="26">
        <f t="shared" si="78"/>
        <v>5.1310008476612578E-33</v>
      </c>
      <c r="AV191" s="26">
        <f t="shared" si="78"/>
        <v>1.0145388039693807E-32</v>
      </c>
      <c r="AW191" s="26">
        <f t="shared" si="78"/>
        <v>1.9614416876741327E-32</v>
      </c>
      <c r="AX191" s="26">
        <f t="shared" si="78"/>
        <v>3.7096831919054299E-32</v>
      </c>
      <c r="AY191" s="26">
        <f t="shared" si="78"/>
        <v>6.8668603765058367E-32</v>
      </c>
      <c r="AZ191" s="26">
        <f t="shared" si="78"/>
        <v>1.2446184432416796E-31</v>
      </c>
      <c r="BA191" s="26">
        <f t="shared" si="78"/>
        <v>2.2098327461638001E-31</v>
      </c>
      <c r="BB191" s="26">
        <f t="shared" si="78"/>
        <v>3.845108978325024E-31</v>
      </c>
      <c r="BC191" s="26">
        <f t="shared" si="78"/>
        <v>6.5593035512603214E-31</v>
      </c>
      <c r="BD191" s="26">
        <f t="shared" si="78"/>
        <v>1.0974219403070094E-30</v>
      </c>
      <c r="BE191" s="26">
        <f t="shared" si="78"/>
        <v>1.8014284680511302E-30</v>
      </c>
      <c r="BF191" s="26">
        <f t="shared" si="78"/>
        <v>2.9023014207490494E-30</v>
      </c>
      <c r="BG191" s="26">
        <f t="shared" si="78"/>
        <v>4.5909131564576007E-30</v>
      </c>
      <c r="BH191" s="26">
        <f t="shared" si="78"/>
        <v>7.1323115109251956E-30</v>
      </c>
      <c r="BI191" s="26">
        <f t="shared" si="78"/>
        <v>1.0886159674570047E-29</v>
      </c>
      <c r="BJ191" s="26">
        <f t="shared" si="78"/>
        <v>1.6329239511854981E-29</v>
      </c>
      <c r="BK191" s="26">
        <f t="shared" si="78"/>
        <v>2.4078709110701394E-29</v>
      </c>
      <c r="BL191" s="26">
        <f t="shared" si="78"/>
        <v>3.4914128210517148E-29</v>
      </c>
      <c r="BM191" s="26">
        <f t="shared" si="78"/>
        <v>4.9795559906803145E-29</v>
      </c>
      <c r="BN191" s="26">
        <f t="shared" si="78"/>
        <v>6.9874414707933408E-29</v>
      </c>
      <c r="BO191" s="26">
        <f t="shared" ref="BO191:CD208" si="80">$B191*BO$182</f>
        <v>9.6493239358574615E-29</v>
      </c>
      <c r="BP191" s="26">
        <f t="shared" si="80"/>
        <v>1.3117049725306275E-28</v>
      </c>
      <c r="BQ191" s="26">
        <f t="shared" si="79"/>
        <v>1.7556666555409902E-28</v>
      </c>
      <c r="BR191" s="26">
        <f t="shared" si="79"/>
        <v>2.314287864122212E-28</v>
      </c>
      <c r="BS191" s="26">
        <f t="shared" si="79"/>
        <v>3.0051200623676528E-28</v>
      </c>
      <c r="BT191" s="26">
        <f t="shared" si="79"/>
        <v>3.8447859621468443E-28</v>
      </c>
      <c r="BU191" s="26">
        <f t="shared" si="79"/>
        <v>4.8477736044460329E-28</v>
      </c>
      <c r="BV191" s="26">
        <f t="shared" si="79"/>
        <v>6.0250900512400603E-28</v>
      </c>
      <c r="BW191" s="26">
        <f t="shared" si="79"/>
        <v>7.3828568233505093E-28</v>
      </c>
      <c r="BX191" s="26">
        <f t="shared" si="79"/>
        <v>8.9209519948818572E-28</v>
      </c>
      <c r="BY191" s="26">
        <f t="shared" si="79"/>
        <v>1.0631819500749623E-27</v>
      </c>
      <c r="BZ191" s="26">
        <f t="shared" si="79"/>
        <v>1.2499571575205621E-27</v>
      </c>
      <c r="CA191" s="26">
        <f t="shared" si="79"/>
        <v>1.4499503027238528E-27</v>
      </c>
      <c r="CB191" s="26">
        <f t="shared" si="79"/>
        <v>1.6598115307496752E-27</v>
      </c>
      <c r="CC191" s="26">
        <f t="shared" si="79"/>
        <v>1.8753714698080735E-27</v>
      </c>
      <c r="CD191" s="26">
        <f t="shared" si="79"/>
        <v>2.0917604855551608E-27</v>
      </c>
      <c r="CE191" s="26">
        <f t="shared" si="79"/>
        <v>2.3035843321936539E-27</v>
      </c>
      <c r="CF191" s="26">
        <f t="shared" si="79"/>
        <v>2.5051479612605992E-27</v>
      </c>
      <c r="CG191" s="26">
        <f t="shared" si="79"/>
        <v>2.6907144769095322E-27</v>
      </c>
      <c r="CH191" s="26">
        <f t="shared" si="79"/>
        <v>2.8547824328186518E-27</v>
      </c>
      <c r="CI191" s="26">
        <f t="shared" si="79"/>
        <v>2.9923623090990676E-27</v>
      </c>
      <c r="CJ191" s="26">
        <f t="shared" si="79"/>
        <v>3.0992323915668912E-27</v>
      </c>
      <c r="CK191" s="26">
        <f t="shared" si="79"/>
        <v>3.1721555066625829E-27</v>
      </c>
      <c r="CL191" s="26">
        <f t="shared" si="79"/>
        <v>3.2090410358098227E-27</v>
      </c>
      <c r="CM191" s="26">
        <f t="shared" si="79"/>
        <v>3.209041035809823E-27</v>
      </c>
      <c r="CN191" s="26">
        <f t="shared" si="79"/>
        <v>3.1725746604028929E-27</v>
      </c>
      <c r="CO191" s="26">
        <f t="shared" si="79"/>
        <v>3.1012808478095703E-27</v>
      </c>
      <c r="CP191" s="26">
        <f t="shared" si="79"/>
        <v>2.99790481954925E-27</v>
      </c>
      <c r="CQ191" s="26">
        <f t="shared" si="79"/>
        <v>2.8661287835251094E-27</v>
      </c>
      <c r="CR191" s="26">
        <f t="shared" si="79"/>
        <v>2.7103609148552653E-27</v>
      </c>
      <c r="CS191" s="26">
        <f t="shared" si="79"/>
        <v>2.5354989203484757E-27</v>
      </c>
      <c r="CT191" s="26">
        <f t="shared" si="79"/>
        <v>2.3466851709608232E-27</v>
      </c>
      <c r="CU191" s="26">
        <f t="shared" si="79"/>
        <v>2.1490695776167545E-27</v>
      </c>
      <c r="CV191" s="26">
        <f t="shared" si="79"/>
        <v>1.9475943047151794E-27</v>
      </c>
      <c r="CW191" s="26">
        <f t="shared" si="79"/>
        <v>1.7468113867033069E-27</v>
      </c>
      <c r="CX191" s="26">
        <f t="shared" si="79"/>
        <v>1.550740720848851E-27</v>
      </c>
      <c r="CY191" s="26">
        <f t="shared" si="79"/>
        <v>1.3627721486247506E-27</v>
      </c>
      <c r="CZ191" s="26">
        <f t="shared" si="79"/>
        <v>1.1856117693035332E-27</v>
      </c>
      <c r="DA191" s="26">
        <f t="shared" si="79"/>
        <v>1.0212695438555193E-27</v>
      </c>
      <c r="DB191" s="26">
        <f t="shared" si="79"/>
        <v>8.7108284622970541E-28</v>
      </c>
      <c r="DC191" s="26">
        <f t="shared" si="79"/>
        <v>7.3576900603868636E-28</v>
      </c>
      <c r="DD191" s="26">
        <f t="shared" si="79"/>
        <v>6.1549907235928421E-28</v>
      </c>
      <c r="DE191" s="26">
        <f t="shared" si="79"/>
        <v>5.0998494566912132E-28</v>
      </c>
      <c r="DF191" s="26">
        <f t="shared" si="79"/>
        <v>4.1857254974729709E-28</v>
      </c>
      <c r="DG191" s="26">
        <f t="shared" si="79"/>
        <v>3.4033468998144779E-28</v>
      </c>
      <c r="DH191" s="26">
        <f t="shared" si="79"/>
        <v>2.7415850026283324E-28</v>
      </c>
      <c r="DI191" s="26">
        <f t="shared" si="79"/>
        <v>2.1882375709051806E-28</v>
      </c>
      <c r="DJ191" s="26">
        <f t="shared" si="79"/>
        <v>1.7306969878977336E-28</v>
      </c>
      <c r="DK191" s="26">
        <f t="shared" si="79"/>
        <v>1.3564922337576828E-28</v>
      </c>
      <c r="DL191" s="26">
        <f t="shared" si="79"/>
        <v>1.0537037887224893E-28</v>
      </c>
      <c r="DM191" s="26">
        <f t="shared" si="79"/>
        <v>8.1125866919342037E-29</v>
      </c>
      <c r="DN191" s="26">
        <f t="shared" si="79"/>
        <v>6.1911845806866247E-29</v>
      </c>
      <c r="DO191" s="26">
        <f t="shared" si="79"/>
        <v>4.6837657262585822E-29</v>
      </c>
      <c r="DP191" s="26">
        <f t="shared" si="79"/>
        <v>3.5128242946939302E-29</v>
      </c>
      <c r="DQ191" s="26">
        <f t="shared" si="79"/>
        <v>2.6121001165672665E-29</v>
      </c>
      <c r="DR191" s="26">
        <f t="shared" si="79"/>
        <v>1.9258704249267329E-29</v>
      </c>
      <c r="DS191" s="26">
        <f t="shared" si="79"/>
        <v>1.4079893022573551E-29</v>
      </c>
      <c r="DT191" s="26">
        <f t="shared" si="79"/>
        <v>1.0207922441365781E-29</v>
      </c>
      <c r="DU191" s="26">
        <f t="shared" si="79"/>
        <v>7.3395805983373673E-30</v>
      </c>
      <c r="DV191" s="26">
        <f t="shared" si="79"/>
        <v>5.2339632135684658E-30</v>
      </c>
      <c r="DW191" s="26">
        <f t="shared" si="79"/>
        <v>3.7020715413045411E-30</v>
      </c>
      <c r="DX191" s="26">
        <f t="shared" si="79"/>
        <v>2.5974211620443089E-30</v>
      </c>
      <c r="DY191" s="26">
        <f t="shared" si="79"/>
        <v>1.8078051287828494E-30</v>
      </c>
      <c r="DZ191" s="26">
        <f t="shared" si="79"/>
        <v>1.248246398445296E-30</v>
      </c>
      <c r="EA191" s="26">
        <f t="shared" ref="EA191:ED254" si="81">$B191*EA$182</f>
        <v>8.5509792649401525E-31</v>
      </c>
      <c r="EB191" s="26">
        <f t="shared" si="81"/>
        <v>5.8119937191390388E-31</v>
      </c>
      <c r="EC191" s="26">
        <f t="shared" si="75"/>
        <v>3.9197166943030607E-31</v>
      </c>
      <c r="ED191" s="26">
        <f t="shared" si="75"/>
        <v>2.6231950184951325E-31</v>
      </c>
      <c r="EE191" s="26">
        <f t="shared" si="75"/>
        <v>1.7421218825120265E-31</v>
      </c>
      <c r="EF191" s="26">
        <f t="shared" si="75"/>
        <v>1.148216695292029E-31</v>
      </c>
      <c r="EG191" s="26">
        <f t="shared" si="75"/>
        <v>7.510891164692168E-32</v>
      </c>
      <c r="EH191" s="26">
        <f t="shared" si="75"/>
        <v>4.8764741143897333E-32</v>
      </c>
      <c r="EI191" s="26">
        <f t="shared" si="75"/>
        <v>3.1426166514956002E-32</v>
      </c>
      <c r="EJ191" s="26">
        <f t="shared" si="75"/>
        <v>2.0103503579420125E-32</v>
      </c>
      <c r="EK191" s="26">
        <f t="shared" si="75"/>
        <v>1.2766458477442155E-32</v>
      </c>
      <c r="EL191" s="26">
        <f t="shared" si="75"/>
        <v>8.0484194749091195E-33</v>
      </c>
      <c r="EM191" s="26">
        <f t="shared" si="75"/>
        <v>5.0374999591158129E-33</v>
      </c>
      <c r="EN191" s="26">
        <f t="shared" si="75"/>
        <v>3.1304464031648164E-33</v>
      </c>
      <c r="EO191" s="26">
        <f t="shared" si="75"/>
        <v>1.9315520359953088E-33</v>
      </c>
      <c r="EP191" s="26">
        <f t="shared" si="75"/>
        <v>1.1834156840252932E-33</v>
      </c>
      <c r="EQ191" s="26">
        <f t="shared" si="75"/>
        <v>7.1998017139999632E-34</v>
      </c>
      <c r="ER191" s="26">
        <f t="shared" si="75"/>
        <v>4.3498802022083559E-34</v>
      </c>
      <c r="ES191" s="26">
        <f t="shared" si="76"/>
        <v>2.6099281213249962E-34</v>
      </c>
      <c r="ET191" s="26">
        <f t="shared" si="76"/>
        <v>1.5552311407895831E-34</v>
      </c>
      <c r="EU191" s="26">
        <f t="shared" si="76"/>
        <v>9.20442920059114E-35</v>
      </c>
      <c r="EV191" s="26">
        <f t="shared" si="76"/>
        <v>5.4107117598071005E-35</v>
      </c>
      <c r="EW191" s="26">
        <f t="shared" si="76"/>
        <v>3.1592746516994413E-35</v>
      </c>
      <c r="EX191" s="26">
        <f t="shared" si="76"/>
        <v>1.8323792979856916E-35</v>
      </c>
      <c r="EY191" s="26">
        <f t="shared" si="76"/>
        <v>1.055741714733471E-35</v>
      </c>
      <c r="EZ191" s="26">
        <f t="shared" si="76"/>
        <v>6.0427321830138151E-36</v>
      </c>
      <c r="FA191" s="26">
        <f t="shared" si="76"/>
        <v>3.4360633981843962E-36</v>
      </c>
      <c r="FB191" s="26">
        <f t="shared" si="76"/>
        <v>1.9411526989742809E-36</v>
      </c>
      <c r="FC191" s="26">
        <f t="shared" si="76"/>
        <v>1.0895502245855755E-36</v>
      </c>
      <c r="FD191" s="26">
        <f t="shared" si="76"/>
        <v>6.0763377909578793E-37</v>
      </c>
      <c r="FE191" s="26">
        <f t="shared" si="76"/>
        <v>3.3671425975372151E-37</v>
      </c>
      <c r="FF191" s="26">
        <f t="shared" si="76"/>
        <v>1.8540595315553028E-37</v>
      </c>
      <c r="FG191" s="26">
        <f t="shared" si="76"/>
        <v>1.0144854040585533E-37</v>
      </c>
      <c r="FH191" s="26">
        <f t="shared" si="76"/>
        <v>5.5162643845683796E-38</v>
      </c>
    </row>
    <row r="192" spans="2:164" ht="19.2" customHeight="1" x14ac:dyDescent="0.3">
      <c r="B192" s="26">
        <f t="shared" si="72"/>
        <v>7.5100152732594618E-25</v>
      </c>
      <c r="C192" s="3">
        <v>8</v>
      </c>
      <c r="D192" s="26">
        <f t="shared" si="77"/>
        <v>1.2360068984332889E-62</v>
      </c>
      <c r="E192" s="26">
        <f t="shared" si="77"/>
        <v>1.0753260016369611E-60</v>
      </c>
      <c r="F192" s="26">
        <f t="shared" si="77"/>
        <v>4.6776681071207339E-59</v>
      </c>
      <c r="G192" s="26">
        <f t="shared" si="77"/>
        <v>1.3565237510650297E-57</v>
      </c>
      <c r="H192" s="26">
        <f t="shared" si="77"/>
        <v>2.9504391585664324E-56</v>
      </c>
      <c r="I192" s="26">
        <f t="shared" si="77"/>
        <v>5.1337641359056014E-55</v>
      </c>
      <c r="J192" s="26">
        <f t="shared" si="77"/>
        <v>7.4439579970630483E-54</v>
      </c>
      <c r="K192" s="26">
        <f t="shared" si="77"/>
        <v>9.2517763677783712E-53</v>
      </c>
      <c r="L192" s="26">
        <f t="shared" si="77"/>
        <v>1.0061306799959029E-51</v>
      </c>
      <c r="M192" s="26">
        <f t="shared" si="77"/>
        <v>9.72592990662704E-51</v>
      </c>
      <c r="N192" s="26">
        <f t="shared" si="77"/>
        <v>8.4615590187656283E-50</v>
      </c>
      <c r="O192" s="26">
        <f t="shared" si="77"/>
        <v>6.692323951205438E-49</v>
      </c>
      <c r="P192" s="26">
        <f t="shared" si="77"/>
        <v>4.8519348646239782E-48</v>
      </c>
      <c r="Q192" s="26">
        <f t="shared" si="77"/>
        <v>3.2470641017098972E-47</v>
      </c>
      <c r="R192" s="26">
        <f t="shared" si="77"/>
        <v>2.017818406062572E-46</v>
      </c>
      <c r="S192" s="26">
        <f t="shared" si="77"/>
        <v>1.1703346755162915E-45</v>
      </c>
      <c r="T192" s="26">
        <f t="shared" ref="T192:AI208" si="82">$B192*T$182</f>
        <v>6.363694798119844E-45</v>
      </c>
      <c r="U192" s="26">
        <f t="shared" si="82"/>
        <v>3.2567143966848386E-44</v>
      </c>
      <c r="V192" s="26">
        <f t="shared" si="82"/>
        <v>1.5740786250643469E-43</v>
      </c>
      <c r="W192" s="26">
        <f t="shared" si="82"/>
        <v>7.2076231779262362E-43</v>
      </c>
      <c r="X192" s="26">
        <f t="shared" si="82"/>
        <v>3.1353160823979281E-42</v>
      </c>
      <c r="Y192" s="26">
        <f t="shared" si="82"/>
        <v>1.2989166627077114E-41</v>
      </c>
      <c r="Z192" s="26">
        <f t="shared" si="82"/>
        <v>5.1366249843441147E-41</v>
      </c>
      <c r="AA192" s="26">
        <f t="shared" si="82"/>
        <v>1.9429842332084322E-40</v>
      </c>
      <c r="AB192" s="26">
        <f t="shared" si="82"/>
        <v>7.0433178453805677E-40</v>
      </c>
      <c r="AC192" s="26">
        <f t="shared" si="82"/>
        <v>2.45107461019244E-39</v>
      </c>
      <c r="AD192" s="26">
        <f t="shared" si="82"/>
        <v>8.2016727341054284E-39</v>
      </c>
      <c r="AE192" s="26">
        <f t="shared" si="82"/>
        <v>2.6427612143228633E-38</v>
      </c>
      <c r="AF192" s="26">
        <f t="shared" si="82"/>
        <v>8.2114366302175176E-38</v>
      </c>
      <c r="AG192" s="26">
        <f t="shared" si="82"/>
        <v>2.4634309890652518E-37</v>
      </c>
      <c r="AH192" s="26">
        <f t="shared" si="82"/>
        <v>7.1439498682891827E-37</v>
      </c>
      <c r="AI192" s="26">
        <f t="shared" si="82"/>
        <v>2.0049149630360018E-36</v>
      </c>
      <c r="AJ192" s="26">
        <f t="shared" ref="AJ192:AY207" si="83">$B192*AJ$182</f>
        <v>5.4508625557541267E-36</v>
      </c>
      <c r="AK192" s="26">
        <f t="shared" si="83"/>
        <v>1.4370455828806345E-35</v>
      </c>
      <c r="AL192" s="26">
        <f t="shared" si="83"/>
        <v>3.6771460503122101E-35</v>
      </c>
      <c r="AM192" s="26">
        <f t="shared" si="83"/>
        <v>9.1403344679188966E-35</v>
      </c>
      <c r="AN192" s="26">
        <f t="shared" si="83"/>
        <v>2.2089141630804076E-34</v>
      </c>
      <c r="AO192" s="26">
        <f t="shared" si="83"/>
        <v>5.1939333023782647E-34</v>
      </c>
      <c r="AP192" s="26">
        <f t="shared" si="83"/>
        <v>1.1891373613339704E-33</v>
      </c>
      <c r="AQ192" s="26">
        <f t="shared" si="83"/>
        <v>2.6526910368219282E-33</v>
      </c>
      <c r="AR192" s="26">
        <f t="shared" si="83"/>
        <v>5.7696030050877087E-33</v>
      </c>
      <c r="AS192" s="26">
        <f t="shared" si="83"/>
        <v>1.2242816132747074E-32</v>
      </c>
      <c r="AT192" s="26">
        <f t="shared" si="83"/>
        <v>2.536011913211891E-32</v>
      </c>
      <c r="AU192" s="26">
        <f t="shared" si="83"/>
        <v>5.1310008476612732E-32</v>
      </c>
      <c r="AV192" s="26">
        <f t="shared" si="83"/>
        <v>1.0145388039693838E-31</v>
      </c>
      <c r="AW192" s="26">
        <f t="shared" si="83"/>
        <v>1.9614416876741385E-31</v>
      </c>
      <c r="AX192" s="26">
        <f t="shared" si="83"/>
        <v>3.7096831919054414E-31</v>
      </c>
      <c r="AY192" s="26">
        <f t="shared" si="83"/>
        <v>6.8668603765058581E-31</v>
      </c>
      <c r="AZ192" s="26">
        <f t="shared" ref="AZ192:BO221" si="84">$B192*AZ$182</f>
        <v>1.2446184432416834E-30</v>
      </c>
      <c r="BA192" s="26">
        <f t="shared" si="84"/>
        <v>2.2098327461638069E-30</v>
      </c>
      <c r="BB192" s="26">
        <f t="shared" si="84"/>
        <v>3.8451089783250358E-30</v>
      </c>
      <c r="BC192" s="26">
        <f t="shared" si="84"/>
        <v>6.5593035512603406E-30</v>
      </c>
      <c r="BD192" s="26">
        <f t="shared" si="84"/>
        <v>1.0974219403070128E-29</v>
      </c>
      <c r="BE192" s="26">
        <f t="shared" si="84"/>
        <v>1.8014284680511356E-29</v>
      </c>
      <c r="BF192" s="26">
        <f t="shared" si="84"/>
        <v>2.9023014207490581E-29</v>
      </c>
      <c r="BG192" s="26">
        <f t="shared" si="84"/>
        <v>4.590913156457615E-29</v>
      </c>
      <c r="BH192" s="26">
        <f t="shared" si="84"/>
        <v>7.1323115109252169E-29</v>
      </c>
      <c r="BI192" s="26">
        <f t="shared" si="84"/>
        <v>1.088615967457008E-28</v>
      </c>
      <c r="BJ192" s="26">
        <f t="shared" si="84"/>
        <v>1.632923951185503E-28</v>
      </c>
      <c r="BK192" s="26">
        <f t="shared" si="84"/>
        <v>2.4078709110701467E-28</v>
      </c>
      <c r="BL192" s="26">
        <f t="shared" si="84"/>
        <v>3.4914128210517253E-28</v>
      </c>
      <c r="BM192" s="26">
        <f t="shared" si="84"/>
        <v>4.9795559906803296E-28</v>
      </c>
      <c r="BN192" s="26">
        <f t="shared" si="84"/>
        <v>6.9874414707933619E-28</v>
      </c>
      <c r="BO192" s="26">
        <f t="shared" si="84"/>
        <v>9.6493239358574911E-28</v>
      </c>
      <c r="BP192" s="26">
        <f t="shared" si="80"/>
        <v>1.3117049725306314E-27</v>
      </c>
      <c r="BQ192" s="26">
        <f t="shared" si="80"/>
        <v>1.7556666555409956E-27</v>
      </c>
      <c r="BR192" s="26">
        <f t="shared" si="80"/>
        <v>2.3142878641222189E-27</v>
      </c>
      <c r="BS192" s="26">
        <f t="shared" si="80"/>
        <v>3.0051200623676621E-27</v>
      </c>
      <c r="BT192" s="26">
        <f t="shared" si="80"/>
        <v>3.8447859621468556E-27</v>
      </c>
      <c r="BU192" s="26">
        <f t="shared" si="80"/>
        <v>4.8477736044460479E-27</v>
      </c>
      <c r="BV192" s="26">
        <f t="shared" si="80"/>
        <v>6.0250900512400789E-27</v>
      </c>
      <c r="BW192" s="26">
        <f t="shared" si="80"/>
        <v>7.3828568233505312E-27</v>
      </c>
      <c r="BX192" s="26">
        <f t="shared" si="80"/>
        <v>8.9209519948818851E-27</v>
      </c>
      <c r="BY192" s="26">
        <f t="shared" si="80"/>
        <v>1.0631819500749656E-26</v>
      </c>
      <c r="BZ192" s="26">
        <f t="shared" si="80"/>
        <v>1.2499571575205658E-26</v>
      </c>
      <c r="CA192" s="26">
        <f t="shared" si="80"/>
        <v>1.4499503027238572E-26</v>
      </c>
      <c r="CB192" s="26">
        <f t="shared" si="80"/>
        <v>1.6598115307496804E-26</v>
      </c>
      <c r="CC192" s="26">
        <f t="shared" si="80"/>
        <v>1.8753714698080792E-26</v>
      </c>
      <c r="CD192" s="26">
        <f t="shared" si="80"/>
        <v>2.0917604855551672E-26</v>
      </c>
      <c r="CE192" s="26">
        <f t="shared" ref="CE192:CT207" si="85">$B192*CE$182</f>
        <v>2.303584332193661E-26</v>
      </c>
      <c r="CF192" s="26">
        <f t="shared" si="85"/>
        <v>2.5051479612606068E-26</v>
      </c>
      <c r="CG192" s="26">
        <f t="shared" si="85"/>
        <v>2.6907144769095405E-26</v>
      </c>
      <c r="CH192" s="26">
        <f t="shared" si="85"/>
        <v>2.8547824328186606E-26</v>
      </c>
      <c r="CI192" s="26">
        <f t="shared" si="85"/>
        <v>2.9923623090990766E-26</v>
      </c>
      <c r="CJ192" s="26">
        <f t="shared" si="85"/>
        <v>3.0992323915669008E-26</v>
      </c>
      <c r="CK192" s="26">
        <f t="shared" si="85"/>
        <v>3.1721555066625925E-26</v>
      </c>
      <c r="CL192" s="26">
        <f t="shared" si="85"/>
        <v>3.2090410358098325E-26</v>
      </c>
      <c r="CM192" s="26">
        <f t="shared" si="85"/>
        <v>3.2090410358098331E-26</v>
      </c>
      <c r="CN192" s="26">
        <f t="shared" si="85"/>
        <v>3.1725746604029024E-26</v>
      </c>
      <c r="CO192" s="26">
        <f t="shared" si="85"/>
        <v>3.1012808478095798E-26</v>
      </c>
      <c r="CP192" s="26">
        <f t="shared" si="85"/>
        <v>2.9979048195492589E-26</v>
      </c>
      <c r="CQ192" s="26">
        <f t="shared" si="85"/>
        <v>2.866128783525118E-26</v>
      </c>
      <c r="CR192" s="26">
        <f t="shared" si="85"/>
        <v>2.7103609148552738E-26</v>
      </c>
      <c r="CS192" s="26">
        <f t="shared" si="85"/>
        <v>2.5354989203484836E-26</v>
      </c>
      <c r="CT192" s="26">
        <f t="shared" si="85"/>
        <v>2.3466851709608303E-26</v>
      </c>
      <c r="CU192" s="26">
        <f t="shared" ref="CU192:DJ221" si="86">$B192*CU$182</f>
        <v>2.1490695776167609E-26</v>
      </c>
      <c r="CV192" s="26">
        <f t="shared" si="86"/>
        <v>1.9475943047151851E-26</v>
      </c>
      <c r="CW192" s="26">
        <f t="shared" si="86"/>
        <v>1.7468113867033122E-26</v>
      </c>
      <c r="CX192" s="26">
        <f t="shared" si="86"/>
        <v>1.5507407208488558E-26</v>
      </c>
      <c r="CY192" s="26">
        <f t="shared" si="86"/>
        <v>1.3627721486247547E-26</v>
      </c>
      <c r="CZ192" s="26">
        <f t="shared" si="86"/>
        <v>1.1856117693035368E-26</v>
      </c>
      <c r="DA192" s="26">
        <f t="shared" si="86"/>
        <v>1.0212695438555224E-26</v>
      </c>
      <c r="DB192" s="26">
        <f t="shared" si="86"/>
        <v>8.7108284622970796E-27</v>
      </c>
      <c r="DC192" s="26">
        <f t="shared" si="86"/>
        <v>7.3576900603868862E-27</v>
      </c>
      <c r="DD192" s="26">
        <f t="shared" si="86"/>
        <v>6.1549907235928615E-27</v>
      </c>
      <c r="DE192" s="26">
        <f t="shared" si="86"/>
        <v>5.0998494566912292E-27</v>
      </c>
      <c r="DF192" s="26">
        <f t="shared" si="86"/>
        <v>4.1857254974729835E-27</v>
      </c>
      <c r="DG192" s="26">
        <f t="shared" si="86"/>
        <v>3.4033468998144883E-27</v>
      </c>
      <c r="DH192" s="26">
        <f t="shared" si="86"/>
        <v>2.7415850026283408E-27</v>
      </c>
      <c r="DI192" s="26">
        <f t="shared" si="86"/>
        <v>2.1882375709051872E-27</v>
      </c>
      <c r="DJ192" s="26">
        <f t="shared" si="86"/>
        <v>1.7306969878977389E-27</v>
      </c>
      <c r="DK192" s="26">
        <f t="shared" ref="DK192:DZ207" si="87">$B192*DK$182</f>
        <v>1.3564922337576871E-27</v>
      </c>
      <c r="DL192" s="26">
        <f t="shared" si="87"/>
        <v>1.0537037887224926E-27</v>
      </c>
      <c r="DM192" s="26">
        <f t="shared" si="87"/>
        <v>8.1125866919342286E-28</v>
      </c>
      <c r="DN192" s="26">
        <f t="shared" si="87"/>
        <v>6.1911845806866438E-28</v>
      </c>
      <c r="DO192" s="26">
        <f t="shared" si="87"/>
        <v>4.6837657262585968E-28</v>
      </c>
      <c r="DP192" s="26">
        <f t="shared" si="87"/>
        <v>3.5128242946939411E-28</v>
      </c>
      <c r="DQ192" s="26">
        <f t="shared" si="87"/>
        <v>2.6121001165672741E-28</v>
      </c>
      <c r="DR192" s="26">
        <f t="shared" si="87"/>
        <v>1.9258704249267385E-28</v>
      </c>
      <c r="DS192" s="26">
        <f t="shared" si="87"/>
        <v>1.4079893022573594E-28</v>
      </c>
      <c r="DT192" s="26">
        <f t="shared" si="87"/>
        <v>1.0207922441365811E-28</v>
      </c>
      <c r="DU192" s="26">
        <f t="shared" si="87"/>
        <v>7.3395805983373892E-29</v>
      </c>
      <c r="DV192" s="26">
        <f t="shared" si="87"/>
        <v>5.2339632135684815E-29</v>
      </c>
      <c r="DW192" s="26">
        <f t="shared" si="87"/>
        <v>3.7020715413045525E-29</v>
      </c>
      <c r="DX192" s="26">
        <f t="shared" si="87"/>
        <v>2.5974211620443166E-29</v>
      </c>
      <c r="DY192" s="26">
        <f t="shared" si="87"/>
        <v>1.807805128782855E-29</v>
      </c>
      <c r="DZ192" s="26">
        <f t="shared" si="87"/>
        <v>1.2482463984452998E-29</v>
      </c>
      <c r="EA192" s="26">
        <f t="shared" si="81"/>
        <v>8.5509792649401795E-30</v>
      </c>
      <c r="EB192" s="26">
        <f t="shared" si="81"/>
        <v>5.8119937191390572E-30</v>
      </c>
      <c r="EC192" s="26">
        <f t="shared" si="75"/>
        <v>3.9197166943030728E-30</v>
      </c>
      <c r="ED192" s="26">
        <f t="shared" si="75"/>
        <v>2.6231950184951405E-30</v>
      </c>
      <c r="EE192" s="26">
        <f t="shared" si="75"/>
        <v>1.742121882512032E-30</v>
      </c>
      <c r="EF192" s="26">
        <f t="shared" si="75"/>
        <v>1.1482166952920324E-30</v>
      </c>
      <c r="EG192" s="26">
        <f t="shared" si="75"/>
        <v>7.5108911646921906E-31</v>
      </c>
      <c r="EH192" s="26">
        <f t="shared" si="75"/>
        <v>4.8764741143897475E-31</v>
      </c>
      <c r="EI192" s="26">
        <f t="shared" si="75"/>
        <v>3.1426166514956098E-31</v>
      </c>
      <c r="EJ192" s="26">
        <f t="shared" si="75"/>
        <v>2.0103503579420188E-31</v>
      </c>
      <c r="EK192" s="26">
        <f t="shared" si="75"/>
        <v>1.2766458477442194E-31</v>
      </c>
      <c r="EL192" s="26">
        <f t="shared" si="75"/>
        <v>8.0484194749091441E-32</v>
      </c>
      <c r="EM192" s="26">
        <f t="shared" si="75"/>
        <v>5.037499959115828E-32</v>
      </c>
      <c r="EN192" s="26">
        <f t="shared" si="75"/>
        <v>3.1304464031648258E-32</v>
      </c>
      <c r="EO192" s="26">
        <f t="shared" si="75"/>
        <v>1.9315520359953147E-32</v>
      </c>
      <c r="EP192" s="26">
        <f t="shared" si="75"/>
        <v>1.1834156840252969E-32</v>
      </c>
      <c r="EQ192" s="26">
        <f t="shared" si="75"/>
        <v>7.1998017139999855E-33</v>
      </c>
      <c r="ER192" s="26">
        <f t="shared" si="75"/>
        <v>4.3498802022083688E-33</v>
      </c>
      <c r="ES192" s="26">
        <f t="shared" si="76"/>
        <v>2.6099281213250041E-33</v>
      </c>
      <c r="ET192" s="26">
        <f t="shared" si="76"/>
        <v>1.5552311407895878E-33</v>
      </c>
      <c r="EU192" s="26">
        <f t="shared" si="76"/>
        <v>9.2044292005911691E-34</v>
      </c>
      <c r="EV192" s="26">
        <f t="shared" si="76"/>
        <v>5.4107117598071169E-34</v>
      </c>
      <c r="EW192" s="26">
        <f t="shared" si="76"/>
        <v>3.159274651699451E-34</v>
      </c>
      <c r="EX192" s="26">
        <f t="shared" si="76"/>
        <v>1.8323792979856974E-34</v>
      </c>
      <c r="EY192" s="26">
        <f t="shared" si="76"/>
        <v>1.0557417147334744E-34</v>
      </c>
      <c r="EZ192" s="26">
        <f t="shared" si="76"/>
        <v>6.0427321830138338E-35</v>
      </c>
      <c r="FA192" s="26">
        <f t="shared" si="76"/>
        <v>3.4360633981844069E-35</v>
      </c>
      <c r="FB192" s="26">
        <f t="shared" si="76"/>
        <v>1.9411526989742868E-35</v>
      </c>
      <c r="FC192" s="26">
        <f t="shared" si="76"/>
        <v>1.0895502245855788E-35</v>
      </c>
      <c r="FD192" s="26">
        <f t="shared" si="76"/>
        <v>6.0763377909578978E-36</v>
      </c>
      <c r="FE192" s="26">
        <f t="shared" si="76"/>
        <v>3.3671425975372252E-36</v>
      </c>
      <c r="FF192" s="26">
        <f t="shared" si="76"/>
        <v>1.8540595315553085E-36</v>
      </c>
      <c r="FG192" s="26">
        <f t="shared" si="76"/>
        <v>1.0144854040585564E-36</v>
      </c>
      <c r="FH192" s="26">
        <f t="shared" si="76"/>
        <v>5.5162643845683971E-37</v>
      </c>
    </row>
    <row r="193" spans="2:164" ht="19.2" customHeight="1" x14ac:dyDescent="0.3">
      <c r="B193" s="26">
        <f t="shared" si="72"/>
        <v>6.6755691317862064E-24</v>
      </c>
      <c r="C193" s="3">
        <v>9</v>
      </c>
      <c r="D193" s="26">
        <f t="shared" si="77"/>
        <v>1.0986727986073708E-61</v>
      </c>
      <c r="E193" s="26">
        <f t="shared" si="77"/>
        <v>9.5584533478841252E-60</v>
      </c>
      <c r="F193" s="26">
        <f t="shared" si="77"/>
        <v>4.1579272063295525E-58</v>
      </c>
      <c r="G193" s="26">
        <f t="shared" si="77"/>
        <v>1.2057988898355854E-56</v>
      </c>
      <c r="H193" s="26">
        <f t="shared" si="77"/>
        <v>2.6226125853923917E-55</v>
      </c>
      <c r="I193" s="26">
        <f t="shared" si="77"/>
        <v>4.5633458985827695E-54</v>
      </c>
      <c r="J193" s="26">
        <f t="shared" si="77"/>
        <v>6.6168515529449494E-53</v>
      </c>
      <c r="K193" s="26">
        <f t="shared" si="77"/>
        <v>8.2238012158030197E-52</v>
      </c>
      <c r="L193" s="26">
        <f t="shared" si="77"/>
        <v>8.9433838221858285E-51</v>
      </c>
      <c r="M193" s="26">
        <f t="shared" si="77"/>
        <v>8.6452710281129476E-50</v>
      </c>
      <c r="N193" s="26">
        <f t="shared" si="77"/>
        <v>7.5213857944583577E-49</v>
      </c>
      <c r="O193" s="26">
        <f t="shared" si="77"/>
        <v>5.9487324010715172E-48</v>
      </c>
      <c r="P193" s="26">
        <f t="shared" si="77"/>
        <v>4.3128309907768812E-47</v>
      </c>
      <c r="Q193" s="26">
        <f t="shared" si="77"/>
        <v>2.8862792015199167E-46</v>
      </c>
      <c r="R193" s="26">
        <f t="shared" si="77"/>
        <v>1.7936163609445134E-45</v>
      </c>
      <c r="S193" s="26">
        <f t="shared" si="77"/>
        <v>1.0402974893478175E-44</v>
      </c>
      <c r="T193" s="26">
        <f t="shared" si="82"/>
        <v>5.6566175983287653E-44</v>
      </c>
      <c r="U193" s="26">
        <f t="shared" si="82"/>
        <v>2.8948572414976419E-43</v>
      </c>
      <c r="V193" s="26">
        <f t="shared" si="82"/>
        <v>1.399181000057201E-42</v>
      </c>
      <c r="W193" s="26">
        <f t="shared" si="82"/>
        <v>6.4067761581566718E-42</v>
      </c>
      <c r="X193" s="26">
        <f t="shared" si="82"/>
        <v>2.7869476287981658E-41</v>
      </c>
      <c r="Y193" s="26">
        <f t="shared" si="82"/>
        <v>1.1545925890735245E-40</v>
      </c>
      <c r="Z193" s="26">
        <f t="shared" si="82"/>
        <v>4.565888874972558E-40</v>
      </c>
      <c r="AA193" s="26">
        <f t="shared" si="82"/>
        <v>1.7270970961852779E-39</v>
      </c>
      <c r="AB193" s="26">
        <f t="shared" si="82"/>
        <v>6.2607269736716325E-39</v>
      </c>
      <c r="AC193" s="26">
        <f t="shared" si="82"/>
        <v>2.1787329868377304E-38</v>
      </c>
      <c r="AD193" s="26">
        <f t="shared" si="82"/>
        <v>7.2903757636492901E-38</v>
      </c>
      <c r="AE193" s="26">
        <f t="shared" si="82"/>
        <v>2.3491210793981075E-37</v>
      </c>
      <c r="AF193" s="26">
        <f t="shared" si="82"/>
        <v>7.2990547824155909E-37</v>
      </c>
      <c r="AG193" s="26">
        <f t="shared" si="82"/>
        <v>2.1897164347246742E-36</v>
      </c>
      <c r="AH193" s="26">
        <f t="shared" si="82"/>
        <v>6.3501776607015134E-36</v>
      </c>
      <c r="AI193" s="26">
        <f t="shared" si="82"/>
        <v>1.7821466338097842E-35</v>
      </c>
      <c r="AJ193" s="26">
        <f t="shared" si="83"/>
        <v>4.845211160670348E-35</v>
      </c>
      <c r="AK193" s="26">
        <f t="shared" si="83"/>
        <v>1.2773738514494565E-34</v>
      </c>
      <c r="AL193" s="26">
        <f t="shared" si="83"/>
        <v>3.2685742669441959E-34</v>
      </c>
      <c r="AM193" s="26">
        <f t="shared" si="83"/>
        <v>8.1247417492612646E-34</v>
      </c>
      <c r="AN193" s="26">
        <f t="shared" si="83"/>
        <v>1.9634792560714788E-33</v>
      </c>
      <c r="AO193" s="26">
        <f t="shared" si="83"/>
        <v>4.616829602114026E-33</v>
      </c>
      <c r="AP193" s="26">
        <f t="shared" si="83"/>
        <v>1.0570109878524211E-32</v>
      </c>
      <c r="AQ193" s="26">
        <f t="shared" si="83"/>
        <v>2.3579475882861648E-32</v>
      </c>
      <c r="AR193" s="26">
        <f t="shared" si="83"/>
        <v>5.1285360045224218E-32</v>
      </c>
      <c r="AS193" s="26">
        <f t="shared" si="83"/>
        <v>1.088250322910854E-31</v>
      </c>
      <c r="AT193" s="26">
        <f t="shared" si="83"/>
        <v>2.254232811743909E-31</v>
      </c>
      <c r="AU193" s="26">
        <f t="shared" si="83"/>
        <v>4.560889642365589E-31</v>
      </c>
      <c r="AV193" s="26">
        <f t="shared" si="83"/>
        <v>9.0181227019501021E-31</v>
      </c>
      <c r="AW193" s="26">
        <f t="shared" si="83"/>
        <v>1.7435037223770167E-30</v>
      </c>
      <c r="AX193" s="26">
        <f t="shared" si="83"/>
        <v>3.2974961705826237E-30</v>
      </c>
      <c r="AY193" s="26">
        <f t="shared" si="83"/>
        <v>6.1038758902274459E-30</v>
      </c>
      <c r="AZ193" s="26">
        <f t="shared" si="84"/>
        <v>1.1063275051037215E-29</v>
      </c>
      <c r="BA193" s="26">
        <f t="shared" si="84"/>
        <v>1.9642957743678335E-29</v>
      </c>
      <c r="BB193" s="26">
        <f t="shared" si="84"/>
        <v>3.4178746474000411E-29</v>
      </c>
      <c r="BC193" s="26">
        <f t="shared" si="84"/>
        <v>5.8304920455647639E-29</v>
      </c>
      <c r="BD193" s="26">
        <f t="shared" si="84"/>
        <v>9.754861691617917E-29</v>
      </c>
      <c r="BE193" s="26">
        <f t="shared" si="84"/>
        <v>1.6012697493787916E-28</v>
      </c>
      <c r="BF193" s="26">
        <f t="shared" si="84"/>
        <v>2.5798234851102811E-28</v>
      </c>
      <c r="BG193" s="26">
        <f t="shared" si="84"/>
        <v>4.0808116946290024E-28</v>
      </c>
      <c r="BH193" s="26">
        <f t="shared" si="84"/>
        <v>6.3398324541557653E-28</v>
      </c>
      <c r="BI193" s="26">
        <f t="shared" si="84"/>
        <v>9.6765863773956519E-28</v>
      </c>
      <c r="BJ193" s="26">
        <f t="shared" si="84"/>
        <v>1.45148795660934E-27</v>
      </c>
      <c r="BK193" s="26">
        <f t="shared" si="84"/>
        <v>2.140329698729025E-27</v>
      </c>
      <c r="BL193" s="26">
        <f t="shared" si="84"/>
        <v>3.1034780631570979E-27</v>
      </c>
      <c r="BM193" s="26">
        <f t="shared" si="84"/>
        <v>4.4262719917158609E-27</v>
      </c>
      <c r="BN193" s="26">
        <f t="shared" si="84"/>
        <v>6.211059085149672E-27</v>
      </c>
      <c r="BO193" s="26">
        <f t="shared" si="84"/>
        <v>8.5771768318733486E-27</v>
      </c>
      <c r="BP193" s="26">
        <f t="shared" si="80"/>
        <v>1.1659599755827867E-26</v>
      </c>
      <c r="BQ193" s="26">
        <f t="shared" si="80"/>
        <v>1.5605925827031115E-26</v>
      </c>
      <c r="BR193" s="26">
        <f t="shared" si="80"/>
        <v>2.0571447681086449E-26</v>
      </c>
      <c r="BS193" s="26">
        <f t="shared" si="80"/>
        <v>2.6712178332157067E-26</v>
      </c>
      <c r="BT193" s="26">
        <f t="shared" si="80"/>
        <v>3.4175875219083256E-26</v>
      </c>
      <c r="BU193" s="26">
        <f t="shared" si="80"/>
        <v>4.3091320928409428E-26</v>
      </c>
      <c r="BV193" s="26">
        <f t="shared" si="80"/>
        <v>5.3556356011023067E-26</v>
      </c>
      <c r="BW193" s="26">
        <f t="shared" si="80"/>
        <v>6.5625393985338241E-26</v>
      </c>
      <c r="BX193" s="26">
        <f t="shared" si="80"/>
        <v>7.9297351065616975E-26</v>
      </c>
      <c r="BY193" s="26">
        <f t="shared" si="80"/>
        <v>9.4505062228886085E-26</v>
      </c>
      <c r="BZ193" s="26">
        <f t="shared" si="80"/>
        <v>1.1110730289071726E-25</v>
      </c>
      <c r="CA193" s="26">
        <f t="shared" si="80"/>
        <v>1.2888447135323211E-25</v>
      </c>
      <c r="CB193" s="26">
        <f t="shared" si="80"/>
        <v>1.4753880273330533E-25</v>
      </c>
      <c r="CC193" s="26">
        <f t="shared" si="80"/>
        <v>1.6669968620516306E-25</v>
      </c>
      <c r="CD193" s="26">
        <f t="shared" si="80"/>
        <v>1.8593426538268203E-25</v>
      </c>
      <c r="CE193" s="26">
        <f t="shared" si="85"/>
        <v>2.0476305175054821E-25</v>
      </c>
      <c r="CF193" s="26">
        <f t="shared" si="85"/>
        <v>2.226798187787212E-25</v>
      </c>
      <c r="CG193" s="26">
        <f t="shared" si="85"/>
        <v>2.3917462016973759E-25</v>
      </c>
      <c r="CH193" s="26">
        <f t="shared" si="85"/>
        <v>2.5375843847277053E-25</v>
      </c>
      <c r="CI193" s="26">
        <f t="shared" si="85"/>
        <v>2.6598776080880756E-25</v>
      </c>
      <c r="CJ193" s="26">
        <f t="shared" si="85"/>
        <v>2.7548732369483637E-25</v>
      </c>
      <c r="CK193" s="26">
        <f t="shared" si="85"/>
        <v>2.8196937837000899E-25</v>
      </c>
      <c r="CL193" s="26">
        <f t="shared" si="85"/>
        <v>2.8524809207198589E-25</v>
      </c>
      <c r="CM193" s="26">
        <f t="shared" si="85"/>
        <v>2.8524809207198594E-25</v>
      </c>
      <c r="CN193" s="26">
        <f t="shared" si="85"/>
        <v>2.8200663648025877E-25</v>
      </c>
      <c r="CO193" s="26">
        <f t="shared" si="85"/>
        <v>2.7566940869418562E-25</v>
      </c>
      <c r="CP193" s="26">
        <f t="shared" si="85"/>
        <v>2.6648042840437932E-25</v>
      </c>
      <c r="CQ193" s="26">
        <f t="shared" si="85"/>
        <v>2.5476700298001117E-25</v>
      </c>
      <c r="CR193" s="26">
        <f t="shared" si="85"/>
        <v>2.4092097020935829E-25</v>
      </c>
      <c r="CS193" s="26">
        <f t="shared" si="85"/>
        <v>2.2537768180875471E-25</v>
      </c>
      <c r="CT193" s="26">
        <f t="shared" si="85"/>
        <v>2.0859423741874104E-25</v>
      </c>
      <c r="CU193" s="26">
        <f t="shared" si="86"/>
        <v>1.9102840689926816E-25</v>
      </c>
      <c r="CV193" s="26">
        <f t="shared" si="86"/>
        <v>1.7311949375246139E-25</v>
      </c>
      <c r="CW193" s="26">
        <f t="shared" si="86"/>
        <v>1.5527212326251706E-25</v>
      </c>
      <c r="CX193" s="26">
        <f t="shared" si="86"/>
        <v>1.3784361963100978E-25</v>
      </c>
      <c r="CY193" s="26">
        <f t="shared" si="86"/>
        <v>1.2113530209997852E-25</v>
      </c>
      <c r="CZ193" s="26">
        <f t="shared" si="86"/>
        <v>1.0538771282698132E-25</v>
      </c>
      <c r="DA193" s="26">
        <f t="shared" si="86"/>
        <v>9.0779515009380017E-26</v>
      </c>
      <c r="DB193" s="26">
        <f t="shared" si="86"/>
        <v>7.7429586331529813E-26</v>
      </c>
      <c r="DC193" s="26">
        <f t="shared" si="86"/>
        <v>6.5401689425661383E-26</v>
      </c>
      <c r="DD193" s="26">
        <f t="shared" si="86"/>
        <v>5.4711028654158911E-26</v>
      </c>
      <c r="DE193" s="26">
        <f t="shared" si="86"/>
        <v>4.5331995170588827E-26</v>
      </c>
      <c r="DF193" s="26">
        <f t="shared" si="86"/>
        <v>3.7206448866426619E-26</v>
      </c>
      <c r="DG193" s="26">
        <f t="shared" si="86"/>
        <v>3.0251972442795533E-26</v>
      </c>
      <c r="DH193" s="26">
        <f t="shared" si="86"/>
        <v>2.4369644467807538E-26</v>
      </c>
      <c r="DI193" s="26">
        <f t="shared" si="86"/>
        <v>1.9451000630268384E-26</v>
      </c>
      <c r="DJ193" s="26">
        <f t="shared" si="86"/>
        <v>1.538397322575772E-26</v>
      </c>
      <c r="DK193" s="26">
        <f t="shared" si="87"/>
        <v>1.2057708744512807E-26</v>
      </c>
      <c r="DL193" s="26">
        <f t="shared" si="87"/>
        <v>9.3662558997555149E-27</v>
      </c>
      <c r="DM193" s="26">
        <f t="shared" si="87"/>
        <v>7.2111881706082231E-27</v>
      </c>
      <c r="DN193" s="26">
        <f t="shared" si="87"/>
        <v>5.5032751828325874E-27</v>
      </c>
      <c r="DO193" s="26">
        <f t="shared" si="87"/>
        <v>4.163347312229875E-27</v>
      </c>
      <c r="DP193" s="26">
        <f t="shared" si="87"/>
        <v>3.1225104841724005E-27</v>
      </c>
      <c r="DQ193" s="26">
        <f t="shared" si="87"/>
        <v>2.3218667702820278E-27</v>
      </c>
      <c r="DR193" s="26">
        <f t="shared" si="87"/>
        <v>1.7118848221571055E-27</v>
      </c>
      <c r="DS193" s="26">
        <f t="shared" si="87"/>
        <v>1.2515460464509895E-27</v>
      </c>
      <c r="DT193" s="26">
        <f t="shared" si="87"/>
        <v>9.0737088367696348E-28</v>
      </c>
      <c r="DU193" s="26">
        <f t="shared" si="87"/>
        <v>6.5240716429665857E-28</v>
      </c>
      <c r="DV193" s="26">
        <f t="shared" si="87"/>
        <v>4.6524117453942188E-28</v>
      </c>
      <c r="DW193" s="26">
        <f t="shared" si="87"/>
        <v>3.2907302589373889E-28</v>
      </c>
      <c r="DX193" s="26">
        <f t="shared" si="87"/>
        <v>2.3088188107060658E-28</v>
      </c>
      <c r="DY193" s="26">
        <f t="shared" si="87"/>
        <v>1.606937892251431E-28</v>
      </c>
      <c r="DZ193" s="26">
        <f t="shared" si="87"/>
        <v>1.1095523541736029E-28</v>
      </c>
      <c r="EA193" s="26">
        <f t="shared" si="81"/>
        <v>7.6008704577246243E-29</v>
      </c>
      <c r="EB193" s="26">
        <f t="shared" si="81"/>
        <v>5.1662166392347315E-29</v>
      </c>
      <c r="EC193" s="26">
        <f t="shared" si="75"/>
        <v>3.4841926171582964E-29</v>
      </c>
      <c r="ED193" s="26">
        <f t="shared" si="75"/>
        <v>2.3317289053290202E-29</v>
      </c>
      <c r="EE193" s="26">
        <f t="shared" si="75"/>
        <v>1.5485527844551435E-29</v>
      </c>
      <c r="EF193" s="26">
        <f t="shared" si="75"/>
        <v>1.0206370624818095E-29</v>
      </c>
      <c r="EG193" s="26">
        <f t="shared" si="75"/>
        <v>6.6763477019486316E-30</v>
      </c>
      <c r="EH193" s="26">
        <f t="shared" si="75"/>
        <v>4.3346436572353431E-30</v>
      </c>
      <c r="EI193" s="26">
        <f t="shared" si="75"/>
        <v>2.7934370235516605E-30</v>
      </c>
      <c r="EJ193" s="26">
        <f t="shared" si="75"/>
        <v>1.786978095948466E-30</v>
      </c>
      <c r="EK193" s="26">
        <f t="shared" si="75"/>
        <v>1.1347963091059758E-30</v>
      </c>
      <c r="EL193" s="26">
        <f t="shared" si="75"/>
        <v>7.154150644363703E-31</v>
      </c>
      <c r="EM193" s="26">
        <f t="shared" si="75"/>
        <v>4.4777777414363038E-31</v>
      </c>
      <c r="EN193" s="26">
        <f t="shared" si="75"/>
        <v>2.782619025035408E-31</v>
      </c>
      <c r="EO193" s="26">
        <f t="shared" si="75"/>
        <v>1.7169351431069512E-31</v>
      </c>
      <c r="EP193" s="26">
        <f t="shared" si="75"/>
        <v>1.0519250524669335E-31</v>
      </c>
      <c r="EQ193" s="26">
        <f t="shared" si="75"/>
        <v>6.3998237457777821E-32</v>
      </c>
      <c r="ER193" s="26">
        <f t="shared" si="75"/>
        <v>3.8665601797407831E-32</v>
      </c>
      <c r="ES193" s="26">
        <f t="shared" si="76"/>
        <v>2.3199361078444545E-32</v>
      </c>
      <c r="ET193" s="26">
        <f t="shared" si="76"/>
        <v>1.3824276807018596E-32</v>
      </c>
      <c r="EU193" s="26">
        <f t="shared" si="76"/>
        <v>8.1817148449699497E-33</v>
      </c>
      <c r="EV193" s="26">
        <f t="shared" si="76"/>
        <v>4.8095215642730055E-33</v>
      </c>
      <c r="EW193" s="26">
        <f t="shared" si="76"/>
        <v>2.8082441348439638E-33</v>
      </c>
      <c r="EX193" s="26">
        <f t="shared" si="76"/>
        <v>1.6287815982095133E-33</v>
      </c>
      <c r="EY193" s="26">
        <f t="shared" si="76"/>
        <v>9.3843707976309091E-34</v>
      </c>
      <c r="EZ193" s="26">
        <f t="shared" si="76"/>
        <v>5.3713174960123114E-34</v>
      </c>
      <c r="FA193" s="26">
        <f t="shared" si="76"/>
        <v>3.0542785761639252E-34</v>
      </c>
      <c r="FB193" s="26">
        <f t="shared" si="76"/>
        <v>1.7254690657549263E-34</v>
      </c>
      <c r="FC193" s="26">
        <f t="shared" si="76"/>
        <v>9.68489088520517E-35</v>
      </c>
      <c r="FD193" s="26">
        <f t="shared" si="76"/>
        <v>5.4011891475181466E-35</v>
      </c>
      <c r="FE193" s="26">
        <f t="shared" si="76"/>
        <v>2.9930156422553193E-35</v>
      </c>
      <c r="FF193" s="26">
        <f t="shared" si="76"/>
        <v>1.6480529169380566E-35</v>
      </c>
      <c r="FG193" s="26">
        <f t="shared" si="76"/>
        <v>9.0176480360760814E-36</v>
      </c>
      <c r="FH193" s="26">
        <f t="shared" si="76"/>
        <v>4.903346119616366E-36</v>
      </c>
    </row>
    <row r="194" spans="2:164" ht="19.2" customHeight="1" x14ac:dyDescent="0.3">
      <c r="B194" s="26">
        <f t="shared" si="72"/>
        <v>5.3404553054289816E-23</v>
      </c>
      <c r="C194" s="3">
        <v>10</v>
      </c>
      <c r="D194" s="26">
        <f t="shared" si="77"/>
        <v>8.7893823888589937E-61</v>
      </c>
      <c r="E194" s="26">
        <f t="shared" si="77"/>
        <v>7.646762678307324E-59</v>
      </c>
      <c r="F194" s="26">
        <f t="shared" si="77"/>
        <v>3.3263417650636522E-57</v>
      </c>
      <c r="G194" s="26">
        <f t="shared" si="77"/>
        <v>9.6463911186847119E-56</v>
      </c>
      <c r="H194" s="26">
        <f t="shared" si="77"/>
        <v>2.0980900683139197E-54</v>
      </c>
      <c r="I194" s="26">
        <f t="shared" si="77"/>
        <v>3.6506767188662267E-53</v>
      </c>
      <c r="J194" s="26">
        <f t="shared" si="77"/>
        <v>5.2934812423559759E-52</v>
      </c>
      <c r="K194" s="26">
        <f t="shared" si="77"/>
        <v>6.5790409726424359E-51</v>
      </c>
      <c r="L194" s="26">
        <f t="shared" si="77"/>
        <v>7.1547070577486846E-50</v>
      </c>
      <c r="M194" s="26">
        <f t="shared" si="77"/>
        <v>6.9162168224903794E-49</v>
      </c>
      <c r="N194" s="26">
        <f t="shared" si="77"/>
        <v>6.0171086355667044E-48</v>
      </c>
      <c r="O194" s="26">
        <f t="shared" si="77"/>
        <v>4.7589859208572283E-47</v>
      </c>
      <c r="P194" s="26">
        <f t="shared" si="77"/>
        <v>3.4502647926215155E-46</v>
      </c>
      <c r="Q194" s="26">
        <f t="shared" si="77"/>
        <v>2.3090233612159405E-45</v>
      </c>
      <c r="R194" s="26">
        <f t="shared" si="77"/>
        <v>1.4348930887556152E-44</v>
      </c>
      <c r="S194" s="26">
        <f t="shared" si="77"/>
        <v>8.3223799147825658E-44</v>
      </c>
      <c r="T194" s="26">
        <f t="shared" si="82"/>
        <v>4.5252940786630258E-43</v>
      </c>
      <c r="U194" s="26">
        <f t="shared" si="82"/>
        <v>2.3158857931981208E-42</v>
      </c>
      <c r="V194" s="26">
        <f t="shared" si="82"/>
        <v>1.1193448000457643E-41</v>
      </c>
      <c r="W194" s="26">
        <f t="shared" si="82"/>
        <v>5.1254209265253537E-41</v>
      </c>
      <c r="X194" s="26">
        <f t="shared" si="82"/>
        <v>2.2295581030385396E-40</v>
      </c>
      <c r="Y194" s="26">
        <f t="shared" si="82"/>
        <v>9.236740712588225E-40</v>
      </c>
      <c r="Z194" s="26">
        <f t="shared" si="82"/>
        <v>3.6527110999780581E-39</v>
      </c>
      <c r="AA194" s="26">
        <f t="shared" si="82"/>
        <v>1.3816776769482265E-38</v>
      </c>
      <c r="AB194" s="26">
        <f t="shared" si="82"/>
        <v>5.0085815789373217E-38</v>
      </c>
      <c r="AC194" s="26">
        <f t="shared" si="82"/>
        <v>1.7429863894701898E-37</v>
      </c>
      <c r="AD194" s="26">
        <f t="shared" si="82"/>
        <v>5.8323006109194496E-37</v>
      </c>
      <c r="AE194" s="26">
        <f t="shared" si="82"/>
        <v>1.8792968635184917E-36</v>
      </c>
      <c r="AF194" s="26">
        <f t="shared" si="82"/>
        <v>5.8392438259324908E-36</v>
      </c>
      <c r="AG194" s="26">
        <f t="shared" si="82"/>
        <v>1.751773147779745E-35</v>
      </c>
      <c r="AH194" s="26">
        <f t="shared" si="82"/>
        <v>5.0801421285612257E-35</v>
      </c>
      <c r="AI194" s="26">
        <f t="shared" si="82"/>
        <v>1.4257173070478318E-34</v>
      </c>
      <c r="AJ194" s="26">
        <f t="shared" si="83"/>
        <v>3.8761689285362904E-34</v>
      </c>
      <c r="AK194" s="26">
        <f t="shared" si="83"/>
        <v>1.0218990811595683E-33</v>
      </c>
      <c r="AL194" s="26">
        <f t="shared" si="83"/>
        <v>2.6148594135553646E-33</v>
      </c>
      <c r="AM194" s="26">
        <f t="shared" si="83"/>
        <v>6.4997933994090308E-33</v>
      </c>
      <c r="AN194" s="26">
        <f t="shared" si="83"/>
        <v>1.5707834048571877E-32</v>
      </c>
      <c r="AO194" s="26">
        <f t="shared" si="83"/>
        <v>3.6934636816912317E-32</v>
      </c>
      <c r="AP194" s="26">
        <f t="shared" si="83"/>
        <v>8.4560879028193941E-32</v>
      </c>
      <c r="AQ194" s="26">
        <f t="shared" si="83"/>
        <v>1.8863580706289377E-31</v>
      </c>
      <c r="AR194" s="26">
        <f t="shared" si="83"/>
        <v>4.1028288036179497E-31</v>
      </c>
      <c r="AS194" s="26">
        <f t="shared" si="83"/>
        <v>8.7060025832868602E-31</v>
      </c>
      <c r="AT194" s="26">
        <f t="shared" si="83"/>
        <v>1.8033862493951328E-30</v>
      </c>
      <c r="AU194" s="26">
        <f t="shared" si="83"/>
        <v>3.6487117138924824E-30</v>
      </c>
      <c r="AV194" s="26">
        <f t="shared" si="83"/>
        <v>7.2144981615601041E-30</v>
      </c>
      <c r="AW194" s="26">
        <f t="shared" si="83"/>
        <v>1.3948029779016178E-29</v>
      </c>
      <c r="AX194" s="26">
        <f t="shared" si="83"/>
        <v>2.6379969364661068E-29</v>
      </c>
      <c r="AY194" s="26">
        <f t="shared" si="83"/>
        <v>4.8831007121819718E-29</v>
      </c>
      <c r="AZ194" s="26">
        <f t="shared" si="84"/>
        <v>8.8506200408297991E-29</v>
      </c>
      <c r="BA194" s="26">
        <f t="shared" si="84"/>
        <v>1.5714366194942718E-28</v>
      </c>
      <c r="BB194" s="26">
        <f t="shared" si="84"/>
        <v>2.7342997179200414E-28</v>
      </c>
      <c r="BC194" s="26">
        <f t="shared" si="84"/>
        <v>4.6643936364518255E-28</v>
      </c>
      <c r="BD194" s="26">
        <f t="shared" si="84"/>
        <v>7.8038893532943578E-28</v>
      </c>
      <c r="BE194" s="26">
        <f t="shared" si="84"/>
        <v>1.2810157995030372E-27</v>
      </c>
      <c r="BF194" s="26">
        <f t="shared" si="84"/>
        <v>2.063858788088231E-27</v>
      </c>
      <c r="BG194" s="26">
        <f t="shared" si="84"/>
        <v>3.2646493557032119E-27</v>
      </c>
      <c r="BH194" s="26">
        <f t="shared" si="84"/>
        <v>5.071865963324628E-27</v>
      </c>
      <c r="BI194" s="26">
        <f t="shared" si="84"/>
        <v>7.7412691019165459E-27</v>
      </c>
      <c r="BJ194" s="26">
        <f t="shared" si="84"/>
        <v>1.1611903652874756E-26</v>
      </c>
      <c r="BK194" s="26">
        <f t="shared" si="84"/>
        <v>1.7122637589832255E-26</v>
      </c>
      <c r="BL194" s="26">
        <f t="shared" si="84"/>
        <v>2.4827824505256857E-26</v>
      </c>
      <c r="BM194" s="26">
        <f t="shared" si="84"/>
        <v>3.5410175933726997E-26</v>
      </c>
      <c r="BN194" s="26">
        <f t="shared" si="84"/>
        <v>4.9688472681197525E-26</v>
      </c>
      <c r="BO194" s="26">
        <f t="shared" si="84"/>
        <v>6.8617414654986995E-26</v>
      </c>
      <c r="BP194" s="26">
        <f t="shared" si="80"/>
        <v>9.3276798046623225E-26</v>
      </c>
      <c r="BQ194" s="26">
        <f t="shared" si="80"/>
        <v>1.2484740661624929E-25</v>
      </c>
      <c r="BR194" s="26">
        <f t="shared" si="80"/>
        <v>1.645715814486921E-25</v>
      </c>
      <c r="BS194" s="26">
        <f t="shared" si="80"/>
        <v>2.1369742665725718E-25</v>
      </c>
      <c r="BT194" s="26">
        <f t="shared" si="80"/>
        <v>2.7340700175266688E-25</v>
      </c>
      <c r="BU194" s="26">
        <f t="shared" si="80"/>
        <v>3.4473056742727648E-25</v>
      </c>
      <c r="BV194" s="26">
        <f t="shared" si="80"/>
        <v>4.2845084808818582E-25</v>
      </c>
      <c r="BW194" s="26">
        <f t="shared" si="80"/>
        <v>5.2500315188270749E-25</v>
      </c>
      <c r="BX194" s="26">
        <f t="shared" si="80"/>
        <v>6.3437880852493773E-25</v>
      </c>
      <c r="BY194" s="26">
        <f t="shared" si="80"/>
        <v>7.5604049783109107E-25</v>
      </c>
      <c r="BZ194" s="26">
        <f t="shared" si="80"/>
        <v>8.8885842312574086E-25</v>
      </c>
      <c r="CA194" s="26">
        <f t="shared" si="80"/>
        <v>1.03107577082586E-24</v>
      </c>
      <c r="CB194" s="26">
        <f t="shared" si="80"/>
        <v>1.1803104218664463E-24</v>
      </c>
      <c r="CC194" s="26">
        <f t="shared" si="80"/>
        <v>1.3335974896413085E-24</v>
      </c>
      <c r="CD194" s="26">
        <f t="shared" si="80"/>
        <v>1.4874741230614608E-24</v>
      </c>
      <c r="CE194" s="26">
        <f t="shared" si="85"/>
        <v>1.6381044140043906E-24</v>
      </c>
      <c r="CF194" s="26">
        <f t="shared" si="85"/>
        <v>1.7814385502297751E-24</v>
      </c>
      <c r="CG194" s="26">
        <f t="shared" si="85"/>
        <v>1.9133969613579066E-24</v>
      </c>
      <c r="CH194" s="26">
        <f t="shared" si="85"/>
        <v>2.0300675077821705E-24</v>
      </c>
      <c r="CI194" s="26">
        <f t="shared" si="85"/>
        <v>2.1279020864704671E-24</v>
      </c>
      <c r="CJ194" s="26">
        <f t="shared" si="85"/>
        <v>2.2038985895586976E-24</v>
      </c>
      <c r="CK194" s="26">
        <f t="shared" si="85"/>
        <v>2.2557550269600789E-24</v>
      </c>
      <c r="CL194" s="26">
        <f t="shared" si="85"/>
        <v>2.2819847365758941E-24</v>
      </c>
      <c r="CM194" s="26">
        <f t="shared" si="85"/>
        <v>2.2819847365758945E-24</v>
      </c>
      <c r="CN194" s="26">
        <f t="shared" si="85"/>
        <v>2.2560530918420771E-24</v>
      </c>
      <c r="CO194" s="26">
        <f t="shared" si="85"/>
        <v>2.205355269553492E-24</v>
      </c>
      <c r="CP194" s="26">
        <f t="shared" si="85"/>
        <v>2.1318434272350411E-24</v>
      </c>
      <c r="CQ194" s="26">
        <f t="shared" si="85"/>
        <v>2.038136023840096E-24</v>
      </c>
      <c r="CR194" s="26">
        <f t="shared" si="85"/>
        <v>1.9273677616748726E-24</v>
      </c>
      <c r="CS194" s="26">
        <f t="shared" si="85"/>
        <v>1.8030214544700432E-24</v>
      </c>
      <c r="CT194" s="26">
        <f t="shared" si="85"/>
        <v>1.6687538993499335E-24</v>
      </c>
      <c r="CU194" s="26">
        <f t="shared" si="86"/>
        <v>1.5282272551941501E-24</v>
      </c>
      <c r="CV194" s="26">
        <f t="shared" si="86"/>
        <v>1.3849559500196953E-24</v>
      </c>
      <c r="CW194" s="26">
        <f t="shared" si="86"/>
        <v>1.2421769861001404E-24</v>
      </c>
      <c r="CX194" s="26">
        <f t="shared" si="86"/>
        <v>1.1027489570480816E-24</v>
      </c>
      <c r="CY194" s="26">
        <f t="shared" si="86"/>
        <v>9.6908241679983126E-25</v>
      </c>
      <c r="CZ194" s="26">
        <f t="shared" si="86"/>
        <v>8.4310170261585334E-25</v>
      </c>
      <c r="DA194" s="26">
        <f t="shared" si="86"/>
        <v>7.2623612007504234E-25</v>
      </c>
      <c r="DB194" s="26">
        <f t="shared" si="86"/>
        <v>6.1943669065224043E-25</v>
      </c>
      <c r="DC194" s="26">
        <f t="shared" si="86"/>
        <v>5.2321351540529272E-25</v>
      </c>
      <c r="DD194" s="26">
        <f t="shared" si="86"/>
        <v>4.3768822923327266E-25</v>
      </c>
      <c r="DE194" s="26">
        <f t="shared" si="86"/>
        <v>3.6265596136471172E-25</v>
      </c>
      <c r="DF194" s="26">
        <f t="shared" si="86"/>
        <v>2.9765159093141387E-25</v>
      </c>
      <c r="DG194" s="26">
        <f t="shared" si="86"/>
        <v>2.42015779542365E-25</v>
      </c>
      <c r="DH194" s="26">
        <f t="shared" si="86"/>
        <v>1.9495715574246092E-25</v>
      </c>
      <c r="DI194" s="26">
        <f t="shared" si="86"/>
        <v>1.5560800504214756E-25</v>
      </c>
      <c r="DJ194" s="26">
        <f t="shared" si="86"/>
        <v>1.2307178580606215E-25</v>
      </c>
      <c r="DK194" s="26">
        <f t="shared" si="87"/>
        <v>9.6461669956102754E-26</v>
      </c>
      <c r="DL194" s="26">
        <f t="shared" si="87"/>
        <v>7.4930047198044349E-26</v>
      </c>
      <c r="DM194" s="26">
        <f t="shared" si="87"/>
        <v>5.7689505364865957E-26</v>
      </c>
      <c r="DN194" s="26">
        <f t="shared" si="87"/>
        <v>4.4026201462660837E-26</v>
      </c>
      <c r="DO194" s="26">
        <f t="shared" si="87"/>
        <v>3.3306778497839103E-26</v>
      </c>
      <c r="DP194" s="26">
        <f t="shared" si="87"/>
        <v>2.4980083873379282E-26</v>
      </c>
      <c r="DQ194" s="26">
        <f t="shared" si="87"/>
        <v>1.857493416225628E-26</v>
      </c>
      <c r="DR194" s="26">
        <f t="shared" si="87"/>
        <v>1.3695078577256887E-26</v>
      </c>
      <c r="DS194" s="26">
        <f t="shared" si="87"/>
        <v>1.0012368371607946E-26</v>
      </c>
      <c r="DT194" s="26">
        <f t="shared" si="87"/>
        <v>7.2589670694157308E-27</v>
      </c>
      <c r="DU194" s="26">
        <f t="shared" si="87"/>
        <v>5.2192573143732851E-27</v>
      </c>
      <c r="DV194" s="26">
        <f t="shared" si="87"/>
        <v>3.7219293963153865E-27</v>
      </c>
      <c r="DW194" s="26">
        <f t="shared" si="87"/>
        <v>2.632584207149919E-27</v>
      </c>
      <c r="DX194" s="26">
        <f t="shared" si="87"/>
        <v>1.847055048564858E-27</v>
      </c>
      <c r="DY194" s="26">
        <f t="shared" si="87"/>
        <v>1.2855503138011488E-27</v>
      </c>
      <c r="DZ194" s="26">
        <f t="shared" si="87"/>
        <v>8.8764188333888504E-28</v>
      </c>
      <c r="EA194" s="26">
        <f t="shared" si="81"/>
        <v>6.0806963661797183E-28</v>
      </c>
      <c r="EB194" s="26">
        <f t="shared" si="81"/>
        <v>4.1329733113877977E-28</v>
      </c>
      <c r="EC194" s="26">
        <f t="shared" si="75"/>
        <v>2.7873540937266457E-28</v>
      </c>
      <c r="ED194" s="26">
        <f t="shared" si="75"/>
        <v>1.8653831242632217E-28</v>
      </c>
      <c r="EE194" s="26">
        <f t="shared" si="75"/>
        <v>1.2388422275641186E-28</v>
      </c>
      <c r="EF194" s="26">
        <f t="shared" si="75"/>
        <v>8.1650964998545006E-29</v>
      </c>
      <c r="EG194" s="26">
        <f t="shared" si="75"/>
        <v>5.3410781615589221E-29</v>
      </c>
      <c r="EH194" s="26">
        <f t="shared" si="75"/>
        <v>3.4677149257882851E-29</v>
      </c>
      <c r="EI194" s="26">
        <f t="shared" si="75"/>
        <v>2.2347496188413354E-29</v>
      </c>
      <c r="EJ194" s="26">
        <f t="shared" si="75"/>
        <v>1.4295824767587773E-29</v>
      </c>
      <c r="EK194" s="26">
        <f t="shared" si="75"/>
        <v>9.0783704728478346E-30</v>
      </c>
      <c r="EL194" s="26">
        <f t="shared" si="75"/>
        <v>5.7233205154909806E-30</v>
      </c>
      <c r="EM194" s="26">
        <f t="shared" si="75"/>
        <v>3.5822221931490542E-30</v>
      </c>
      <c r="EN194" s="26">
        <f t="shared" si="75"/>
        <v>2.2260952200283334E-30</v>
      </c>
      <c r="EO194" s="26">
        <f t="shared" si="75"/>
        <v>1.3735481144855652E-30</v>
      </c>
      <c r="EP194" s="26">
        <f t="shared" si="75"/>
        <v>8.4154004197354921E-31</v>
      </c>
      <c r="EQ194" s="26">
        <f t="shared" si="75"/>
        <v>5.1198589966222415E-31</v>
      </c>
      <c r="ER194" s="26">
        <f t="shared" si="75"/>
        <v>3.0932481437926361E-31</v>
      </c>
      <c r="ES194" s="26">
        <f t="shared" si="76"/>
        <v>1.8559488862755693E-31</v>
      </c>
      <c r="ET194" s="26">
        <f t="shared" si="76"/>
        <v>1.1059421445614911E-31</v>
      </c>
      <c r="EU194" s="26">
        <f t="shared" si="76"/>
        <v>6.5453718759759805E-32</v>
      </c>
      <c r="EV194" s="26">
        <f t="shared" si="76"/>
        <v>3.8476172514184165E-32</v>
      </c>
      <c r="EW194" s="26">
        <f t="shared" si="76"/>
        <v>2.2465953078751779E-32</v>
      </c>
      <c r="EX194" s="26">
        <f t="shared" si="76"/>
        <v>1.3030252785676144E-32</v>
      </c>
      <c r="EY194" s="26">
        <f t="shared" si="76"/>
        <v>7.5074966381047491E-33</v>
      </c>
      <c r="EZ194" s="26">
        <f t="shared" si="76"/>
        <v>4.2970539968098621E-33</v>
      </c>
      <c r="FA194" s="26">
        <f t="shared" si="76"/>
        <v>2.4434228609311477E-33</v>
      </c>
      <c r="FB194" s="26">
        <f t="shared" si="76"/>
        <v>1.3803752526039453E-33</v>
      </c>
      <c r="FC194" s="26">
        <f t="shared" si="76"/>
        <v>7.74791270816416E-34</v>
      </c>
      <c r="FD194" s="26">
        <f t="shared" si="76"/>
        <v>4.3209513180145301E-34</v>
      </c>
      <c r="FE194" s="26">
        <f t="shared" si="76"/>
        <v>2.3944125138042631E-34</v>
      </c>
      <c r="FF194" s="26">
        <f t="shared" si="76"/>
        <v>1.3184423335504493E-34</v>
      </c>
      <c r="FG194" s="26">
        <f t="shared" si="76"/>
        <v>7.2141184288608876E-35</v>
      </c>
      <c r="FH194" s="26">
        <f t="shared" si="76"/>
        <v>3.9226768956931051E-35</v>
      </c>
    </row>
    <row r="195" spans="2:164" ht="19.2" customHeight="1" x14ac:dyDescent="0.3">
      <c r="B195" s="26">
        <f t="shared" si="72"/>
        <v>3.8839674948574274E-22</v>
      </c>
      <c r="C195" s="3">
        <v>11</v>
      </c>
      <c r="D195" s="26">
        <f t="shared" si="77"/>
        <v>6.3922781009883364E-60</v>
      </c>
      <c r="E195" s="26">
        <f t="shared" si="77"/>
        <v>5.5612819478598518E-58</v>
      </c>
      <c r="F195" s="26">
        <f t="shared" si="77"/>
        <v>2.4191576473190112E-56</v>
      </c>
      <c r="G195" s="26">
        <f t="shared" si="77"/>
        <v>7.0155571772252212E-55</v>
      </c>
      <c r="H195" s="26">
        <f t="shared" si="77"/>
        <v>1.5258836860464816E-53</v>
      </c>
      <c r="I195" s="26">
        <f t="shared" si="77"/>
        <v>2.6550376137208827E-52</v>
      </c>
      <c r="J195" s="26">
        <f t="shared" si="77"/>
        <v>3.8498045398952419E-51</v>
      </c>
      <c r="K195" s="26">
        <f t="shared" si="77"/>
        <v>4.7847570710126634E-50</v>
      </c>
      <c r="L195" s="26">
        <f t="shared" si="77"/>
        <v>5.2034233147262975E-49</v>
      </c>
      <c r="M195" s="26">
        <f t="shared" si="77"/>
        <v>5.0299758709020764E-48</v>
      </c>
      <c r="N195" s="26">
        <f t="shared" si="77"/>
        <v>4.3760790076848601E-47</v>
      </c>
      <c r="O195" s="26">
        <f t="shared" si="77"/>
        <v>3.4610806697143351E-46</v>
      </c>
      <c r="P195" s="26">
        <f t="shared" si="77"/>
        <v>2.5092834855429115E-45</v>
      </c>
      <c r="Q195" s="26">
        <f t="shared" si="77"/>
        <v>1.6792897172479508E-44</v>
      </c>
      <c r="R195" s="26">
        <f t="shared" si="77"/>
        <v>1.0435586100040799E-43</v>
      </c>
      <c r="S195" s="26">
        <f t="shared" si="77"/>
        <v>6.0526399380236627E-43</v>
      </c>
      <c r="T195" s="26">
        <f t="shared" si="82"/>
        <v>3.2911229663003711E-42</v>
      </c>
      <c r="U195" s="26">
        <f t="shared" si="82"/>
        <v>1.6842805768713545E-41</v>
      </c>
      <c r="V195" s="26">
        <f t="shared" si="82"/>
        <v>8.1406894548782569E-41</v>
      </c>
      <c r="W195" s="26">
        <f t="shared" si="82"/>
        <v>3.7275788556547894E-40</v>
      </c>
      <c r="X195" s="26">
        <f t="shared" si="82"/>
        <v>1.6214968022098413E-39</v>
      </c>
      <c r="Y195" s="26">
        <f t="shared" si="82"/>
        <v>6.7176296091550487E-39</v>
      </c>
      <c r="Z195" s="26">
        <f t="shared" si="82"/>
        <v>2.6565171636203962E-38</v>
      </c>
      <c r="AA195" s="26">
        <f t="shared" si="82"/>
        <v>1.0048564923259794E-37</v>
      </c>
      <c r="AB195" s="26">
        <f t="shared" si="82"/>
        <v>3.6426047846816759E-37</v>
      </c>
      <c r="AC195" s="26">
        <f t="shared" si="82"/>
        <v>1.2676264650692244E-36</v>
      </c>
      <c r="AD195" s="26">
        <f t="shared" si="82"/>
        <v>4.2416731715777666E-36</v>
      </c>
      <c r="AE195" s="26">
        <f t="shared" si="82"/>
        <v>1.3667613552861708E-35</v>
      </c>
      <c r="AF195" s="26">
        <f t="shared" si="82"/>
        <v>4.2467227824963419E-35</v>
      </c>
      <c r="AG195" s="26">
        <f t="shared" si="82"/>
        <v>1.2740168347489007E-34</v>
      </c>
      <c r="AH195" s="26">
        <f t="shared" si="82"/>
        <v>3.6946488207717878E-34</v>
      </c>
      <c r="AI195" s="26">
        <f t="shared" si="82"/>
        <v>1.0368853142166013E-33</v>
      </c>
      <c r="AJ195" s="26">
        <f t="shared" si="83"/>
        <v>2.819031948026383E-33</v>
      </c>
      <c r="AK195" s="26">
        <f t="shared" si="83"/>
        <v>7.431993317524106E-33</v>
      </c>
      <c r="AL195" s="26">
        <f t="shared" si="83"/>
        <v>1.9017159371311677E-32</v>
      </c>
      <c r="AM195" s="26">
        <f t="shared" si="83"/>
        <v>4.7271224722974603E-32</v>
      </c>
      <c r="AN195" s="26">
        <f t="shared" si="83"/>
        <v>1.1423879308052235E-31</v>
      </c>
      <c r="AO195" s="26">
        <f t="shared" si="83"/>
        <v>2.686155404866341E-31</v>
      </c>
      <c r="AP195" s="26">
        <f t="shared" si="83"/>
        <v>6.1498821111413557E-31</v>
      </c>
      <c r="AQ195" s="26">
        <f t="shared" si="83"/>
        <v>1.3718967786392226E-30</v>
      </c>
      <c r="AR195" s="26">
        <f t="shared" si="83"/>
        <v>2.9838754935403168E-30</v>
      </c>
      <c r="AS195" s="26">
        <f t="shared" si="83"/>
        <v>6.3316382423904213E-30</v>
      </c>
      <c r="AT195" s="26">
        <f t="shared" si="83"/>
        <v>1.3115536359237285E-29</v>
      </c>
      <c r="AU195" s="26">
        <f t="shared" si="83"/>
        <v>2.6536085191945234E-29</v>
      </c>
      <c r="AV195" s="26">
        <f t="shared" si="83"/>
        <v>5.2469077538618748E-29</v>
      </c>
      <c r="AW195" s="26">
        <f t="shared" si="83"/>
        <v>1.0144021657466276E-28</v>
      </c>
      <c r="AX195" s="26">
        <f t="shared" si="83"/>
        <v>1.9185432265207984E-28</v>
      </c>
      <c r="AY195" s="26">
        <f t="shared" si="83"/>
        <v>3.5513459724959669E-28</v>
      </c>
      <c r="AZ195" s="26">
        <f t="shared" si="84"/>
        <v>6.4368145751489222E-28</v>
      </c>
      <c r="BA195" s="26">
        <f t="shared" si="84"/>
        <v>1.14286299599583E-27</v>
      </c>
      <c r="BB195" s="26">
        <f t="shared" si="84"/>
        <v>1.9885816130327505E-27</v>
      </c>
      <c r="BC195" s="26">
        <f t="shared" si="84"/>
        <v>3.3922862810558608E-27</v>
      </c>
      <c r="BD195" s="26">
        <f t="shared" si="84"/>
        <v>5.6755558933049672E-27</v>
      </c>
      <c r="BE195" s="26">
        <f t="shared" si="84"/>
        <v>9.3164785418402371E-27</v>
      </c>
      <c r="BF195" s="26">
        <f t="shared" si="84"/>
        <v>1.5009882095187083E-26</v>
      </c>
      <c r="BG195" s="26">
        <f t="shared" si="84"/>
        <v>2.3742904405114181E-26</v>
      </c>
      <c r="BH195" s="26">
        <f t="shared" si="84"/>
        <v>3.6886297915088072E-26</v>
      </c>
      <c r="BI195" s="26">
        <f t="shared" si="84"/>
        <v>5.6300138923029222E-26</v>
      </c>
      <c r="BJ195" s="26">
        <f t="shared" si="84"/>
        <v>8.4450208384543374E-26</v>
      </c>
      <c r="BK195" s="26">
        <f t="shared" si="84"/>
        <v>1.2452827338059778E-25</v>
      </c>
      <c r="BL195" s="26">
        <f t="shared" si="84"/>
        <v>1.8056599640186741E-25</v>
      </c>
      <c r="BM195" s="26">
        <f t="shared" si="84"/>
        <v>2.5752855224528633E-25</v>
      </c>
      <c r="BN195" s="26">
        <f t="shared" si="84"/>
        <v>3.61370710408708E-25</v>
      </c>
      <c r="BO195" s="26">
        <f t="shared" si="84"/>
        <v>4.9903574294535827E-25</v>
      </c>
      <c r="BP195" s="26">
        <f t="shared" si="80"/>
        <v>6.7837671306634827E-25</v>
      </c>
      <c r="BQ195" s="26">
        <f t="shared" si="80"/>
        <v>9.0798113902726429E-25</v>
      </c>
      <c r="BR195" s="26">
        <f t="shared" si="80"/>
        <v>1.1968842287177564E-24</v>
      </c>
      <c r="BS195" s="26">
        <f t="shared" si="80"/>
        <v>1.554163102961865E-24</v>
      </c>
      <c r="BT195" s="26">
        <f t="shared" si="80"/>
        <v>1.9884145582012066E-24</v>
      </c>
      <c r="BU195" s="26">
        <f t="shared" si="80"/>
        <v>2.5071313994710929E-24</v>
      </c>
      <c r="BV195" s="26">
        <f t="shared" si="80"/>
        <v>3.1160061679140679E-24</v>
      </c>
      <c r="BW195" s="26">
        <f t="shared" si="80"/>
        <v>3.8182047409651317E-24</v>
      </c>
      <c r="BX195" s="26">
        <f t="shared" si="80"/>
        <v>4.6136640619995309E-24</v>
      </c>
      <c r="BY195" s="26">
        <f t="shared" si="80"/>
        <v>5.4984763478624606E-24</v>
      </c>
      <c r="BZ195" s="26">
        <f t="shared" si="80"/>
        <v>6.4644248954599104E-24</v>
      </c>
      <c r="CA195" s="26">
        <f t="shared" si="80"/>
        <v>7.4987328787335015E-24</v>
      </c>
      <c r="CB195" s="26">
        <f t="shared" si="80"/>
        <v>8.5840757953923064E-24</v>
      </c>
      <c r="CC195" s="26">
        <f t="shared" si="80"/>
        <v>9.6988908337549363E-24</v>
      </c>
      <c r="CD195" s="26">
        <f t="shared" si="80"/>
        <v>1.0817993622265131E-23</v>
      </c>
      <c r="CE195" s="26">
        <f t="shared" si="85"/>
        <v>1.1913486647304618E-23</v>
      </c>
      <c r="CF195" s="26">
        <f t="shared" si="85"/>
        <v>1.2955916728943774E-23</v>
      </c>
      <c r="CG195" s="26">
        <f t="shared" si="85"/>
        <v>1.3915614264421088E-23</v>
      </c>
      <c r="CH195" s="26">
        <f t="shared" si="85"/>
        <v>1.4764127329324824E-23</v>
      </c>
      <c r="CI195" s="26">
        <f t="shared" si="85"/>
        <v>1.5475651537966978E-23</v>
      </c>
      <c r="CJ195" s="26">
        <f t="shared" si="85"/>
        <v>1.6028353378608655E-23</v>
      </c>
      <c r="CK195" s="26">
        <f t="shared" si="85"/>
        <v>1.6405491105164151E-23</v>
      </c>
      <c r="CL195" s="26">
        <f t="shared" si="85"/>
        <v>1.6596252629642808E-23</v>
      </c>
      <c r="CM195" s="26">
        <f t="shared" si="85"/>
        <v>1.6596252629642808E-23</v>
      </c>
      <c r="CN195" s="26">
        <f t="shared" si="85"/>
        <v>1.6407658849760504E-23</v>
      </c>
      <c r="CO195" s="26">
        <f t="shared" si="85"/>
        <v>1.603894741493443E-23</v>
      </c>
      <c r="CP195" s="26">
        <f t="shared" si="85"/>
        <v>1.5504315834436608E-23</v>
      </c>
      <c r="CQ195" s="26">
        <f t="shared" si="85"/>
        <v>1.4822807446109736E-23</v>
      </c>
      <c r="CR195" s="26">
        <f t="shared" si="85"/>
        <v>1.4017220084908114E-23</v>
      </c>
      <c r="CS195" s="26">
        <f t="shared" si="85"/>
        <v>1.3112883305236632E-23</v>
      </c>
      <c r="CT195" s="26">
        <f t="shared" si="85"/>
        <v>1.2136391995272201E-23</v>
      </c>
      <c r="CU195" s="26">
        <f t="shared" si="86"/>
        <v>1.1114380037775597E-23</v>
      </c>
      <c r="CV195" s="26">
        <f t="shared" si="86"/>
        <v>1.0072406909234113E-23</v>
      </c>
      <c r="CW195" s="26">
        <f t="shared" si="86"/>
        <v>9.0340144443646255E-24</v>
      </c>
      <c r="CX195" s="26">
        <f t="shared" si="86"/>
        <v>8.019992414895111E-24</v>
      </c>
      <c r="CY195" s="26">
        <f t="shared" si="86"/>
        <v>7.0478721221805657E-24</v>
      </c>
      <c r="CZ195" s="26">
        <f t="shared" si="86"/>
        <v>6.1316487462970931E-24</v>
      </c>
      <c r="DA195" s="26">
        <f t="shared" si="86"/>
        <v>5.2817172369093803E-24</v>
      </c>
      <c r="DB195" s="26">
        <f t="shared" si="86"/>
        <v>4.5049941138344593E-24</v>
      </c>
      <c r="DC195" s="26">
        <f t="shared" si="86"/>
        <v>3.8051892029475696E-24</v>
      </c>
      <c r="DD195" s="26">
        <f t="shared" si="86"/>
        <v>3.1831871216965172E-24</v>
      </c>
      <c r="DE195" s="26">
        <f t="shared" si="86"/>
        <v>2.6374979008342578E-24</v>
      </c>
      <c r="DF195" s="26">
        <f t="shared" si="86"/>
        <v>2.1647388431375477E-24</v>
      </c>
      <c r="DG195" s="26">
        <f t="shared" si="86"/>
        <v>1.7601147603081028E-24</v>
      </c>
      <c r="DH195" s="26">
        <f t="shared" si="86"/>
        <v>1.4178702235815289E-24</v>
      </c>
      <c r="DI195" s="26">
        <f t="shared" si="86"/>
        <v>1.1316945821247054E-24</v>
      </c>
      <c r="DJ195" s="26">
        <f t="shared" si="86"/>
        <v>8.950675331349943E-25</v>
      </c>
      <c r="DK195" s="26">
        <f t="shared" si="87"/>
        <v>7.0153941786256296E-25</v>
      </c>
      <c r="DL195" s="26">
        <f t="shared" si="87"/>
        <v>5.4494579780395696E-25</v>
      </c>
      <c r="DM195" s="26">
        <f t="shared" si="87"/>
        <v>4.1956003901720547E-25</v>
      </c>
      <c r="DN195" s="26">
        <f t="shared" si="87"/>
        <v>3.2019055609207767E-25</v>
      </c>
      <c r="DO195" s="26">
        <f t="shared" si="87"/>
        <v>2.4223111634791987E-25</v>
      </c>
      <c r="DP195" s="26">
        <f t="shared" si="87"/>
        <v>1.8167333726093958E-25</v>
      </c>
      <c r="DQ195" s="26">
        <f t="shared" si="87"/>
        <v>1.3509043027095429E-25</v>
      </c>
      <c r="DR195" s="26">
        <f t="shared" si="87"/>
        <v>9.9600571470958832E-26</v>
      </c>
      <c r="DS195" s="26">
        <f t="shared" si="87"/>
        <v>7.2817224520784811E-26</v>
      </c>
      <c r="DT195" s="26">
        <f t="shared" si="87"/>
        <v>5.2792487777568762E-26</v>
      </c>
      <c r="DU195" s="26">
        <f t="shared" si="87"/>
        <v>3.7958235013623757E-26</v>
      </c>
      <c r="DV195" s="26">
        <f t="shared" si="87"/>
        <v>2.7068577427748166E-26</v>
      </c>
      <c r="DW195" s="26">
        <f t="shared" si="87"/>
        <v>1.9146066961090252E-26</v>
      </c>
      <c r="DX195" s="26">
        <f t="shared" si="87"/>
        <v>1.3433127625926193E-26</v>
      </c>
      <c r="DY195" s="26">
        <f t="shared" si="87"/>
        <v>9.349456827644685E-27</v>
      </c>
      <c r="DZ195" s="26">
        <f t="shared" si="87"/>
        <v>6.4555773333736867E-27</v>
      </c>
      <c r="EA195" s="26">
        <f t="shared" si="81"/>
        <v>4.4223246299488703E-27</v>
      </c>
      <c r="EB195" s="26">
        <f t="shared" si="81"/>
        <v>3.0057987719183879E-27</v>
      </c>
      <c r="EC195" s="26">
        <f t="shared" si="75"/>
        <v>2.0271666136193716E-27</v>
      </c>
      <c r="ED195" s="26">
        <f t="shared" si="75"/>
        <v>1.3566422721914293E-27</v>
      </c>
      <c r="EE195" s="26">
        <f t="shared" si="75"/>
        <v>9.0097616550117408E-28</v>
      </c>
      <c r="EF195" s="26">
        <f t="shared" si="75"/>
        <v>5.9382519998941609E-28</v>
      </c>
      <c r="EG195" s="26">
        <f t="shared" si="75"/>
        <v>3.8844204811337478E-28</v>
      </c>
      <c r="EH195" s="26">
        <f t="shared" si="75"/>
        <v>2.5219744914823802E-28</v>
      </c>
      <c r="EI195" s="26">
        <f t="shared" si="75"/>
        <v>1.6252724500664199E-28</v>
      </c>
      <c r="EJ195" s="26">
        <f t="shared" si="75"/>
        <v>1.0396963467336525E-28</v>
      </c>
      <c r="EK195" s="26">
        <f t="shared" si="75"/>
        <v>6.6024512529802205E-29</v>
      </c>
      <c r="EL195" s="26">
        <f t="shared" si="75"/>
        <v>4.1624149203570619E-29</v>
      </c>
      <c r="EM195" s="26">
        <f t="shared" si="75"/>
        <v>2.605252504108394E-29</v>
      </c>
      <c r="EN195" s="26">
        <f t="shared" si="75"/>
        <v>1.6189783418387823E-29</v>
      </c>
      <c r="EO195" s="26">
        <f t="shared" si="75"/>
        <v>9.9894408326222562E-30</v>
      </c>
      <c r="EP195" s="26">
        <f t="shared" si="75"/>
        <v>6.1202912143530641E-30</v>
      </c>
      <c r="EQ195" s="26">
        <f t="shared" si="75"/>
        <v>3.7235338157252529E-30</v>
      </c>
      <c r="ER195" s="26">
        <f t="shared" si="75"/>
        <v>2.2496350136673634E-30</v>
      </c>
      <c r="ES195" s="26">
        <f t="shared" si="76"/>
        <v>1.3497810082004093E-30</v>
      </c>
      <c r="ET195" s="26">
        <f t="shared" si="76"/>
        <v>8.0432155968108162E-31</v>
      </c>
      <c r="EU195" s="26">
        <f t="shared" si="76"/>
        <v>4.7602704552552414E-31</v>
      </c>
      <c r="EV195" s="26">
        <f t="shared" si="76"/>
        <v>2.7982670919406565E-31</v>
      </c>
      <c r="EW195" s="26">
        <f t="shared" si="76"/>
        <v>1.6338874966364874E-31</v>
      </c>
      <c r="EX195" s="26">
        <f t="shared" si="76"/>
        <v>9.4765474804917088E-32</v>
      </c>
      <c r="EY195" s="26">
        <f t="shared" si="76"/>
        <v>5.4599975549852528E-32</v>
      </c>
      <c r="EZ195" s="26">
        <f t="shared" si="76"/>
        <v>3.1251301794980707E-32</v>
      </c>
      <c r="FA195" s="26">
        <f t="shared" si="76"/>
        <v>1.7770348079499192E-32</v>
      </c>
      <c r="FB195" s="26">
        <f t="shared" si="76"/>
        <v>1.0039092746210475E-32</v>
      </c>
      <c r="FC195" s="26">
        <f t="shared" si="76"/>
        <v>5.6348456059375513E-33</v>
      </c>
      <c r="FD195" s="26">
        <f t="shared" si="76"/>
        <v>3.1425100494651018E-33</v>
      </c>
      <c r="FE195" s="26">
        <f t="shared" si="76"/>
        <v>1.7413909191303668E-33</v>
      </c>
      <c r="FF195" s="26">
        <f t="shared" si="76"/>
        <v>9.5886715167305065E-34</v>
      </c>
      <c r="FG195" s="26">
        <f t="shared" si="76"/>
        <v>5.2466315846260813E-34</v>
      </c>
      <c r="FH195" s="26">
        <f t="shared" si="76"/>
        <v>2.8528559241404298E-34</v>
      </c>
    </row>
    <row r="196" spans="2:164" ht="19.2" customHeight="1" x14ac:dyDescent="0.3">
      <c r="B196" s="26">
        <f t="shared" si="72"/>
        <v>2.5893116632382981E-21</v>
      </c>
      <c r="C196" s="3">
        <v>12</v>
      </c>
      <c r="D196" s="26">
        <f t="shared" si="77"/>
        <v>4.2615187339922455E-59</v>
      </c>
      <c r="E196" s="26">
        <f t="shared" si="77"/>
        <v>3.7075212985732536E-57</v>
      </c>
      <c r="F196" s="26">
        <f t="shared" si="77"/>
        <v>1.6127717648793489E-55</v>
      </c>
      <c r="G196" s="26">
        <f t="shared" si="77"/>
        <v>4.677038118150171E-54</v>
      </c>
      <c r="H196" s="26">
        <f t="shared" si="77"/>
        <v>1.0172557906976597E-52</v>
      </c>
      <c r="I196" s="26">
        <f t="shared" si="77"/>
        <v>1.770025075813931E-51</v>
      </c>
      <c r="J196" s="26">
        <f t="shared" si="77"/>
        <v>2.566536359930174E-50</v>
      </c>
      <c r="K196" s="26">
        <f t="shared" si="77"/>
        <v>3.1898380473417919E-49</v>
      </c>
      <c r="L196" s="26">
        <f t="shared" si="77"/>
        <v>3.4689488764842161E-48</v>
      </c>
      <c r="M196" s="26">
        <f t="shared" si="77"/>
        <v>3.3533172472680678E-47</v>
      </c>
      <c r="N196" s="26">
        <f t="shared" si="77"/>
        <v>2.9173860051232549E-46</v>
      </c>
      <c r="O196" s="26">
        <f t="shared" si="77"/>
        <v>2.307387113142902E-45</v>
      </c>
      <c r="P196" s="26">
        <f t="shared" si="77"/>
        <v>1.6728556570286163E-44</v>
      </c>
      <c r="Q196" s="26">
        <f t="shared" si="77"/>
        <v>1.1195264781653062E-43</v>
      </c>
      <c r="R196" s="26">
        <f t="shared" si="77"/>
        <v>6.9570574000272356E-43</v>
      </c>
      <c r="S196" s="26">
        <f t="shared" si="77"/>
        <v>4.0350932920157954E-42</v>
      </c>
      <c r="T196" s="26">
        <f t="shared" si="82"/>
        <v>2.1940819775335917E-41</v>
      </c>
      <c r="U196" s="26">
        <f t="shared" si="82"/>
        <v>1.1228537179142421E-40</v>
      </c>
      <c r="V196" s="26">
        <f t="shared" si="82"/>
        <v>5.4271263032521986E-40</v>
      </c>
      <c r="W196" s="26">
        <f t="shared" si="82"/>
        <v>2.4850525704365389E-39</v>
      </c>
      <c r="X196" s="26">
        <f t="shared" si="82"/>
        <v>1.0809978681398996E-38</v>
      </c>
      <c r="Y196" s="26">
        <f t="shared" si="82"/>
        <v>4.4784197394367218E-38</v>
      </c>
      <c r="Z196" s="26">
        <f t="shared" si="82"/>
        <v>1.7710114424136066E-37</v>
      </c>
      <c r="AA196" s="26">
        <f t="shared" si="82"/>
        <v>6.69904328217323E-37</v>
      </c>
      <c r="AB196" s="26">
        <f t="shared" si="82"/>
        <v>2.4284031897877963E-36</v>
      </c>
      <c r="AC196" s="26">
        <f t="shared" si="82"/>
        <v>8.4508431004615391E-36</v>
      </c>
      <c r="AD196" s="26">
        <f t="shared" si="82"/>
        <v>2.827782114385192E-35</v>
      </c>
      <c r="AE196" s="26">
        <f t="shared" si="82"/>
        <v>9.1117423685745188E-35</v>
      </c>
      <c r="AF196" s="26">
        <f t="shared" si="82"/>
        <v>2.8311485216642425E-34</v>
      </c>
      <c r="AG196" s="26">
        <f t="shared" si="82"/>
        <v>8.4934455649927158E-34</v>
      </c>
      <c r="AH196" s="26">
        <f t="shared" si="82"/>
        <v>2.4630992138478708E-33</v>
      </c>
      <c r="AI196" s="26">
        <f t="shared" si="82"/>
        <v>6.912568761444044E-33</v>
      </c>
      <c r="AJ196" s="26">
        <f t="shared" si="83"/>
        <v>1.8793546320175983E-32</v>
      </c>
      <c r="AK196" s="26">
        <f t="shared" si="83"/>
        <v>4.9546622116827627E-32</v>
      </c>
      <c r="AL196" s="26">
        <f t="shared" si="83"/>
        <v>1.2678106247541181E-31</v>
      </c>
      <c r="AM196" s="26">
        <f t="shared" si="83"/>
        <v>3.1514149815316565E-31</v>
      </c>
      <c r="AN196" s="26">
        <f t="shared" si="83"/>
        <v>7.6159195387015286E-31</v>
      </c>
      <c r="AO196" s="26">
        <f t="shared" si="83"/>
        <v>1.7907702699109031E-30</v>
      </c>
      <c r="AP196" s="26">
        <f t="shared" si="83"/>
        <v>4.0999214074275917E-30</v>
      </c>
      <c r="AQ196" s="26">
        <f t="shared" si="83"/>
        <v>9.145978524261531E-30</v>
      </c>
      <c r="AR196" s="26">
        <f t="shared" si="83"/>
        <v>1.9892503290268878E-29</v>
      </c>
      <c r="AS196" s="26">
        <f t="shared" si="83"/>
        <v>4.2210921615936353E-29</v>
      </c>
      <c r="AT196" s="26">
        <f t="shared" si="83"/>
        <v>8.7436909061582335E-29</v>
      </c>
      <c r="AU196" s="26">
        <f t="shared" si="83"/>
        <v>1.7690723461296912E-28</v>
      </c>
      <c r="AV196" s="26">
        <f t="shared" si="83"/>
        <v>3.4979385025746014E-28</v>
      </c>
      <c r="AW196" s="26">
        <f t="shared" si="83"/>
        <v>6.7626811049775506E-28</v>
      </c>
      <c r="AX196" s="26">
        <f t="shared" si="83"/>
        <v>1.2790288176805386E-27</v>
      </c>
      <c r="AY196" s="26">
        <f t="shared" si="83"/>
        <v>2.3675639816639901E-27</v>
      </c>
      <c r="AZ196" s="26">
        <f t="shared" si="84"/>
        <v>4.2912097167659698E-27</v>
      </c>
      <c r="BA196" s="26">
        <f t="shared" si="84"/>
        <v>7.6190866399722376E-27</v>
      </c>
      <c r="BB196" s="26">
        <f t="shared" si="84"/>
        <v>1.3257210753551735E-26</v>
      </c>
      <c r="BC196" s="26">
        <f t="shared" si="84"/>
        <v>2.2615241873705855E-26</v>
      </c>
      <c r="BD196" s="26">
        <f t="shared" si="84"/>
        <v>3.7837039288699974E-26</v>
      </c>
      <c r="BE196" s="26">
        <f t="shared" si="84"/>
        <v>6.2109856945601902E-26</v>
      </c>
      <c r="BF196" s="26">
        <f t="shared" si="84"/>
        <v>1.0006588063458105E-25</v>
      </c>
      <c r="BG196" s="26">
        <f t="shared" si="84"/>
        <v>1.582860293674287E-25</v>
      </c>
      <c r="BH196" s="26">
        <f t="shared" si="84"/>
        <v>2.4590865276725506E-25</v>
      </c>
      <c r="BI196" s="26">
        <f t="shared" si="84"/>
        <v>3.7533425948686339E-25</v>
      </c>
      <c r="BJ196" s="26">
        <f t="shared" si="84"/>
        <v>5.6300138923029208E-25</v>
      </c>
      <c r="BK196" s="26">
        <f t="shared" si="84"/>
        <v>8.3018848920398927E-25</v>
      </c>
      <c r="BL196" s="26">
        <f t="shared" si="84"/>
        <v>1.203773309345789E-24</v>
      </c>
      <c r="BM196" s="26">
        <f t="shared" si="84"/>
        <v>1.7168570149685841E-24</v>
      </c>
      <c r="BN196" s="26">
        <f t="shared" si="84"/>
        <v>2.4091380693913991E-24</v>
      </c>
      <c r="BO196" s="26">
        <f t="shared" si="84"/>
        <v>3.3269049529690719E-24</v>
      </c>
      <c r="BP196" s="26">
        <f t="shared" si="80"/>
        <v>4.5225114204423446E-24</v>
      </c>
      <c r="BQ196" s="26">
        <f t="shared" si="80"/>
        <v>6.0532075935151266E-24</v>
      </c>
      <c r="BR196" s="26">
        <f t="shared" si="80"/>
        <v>7.9792281914517497E-24</v>
      </c>
      <c r="BS196" s="26">
        <f t="shared" si="80"/>
        <v>1.0361087353079153E-23</v>
      </c>
      <c r="BT196" s="26">
        <f t="shared" si="80"/>
        <v>1.325609705467478E-23</v>
      </c>
      <c r="BU196" s="26">
        <f t="shared" si="80"/>
        <v>1.6714209329807372E-23</v>
      </c>
      <c r="BV196" s="26">
        <f t="shared" si="80"/>
        <v>2.077337445276056E-23</v>
      </c>
      <c r="BW196" s="26">
        <f t="shared" si="80"/>
        <v>2.5454698273101011E-23</v>
      </c>
      <c r="BX196" s="26">
        <f t="shared" si="80"/>
        <v>3.0757760413330362E-23</v>
      </c>
      <c r="BY196" s="26">
        <f t="shared" si="80"/>
        <v>3.6656508985749926E-23</v>
      </c>
      <c r="BZ196" s="26">
        <f t="shared" si="80"/>
        <v>4.3096165969732957E-23</v>
      </c>
      <c r="CA196" s="26">
        <f t="shared" si="80"/>
        <v>4.9991552524890263E-23</v>
      </c>
      <c r="CB196" s="26">
        <f t="shared" si="80"/>
        <v>5.7227171969282335E-23</v>
      </c>
      <c r="CC196" s="26">
        <f t="shared" si="80"/>
        <v>6.4659272225033245E-23</v>
      </c>
      <c r="CD196" s="26">
        <f t="shared" si="80"/>
        <v>7.2119957481767907E-23</v>
      </c>
      <c r="CE196" s="26">
        <f t="shared" si="85"/>
        <v>7.9423244315364515E-23</v>
      </c>
      <c r="CF196" s="26">
        <f t="shared" si="85"/>
        <v>8.6372778192958933E-23</v>
      </c>
      <c r="CG196" s="26">
        <f t="shared" si="85"/>
        <v>9.277076176280773E-23</v>
      </c>
      <c r="CH196" s="26">
        <f t="shared" si="85"/>
        <v>9.8427515528832649E-23</v>
      </c>
      <c r="CI196" s="26">
        <f t="shared" si="85"/>
        <v>1.0317101025311371E-22</v>
      </c>
      <c r="CJ196" s="26">
        <f t="shared" si="85"/>
        <v>1.068556891907249E-22</v>
      </c>
      <c r="CK196" s="26">
        <f t="shared" si="85"/>
        <v>1.093699407010949E-22</v>
      </c>
      <c r="CL196" s="26">
        <f t="shared" si="85"/>
        <v>1.1064168419761927E-22</v>
      </c>
      <c r="CM196" s="26">
        <f t="shared" si="85"/>
        <v>1.106416841976193E-22</v>
      </c>
      <c r="CN196" s="26">
        <f t="shared" si="85"/>
        <v>1.0938439233173725E-22</v>
      </c>
      <c r="CO196" s="26">
        <f t="shared" si="85"/>
        <v>1.0692631609956339E-22</v>
      </c>
      <c r="CP196" s="26">
        <f t="shared" si="85"/>
        <v>1.0336210556291124E-22</v>
      </c>
      <c r="CQ196" s="26">
        <f t="shared" si="85"/>
        <v>9.8818716307398742E-23</v>
      </c>
      <c r="CR196" s="26">
        <f t="shared" si="85"/>
        <v>9.3448133899387896E-23</v>
      </c>
      <c r="CS196" s="26">
        <f t="shared" si="85"/>
        <v>8.7419222034911324E-23</v>
      </c>
      <c r="CT196" s="26">
        <f t="shared" si="85"/>
        <v>8.0909279968481752E-23</v>
      </c>
      <c r="CU196" s="26">
        <f t="shared" si="86"/>
        <v>7.4095866918504352E-23</v>
      </c>
      <c r="CV196" s="26">
        <f t="shared" si="86"/>
        <v>6.714937939489442E-23</v>
      </c>
      <c r="CW196" s="26">
        <f t="shared" si="86"/>
        <v>6.022676296243114E-23</v>
      </c>
      <c r="CX196" s="26">
        <f t="shared" si="86"/>
        <v>5.3466616099301004E-23</v>
      </c>
      <c r="CY196" s="26">
        <f t="shared" si="86"/>
        <v>4.6985814147870673E-23</v>
      </c>
      <c r="CZ196" s="26">
        <f t="shared" si="86"/>
        <v>4.0877658308647496E-23</v>
      </c>
      <c r="DA196" s="26">
        <f t="shared" si="86"/>
        <v>3.5211448246062715E-23</v>
      </c>
      <c r="DB196" s="26">
        <f t="shared" si="86"/>
        <v>3.0033294092229881E-23</v>
      </c>
      <c r="DC196" s="26">
        <f t="shared" si="86"/>
        <v>2.5367928019650596E-23</v>
      </c>
      <c r="DD196" s="26">
        <f t="shared" si="86"/>
        <v>2.122124747797689E-23</v>
      </c>
      <c r="DE196" s="26">
        <f t="shared" si="86"/>
        <v>1.758331933889514E-23</v>
      </c>
      <c r="DF196" s="26">
        <f t="shared" si="86"/>
        <v>1.4431592287583726E-23</v>
      </c>
      <c r="DG196" s="26">
        <f t="shared" si="86"/>
        <v>1.173409840205408E-23</v>
      </c>
      <c r="DH196" s="26">
        <f t="shared" si="86"/>
        <v>9.4524681572102402E-24</v>
      </c>
      <c r="DI196" s="26">
        <f t="shared" si="86"/>
        <v>7.5446305474980741E-24</v>
      </c>
      <c r="DJ196" s="26">
        <f t="shared" si="86"/>
        <v>5.9671168875666585E-24</v>
      </c>
      <c r="DK196" s="26">
        <f t="shared" si="87"/>
        <v>4.6769294524171105E-24</v>
      </c>
      <c r="DL196" s="26">
        <f t="shared" si="87"/>
        <v>3.6329719853597317E-24</v>
      </c>
      <c r="DM196" s="26">
        <f t="shared" si="87"/>
        <v>2.7970669267813844E-24</v>
      </c>
      <c r="DN196" s="26">
        <f t="shared" si="87"/>
        <v>2.1346037072805287E-24</v>
      </c>
      <c r="DO196" s="26">
        <f t="shared" si="87"/>
        <v>1.6148741089861409E-24</v>
      </c>
      <c r="DP196" s="26">
        <f t="shared" si="87"/>
        <v>1.2111555817396035E-24</v>
      </c>
      <c r="DQ196" s="26">
        <f t="shared" si="87"/>
        <v>9.0060286847303323E-25</v>
      </c>
      <c r="DR196" s="26">
        <f t="shared" si="87"/>
        <v>6.6400380980639558E-25</v>
      </c>
      <c r="DS196" s="26">
        <f t="shared" si="87"/>
        <v>4.8544816347190116E-25</v>
      </c>
      <c r="DT196" s="26">
        <f t="shared" si="87"/>
        <v>3.5194991851712687E-25</v>
      </c>
      <c r="DU196" s="26">
        <f t="shared" si="87"/>
        <v>2.5305490009082632E-25</v>
      </c>
      <c r="DV196" s="26">
        <f t="shared" si="87"/>
        <v>1.8045718285165536E-25</v>
      </c>
      <c r="DW196" s="26">
        <f t="shared" si="87"/>
        <v>1.2764044640726901E-25</v>
      </c>
      <c r="DX196" s="26">
        <f t="shared" si="87"/>
        <v>8.9554184172841744E-26</v>
      </c>
      <c r="DY196" s="26">
        <f t="shared" si="87"/>
        <v>6.2329712184298219E-26</v>
      </c>
      <c r="DZ196" s="26">
        <f t="shared" si="87"/>
        <v>4.303718222249146E-26</v>
      </c>
      <c r="EA196" s="26">
        <f t="shared" si="81"/>
        <v>2.9482164199659284E-26</v>
      </c>
      <c r="EB196" s="26">
        <f t="shared" si="81"/>
        <v>2.0038658479456019E-26</v>
      </c>
      <c r="EC196" s="26">
        <f t="shared" si="75"/>
        <v>1.3514444090795879E-26</v>
      </c>
      <c r="ED196" s="26">
        <f t="shared" si="75"/>
        <v>9.044281814609574E-27</v>
      </c>
      <c r="EE196" s="26">
        <f t="shared" si="75"/>
        <v>6.0065077700078578E-27</v>
      </c>
      <c r="EF196" s="26">
        <f t="shared" si="75"/>
        <v>3.9588346665961277E-27</v>
      </c>
      <c r="EG196" s="26">
        <f t="shared" si="75"/>
        <v>2.5896136540891783E-27</v>
      </c>
      <c r="EH196" s="26">
        <f t="shared" si="75"/>
        <v>1.6813163276549287E-27</v>
      </c>
      <c r="EI196" s="26">
        <f t="shared" si="75"/>
        <v>1.0835149667109521E-27</v>
      </c>
      <c r="EJ196" s="26">
        <f t="shared" si="75"/>
        <v>6.9313089782243853E-28</v>
      </c>
      <c r="EK196" s="26">
        <f t="shared" si="75"/>
        <v>4.4016341686535022E-28</v>
      </c>
      <c r="EL196" s="26">
        <f t="shared" si="75"/>
        <v>2.7749432802380553E-28</v>
      </c>
      <c r="EM196" s="26">
        <f t="shared" si="75"/>
        <v>1.7368350027389381E-28</v>
      </c>
      <c r="EN196" s="26">
        <f t="shared" si="75"/>
        <v>1.0793188945591935E-28</v>
      </c>
      <c r="EO196" s="26">
        <f t="shared" si="75"/>
        <v>6.6596272217482043E-29</v>
      </c>
      <c r="EP196" s="26">
        <f t="shared" si="75"/>
        <v>4.0801941429020634E-29</v>
      </c>
      <c r="EQ196" s="26">
        <f t="shared" si="75"/>
        <v>2.4823558771501814E-29</v>
      </c>
      <c r="ER196" s="26">
        <f t="shared" si="75"/>
        <v>1.49975667577825E-29</v>
      </c>
      <c r="ES196" s="26">
        <f t="shared" si="76"/>
        <v>8.9985400546694412E-30</v>
      </c>
      <c r="ET196" s="26">
        <f t="shared" si="76"/>
        <v>5.3621437312072379E-30</v>
      </c>
      <c r="EU196" s="26">
        <f t="shared" si="76"/>
        <v>3.1735136368368439E-30</v>
      </c>
      <c r="EV196" s="26">
        <f t="shared" si="76"/>
        <v>1.8655113946271137E-30</v>
      </c>
      <c r="EW196" s="26">
        <f t="shared" si="76"/>
        <v>1.089258331090997E-30</v>
      </c>
      <c r="EX196" s="26">
        <f t="shared" si="76"/>
        <v>6.317698320327838E-31</v>
      </c>
      <c r="EY196" s="26">
        <f t="shared" si="76"/>
        <v>3.6399983699901871E-31</v>
      </c>
      <c r="EZ196" s="26">
        <f t="shared" si="76"/>
        <v>2.0834201196653907E-31</v>
      </c>
      <c r="FA196" s="26">
        <f t="shared" si="76"/>
        <v>1.184689871966619E-31</v>
      </c>
      <c r="FB196" s="26">
        <f t="shared" si="76"/>
        <v>6.6927284974736847E-32</v>
      </c>
      <c r="FC196" s="26">
        <f t="shared" si="76"/>
        <v>3.7565637372917201E-32</v>
      </c>
      <c r="FD196" s="26">
        <f t="shared" si="76"/>
        <v>2.0950066996434119E-32</v>
      </c>
      <c r="FE196" s="26">
        <f t="shared" si="76"/>
        <v>1.1609272794202505E-32</v>
      </c>
      <c r="FF196" s="26">
        <f t="shared" si="76"/>
        <v>6.3924476778203694E-33</v>
      </c>
      <c r="FG196" s="26">
        <f t="shared" si="76"/>
        <v>3.4977543897507389E-33</v>
      </c>
      <c r="FH196" s="26">
        <f t="shared" si="76"/>
        <v>1.9019039494269629E-33</v>
      </c>
    </row>
    <row r="197" spans="2:164" ht="19.2" customHeight="1" x14ac:dyDescent="0.3">
      <c r="B197" s="26">
        <f t="shared" si="72"/>
        <v>1.5934225619927974E-20</v>
      </c>
      <c r="C197" s="3">
        <v>13</v>
      </c>
      <c r="D197" s="26">
        <f t="shared" si="77"/>
        <v>2.6224730670721488E-58</v>
      </c>
      <c r="E197" s="26">
        <f t="shared" si="77"/>
        <v>2.2815515683527697E-56</v>
      </c>
      <c r="F197" s="26">
        <f t="shared" si="77"/>
        <v>9.9247493223344465E-55</v>
      </c>
      <c r="G197" s="26">
        <f t="shared" si="77"/>
        <v>2.8781773034770255E-53</v>
      </c>
      <c r="H197" s="26">
        <f t="shared" si="77"/>
        <v>6.2600356350625154E-52</v>
      </c>
      <c r="I197" s="26">
        <f t="shared" si="77"/>
        <v>1.0892462005008796E-50</v>
      </c>
      <c r="J197" s="26">
        <f t="shared" si="77"/>
        <v>1.5794069907262597E-49</v>
      </c>
      <c r="K197" s="26">
        <f t="shared" si="77"/>
        <v>1.9629772599026393E-48</v>
      </c>
      <c r="L197" s="26">
        <f t="shared" si="77"/>
        <v>2.134737770144131E-47</v>
      </c>
      <c r="M197" s="26">
        <f t="shared" si="77"/>
        <v>2.0635798444726553E-46</v>
      </c>
      <c r="N197" s="26">
        <f t="shared" si="77"/>
        <v>1.7953144646912324E-45</v>
      </c>
      <c r="O197" s="26">
        <f t="shared" si="77"/>
        <v>1.4199305311648614E-44</v>
      </c>
      <c r="P197" s="26">
        <f t="shared" si="77"/>
        <v>1.0294496350945323E-43</v>
      </c>
      <c r="Q197" s="26">
        <f t="shared" si="77"/>
        <v>6.8893937117864936E-43</v>
      </c>
      <c r="R197" s="26">
        <f t="shared" si="77"/>
        <v>4.281266092324449E-42</v>
      </c>
      <c r="S197" s="26">
        <f t="shared" si="77"/>
        <v>2.4831343335481795E-41</v>
      </c>
      <c r="T197" s="26">
        <f t="shared" si="82"/>
        <v>1.3502042938668247E-40</v>
      </c>
      <c r="U197" s="26">
        <f t="shared" si="82"/>
        <v>6.909869033318407E-40</v>
      </c>
      <c r="V197" s="26">
        <f t="shared" si="82"/>
        <v>3.3397700327705811E-39</v>
      </c>
      <c r="W197" s="26">
        <f t="shared" si="82"/>
        <v>1.529263120268638E-38</v>
      </c>
      <c r="X197" s="26">
        <f t="shared" si="82"/>
        <v>6.652294573168607E-38</v>
      </c>
      <c r="Y197" s="26">
        <f t="shared" si="82"/>
        <v>2.755950608884134E-37</v>
      </c>
      <c r="Z197" s="26">
        <f t="shared" si="82"/>
        <v>1.0898531953314493E-36</v>
      </c>
      <c r="AA197" s="26">
        <f t="shared" si="82"/>
        <v>4.1224881736450608E-36</v>
      </c>
      <c r="AB197" s="26">
        <f t="shared" si="82"/>
        <v>1.4944019629463348E-35</v>
      </c>
      <c r="AC197" s="26">
        <f t="shared" si="82"/>
        <v>5.2005188310532504E-35</v>
      </c>
      <c r="AD197" s="26">
        <f t="shared" si="82"/>
        <v>1.7401736088524245E-34</v>
      </c>
      <c r="AE197" s="26">
        <f t="shared" si="82"/>
        <v>5.6072260729689299E-34</v>
      </c>
      <c r="AF197" s="26">
        <f t="shared" si="82"/>
        <v>1.7422452441010707E-33</v>
      </c>
      <c r="AG197" s="26">
        <f t="shared" si="82"/>
        <v>5.226735732303205E-33</v>
      </c>
      <c r="AH197" s="26">
        <f t="shared" si="82"/>
        <v>1.5157533623679194E-32</v>
      </c>
      <c r="AI197" s="26">
        <f t="shared" si="82"/>
        <v>4.2538884685809462E-32</v>
      </c>
      <c r="AJ197" s="26">
        <f t="shared" si="83"/>
        <v>1.1565259273954441E-31</v>
      </c>
      <c r="AK197" s="26">
        <f t="shared" si="83"/>
        <v>3.0490228994970821E-31</v>
      </c>
      <c r="AL197" s="26">
        <f t="shared" si="83"/>
        <v>7.8019115369484127E-31</v>
      </c>
      <c r="AM197" s="26">
        <f t="shared" si="83"/>
        <v>1.9393322963271716E-30</v>
      </c>
      <c r="AN197" s="26">
        <f t="shared" si="83"/>
        <v>4.6867197161240131E-30</v>
      </c>
      <c r="AO197" s="26">
        <f t="shared" si="83"/>
        <v>1.1020124737913241E-29</v>
      </c>
      <c r="AP197" s="26">
        <f t="shared" si="83"/>
        <v>2.5230285584169772E-29</v>
      </c>
      <c r="AQ197" s="26">
        <f t="shared" si="83"/>
        <v>5.6282944764686288E-29</v>
      </c>
      <c r="AR197" s="26">
        <f t="shared" si="83"/>
        <v>1.22415404863193E-28</v>
      </c>
      <c r="AS197" s="26">
        <f t="shared" si="83"/>
        <v>2.5975951763653116E-28</v>
      </c>
      <c r="AT197" s="26">
        <f t="shared" si="83"/>
        <v>5.3807328653281391E-28</v>
      </c>
      <c r="AU197" s="26">
        <f t="shared" si="83"/>
        <v>1.0886599053105782E-27</v>
      </c>
      <c r="AV197" s="26">
        <f t="shared" si="83"/>
        <v>2.1525775400459064E-27</v>
      </c>
      <c r="AW197" s="26">
        <f t="shared" si="83"/>
        <v>4.1616499107554124E-27</v>
      </c>
      <c r="AX197" s="26">
        <f t="shared" si="83"/>
        <v>7.8709465703417693E-27</v>
      </c>
      <c r="AY197" s="26">
        <f t="shared" si="83"/>
        <v>1.4569624502547618E-26</v>
      </c>
      <c r="AZ197" s="26">
        <f t="shared" si="84"/>
        <v>2.6407444410867487E-26</v>
      </c>
      <c r="BA197" s="26">
        <f t="shared" si="84"/>
        <v>4.6886687015213732E-26</v>
      </c>
      <c r="BB197" s="26">
        <f t="shared" si="84"/>
        <v>8.1582835406472154E-26</v>
      </c>
      <c r="BC197" s="26">
        <f t="shared" si="84"/>
        <v>1.3917071922280512E-25</v>
      </c>
      <c r="BD197" s="26">
        <f t="shared" si="84"/>
        <v>2.3284331869969197E-25</v>
      </c>
      <c r="BE197" s="26">
        <f t="shared" si="84"/>
        <v>3.8221450428062672E-25</v>
      </c>
      <c r="BF197" s="26">
        <f t="shared" si="84"/>
        <v>6.1579003467434442E-25</v>
      </c>
      <c r="BG197" s="26">
        <f t="shared" si="84"/>
        <v>9.7406787303032952E-25</v>
      </c>
      <c r="BH197" s="26">
        <f t="shared" si="84"/>
        <v>1.5132840170292606E-24</v>
      </c>
      <c r="BI197" s="26">
        <f t="shared" si="84"/>
        <v>2.3097492891499266E-24</v>
      </c>
      <c r="BJ197" s="26">
        <f t="shared" si="84"/>
        <v>3.464623933724871E-24</v>
      </c>
      <c r="BK197" s="26">
        <f t="shared" si="84"/>
        <v>5.1088522412553145E-24</v>
      </c>
      <c r="BL197" s="26">
        <f t="shared" si="84"/>
        <v>7.4078357498202335E-24</v>
      </c>
      <c r="BM197" s="26">
        <f t="shared" si="84"/>
        <v>1.0565273938268202E-23</v>
      </c>
      <c r="BN197" s="26">
        <f t="shared" si="84"/>
        <v>1.4825465042408595E-23</v>
      </c>
      <c r="BO197" s="26">
        <f t="shared" si="84"/>
        <v>2.0473261249040426E-23</v>
      </c>
      <c r="BP197" s="26">
        <f t="shared" si="80"/>
        <v>2.7830839510414405E-23</v>
      </c>
      <c r="BQ197" s="26">
        <f t="shared" si="80"/>
        <v>3.7250508267785361E-23</v>
      </c>
      <c r="BR197" s="26">
        <f t="shared" si="80"/>
        <v>4.9102942716626107E-23</v>
      </c>
      <c r="BS197" s="26">
        <f t="shared" si="80"/>
        <v>6.376053755741012E-23</v>
      </c>
      <c r="BT197" s="26">
        <f t="shared" si="80"/>
        <v>8.1575981874921643E-23</v>
      </c>
      <c r="BU197" s="26">
        <f t="shared" si="80"/>
        <v>1.0285667279881451E-22</v>
      </c>
      <c r="BV197" s="26">
        <f t="shared" si="80"/>
        <v>1.278361504785264E-22</v>
      </c>
      <c r="BW197" s="26">
        <f t="shared" si="80"/>
        <v>1.5664429706523684E-22</v>
      </c>
      <c r="BX197" s="26">
        <f t="shared" si="80"/>
        <v>1.8927852562049438E-22</v>
      </c>
      <c r="BY197" s="26">
        <f t="shared" si="80"/>
        <v>2.2557851683538395E-22</v>
      </c>
      <c r="BZ197" s="26">
        <f t="shared" si="80"/>
        <v>2.6520717519835644E-22</v>
      </c>
      <c r="CA197" s="26">
        <f t="shared" si="80"/>
        <v>3.0764032323009364E-22</v>
      </c>
      <c r="CB197" s="26">
        <f t="shared" si="80"/>
        <v>3.5216721211866022E-22</v>
      </c>
      <c r="CC197" s="26">
        <f t="shared" si="80"/>
        <v>3.979032136925119E-22</v>
      </c>
      <c r="CD197" s="26">
        <f t="shared" si="80"/>
        <v>4.4381512296472526E-22</v>
      </c>
      <c r="CE197" s="26">
        <f t="shared" si="85"/>
        <v>4.8875842655608896E-22</v>
      </c>
      <c r="CF197" s="26">
        <f t="shared" si="85"/>
        <v>5.315247888797468E-22</v>
      </c>
      <c r="CG197" s="26">
        <f t="shared" si="85"/>
        <v>5.7089699546343168E-22</v>
      </c>
      <c r="CH197" s="26">
        <f t="shared" si="85"/>
        <v>6.0570778786973889E-22</v>
      </c>
      <c r="CI197" s="26">
        <f t="shared" si="85"/>
        <v>6.3489852463454535E-22</v>
      </c>
      <c r="CJ197" s="26">
        <f t="shared" si="85"/>
        <v>6.5757347194292195E-22</v>
      </c>
      <c r="CK197" s="26">
        <f t="shared" si="85"/>
        <v>6.7304578892981424E-22</v>
      </c>
      <c r="CL197" s="26">
        <f t="shared" si="85"/>
        <v>6.8087190275457961E-22</v>
      </c>
      <c r="CM197" s="26">
        <f t="shared" si="85"/>
        <v>6.8087190275457971E-22</v>
      </c>
      <c r="CN197" s="26">
        <f t="shared" si="85"/>
        <v>6.7313472204145939E-22</v>
      </c>
      <c r="CO197" s="26">
        <f t="shared" si="85"/>
        <v>6.5800809907423575E-22</v>
      </c>
      <c r="CP197" s="26">
        <f t="shared" si="85"/>
        <v>6.3607449577176095E-22</v>
      </c>
      <c r="CQ197" s="26">
        <f t="shared" si="85"/>
        <v>6.0811517727629939E-22</v>
      </c>
      <c r="CR197" s="26">
        <f t="shared" si="85"/>
        <v>5.750654393808481E-22</v>
      </c>
      <c r="CS197" s="26">
        <f t="shared" si="85"/>
        <v>5.3796444329176147E-22</v>
      </c>
      <c r="CT197" s="26">
        <f t="shared" si="85"/>
        <v>4.9790326134450261E-22</v>
      </c>
      <c r="CU197" s="26">
        <f t="shared" si="86"/>
        <v>4.5597456565233412E-22</v>
      </c>
      <c r="CV197" s="26">
        <f t="shared" si="86"/>
        <v>4.1322695012242683E-22</v>
      </c>
      <c r="CW197" s="26">
        <f t="shared" si="86"/>
        <v>3.7062623361496053E-22</v>
      </c>
      <c r="CX197" s="26">
        <f t="shared" si="86"/>
        <v>3.290253298418521E-22</v>
      </c>
      <c r="CY197" s="26">
        <f t="shared" si="86"/>
        <v>2.8914347167920392E-22</v>
      </c>
      <c r="CZ197" s="26">
        <f t="shared" si="86"/>
        <v>2.5155482036090745E-22</v>
      </c>
      <c r="DA197" s="26">
        <f t="shared" si="86"/>
        <v>2.1668583536038576E-22</v>
      </c>
      <c r="DB197" s="26">
        <f t="shared" si="86"/>
        <v>1.8482027133679913E-22</v>
      </c>
      <c r="DC197" s="26">
        <f t="shared" si="86"/>
        <v>1.5611032627477277E-22</v>
      </c>
      <c r="DD197" s="26">
        <f t="shared" si="86"/>
        <v>1.3059229217216537E-22</v>
      </c>
      <c r="DE197" s="26">
        <f t="shared" si="86"/>
        <v>1.0820504208550845E-22</v>
      </c>
      <c r="DF197" s="26">
        <f t="shared" si="86"/>
        <v>8.8809798692822844E-23</v>
      </c>
      <c r="DG197" s="26">
        <f t="shared" si="86"/>
        <v>7.2209836320332733E-23</v>
      </c>
      <c r="DH197" s="26">
        <f t="shared" si="86"/>
        <v>5.8169034813601427E-23</v>
      </c>
      <c r="DI197" s="26">
        <f t="shared" si="86"/>
        <v>4.6428495676911188E-23</v>
      </c>
      <c r="DJ197" s="26">
        <f t="shared" si="86"/>
        <v>3.6720719308102481E-23</v>
      </c>
      <c r="DK197" s="26">
        <f t="shared" si="87"/>
        <v>2.8781104322566806E-23</v>
      </c>
      <c r="DL197" s="26">
        <f t="shared" si="87"/>
        <v>2.2356750679136792E-23</v>
      </c>
      <c r="DM197" s="26">
        <f t="shared" si="87"/>
        <v>1.7212719549423888E-23</v>
      </c>
      <c r="DN197" s="26">
        <f t="shared" si="87"/>
        <v>1.3136022814034011E-23</v>
      </c>
      <c r="DO197" s="26">
        <f t="shared" si="87"/>
        <v>9.9376868245300888E-24</v>
      </c>
      <c r="DP197" s="26">
        <f t="shared" si="87"/>
        <v>7.453265118397553E-24</v>
      </c>
      <c r="DQ197" s="26">
        <f t="shared" si="87"/>
        <v>5.5421714982955842E-24</v>
      </c>
      <c r="DR197" s="26">
        <f t="shared" si="87"/>
        <v>4.0861772911162767E-24</v>
      </c>
      <c r="DS197" s="26">
        <f t="shared" si="87"/>
        <v>2.9873733136732356E-24</v>
      </c>
      <c r="DT197" s="26">
        <f t="shared" si="87"/>
        <v>2.1658456524130865E-24</v>
      </c>
      <c r="DU197" s="26">
        <f t="shared" si="87"/>
        <v>1.5572609236358529E-24</v>
      </c>
      <c r="DV197" s="26">
        <f t="shared" si="87"/>
        <v>1.1105057406255706E-24</v>
      </c>
      <c r="DW197" s="26">
        <f t="shared" si="87"/>
        <v>7.8547967019857781E-25</v>
      </c>
      <c r="DX197" s="26">
        <f t="shared" si="87"/>
        <v>5.5110267183287178E-25</v>
      </c>
      <c r="DY197" s="26">
        <f t="shared" si="87"/>
        <v>3.8356745959568101E-25</v>
      </c>
      <c r="DZ197" s="26">
        <f t="shared" si="87"/>
        <v>2.6484419829225493E-25</v>
      </c>
      <c r="EA197" s="26">
        <f t="shared" si="81"/>
        <v>1.814287027671339E-25</v>
      </c>
      <c r="EB197" s="26">
        <f t="shared" si="81"/>
        <v>1.2331482141203693E-25</v>
      </c>
      <c r="EC197" s="26">
        <f t="shared" si="75"/>
        <v>8.3165809789513024E-26</v>
      </c>
      <c r="ED197" s="26">
        <f t="shared" si="75"/>
        <v>5.5657118859135795E-26</v>
      </c>
      <c r="EE197" s="26">
        <f t="shared" si="75"/>
        <v>3.6963124738509859E-26</v>
      </c>
      <c r="EF197" s="26">
        <f t="shared" si="75"/>
        <v>2.4362059486745379E-26</v>
      </c>
      <c r="EG197" s="26">
        <f t="shared" si="75"/>
        <v>1.5936084025164162E-26</v>
      </c>
      <c r="EH197" s="26">
        <f t="shared" si="75"/>
        <v>1.0346562016338015E-26</v>
      </c>
      <c r="EI197" s="26">
        <f t="shared" si="75"/>
        <v>6.6677844105289303E-27</v>
      </c>
      <c r="EJ197" s="26">
        <f t="shared" si="75"/>
        <v>4.2654209096765412E-27</v>
      </c>
      <c r="EK197" s="26">
        <f t="shared" si="75"/>
        <v>2.7086979499406146E-27</v>
      </c>
      <c r="EL197" s="26">
        <f t="shared" si="75"/>
        <v>1.7076574032234173E-27</v>
      </c>
      <c r="EM197" s="26">
        <f t="shared" si="75"/>
        <v>1.0688215401470379E-27</v>
      </c>
      <c r="EN197" s="26">
        <f t="shared" si="75"/>
        <v>6.6419624280565703E-28</v>
      </c>
      <c r="EO197" s="26">
        <f t="shared" si="75"/>
        <v>4.0982321364604304E-28</v>
      </c>
      <c r="EP197" s="26">
        <f t="shared" si="75"/>
        <v>2.5108887033243446E-28</v>
      </c>
      <c r="EQ197" s="26">
        <f t="shared" si="75"/>
        <v>1.5276036167078027E-28</v>
      </c>
      <c r="ER197" s="26">
        <f t="shared" si="75"/>
        <v>9.2292718509430686E-29</v>
      </c>
      <c r="ES197" s="26">
        <f t="shared" si="76"/>
        <v>5.5375631105658049E-29</v>
      </c>
      <c r="ET197" s="26">
        <f t="shared" si="76"/>
        <v>3.2997807576659897E-29</v>
      </c>
      <c r="EU197" s="26">
        <f t="shared" si="76"/>
        <v>1.9529314688226713E-29</v>
      </c>
      <c r="EV197" s="26">
        <f t="shared" si="76"/>
        <v>1.1480070120782229E-29</v>
      </c>
      <c r="EW197" s="26">
        <f t="shared" si="76"/>
        <v>6.7031281913292065E-30</v>
      </c>
      <c r="EX197" s="26">
        <f t="shared" si="76"/>
        <v>3.8878143509709736E-30</v>
      </c>
      <c r="EY197" s="26">
        <f t="shared" si="76"/>
        <v>2.2399989969170362E-30</v>
      </c>
      <c r="EZ197" s="26">
        <f t="shared" si="76"/>
        <v>1.2821046890248548E-30</v>
      </c>
      <c r="FA197" s="26">
        <f t="shared" si="76"/>
        <v>7.2903992121022637E-31</v>
      </c>
      <c r="FB197" s="26">
        <f t="shared" si="76"/>
        <v>4.1186021522914947E-31</v>
      </c>
      <c r="FC197" s="26">
        <f t="shared" si="76"/>
        <v>2.3117315306410566E-31</v>
      </c>
      <c r="FD197" s="26">
        <f t="shared" si="76"/>
        <v>1.2892348920882523E-31</v>
      </c>
      <c r="FE197" s="26">
        <f t="shared" si="76"/>
        <v>7.1441678733553815E-32</v>
      </c>
      <c r="FF197" s="26">
        <f t="shared" si="76"/>
        <v>3.9338139555817624E-32</v>
      </c>
      <c r="FG197" s="26">
        <f t="shared" si="76"/>
        <v>2.1524642398466065E-32</v>
      </c>
      <c r="FH197" s="26">
        <f t="shared" si="76"/>
        <v>1.1704024304165916E-32</v>
      </c>
    </row>
    <row r="198" spans="2:164" ht="19.2" customHeight="1" x14ac:dyDescent="0.3">
      <c r="B198" s="26">
        <f t="shared" si="72"/>
        <v>9.1052717828159974E-20</v>
      </c>
      <c r="C198" s="3">
        <v>14</v>
      </c>
      <c r="D198" s="26">
        <f t="shared" si="77"/>
        <v>1.4985560383269443E-57</v>
      </c>
      <c r="E198" s="26">
        <f t="shared" si="77"/>
        <v>1.3037437533444414E-55</v>
      </c>
      <c r="F198" s="26">
        <f t="shared" si="77"/>
        <v>5.6712853270482623E-54</v>
      </c>
      <c r="G198" s="26">
        <f t="shared" si="77"/>
        <v>1.644672744844017E-52</v>
      </c>
      <c r="H198" s="26">
        <f t="shared" si="77"/>
        <v>3.5771632200357276E-51</v>
      </c>
      <c r="I198" s="26">
        <f t="shared" si="77"/>
        <v>6.2242640028621775E-50</v>
      </c>
      <c r="J198" s="26">
        <f t="shared" si="77"/>
        <v>9.0251828041500673E-49</v>
      </c>
      <c r="K198" s="26">
        <f t="shared" si="77"/>
        <v>1.1217012913729383E-47</v>
      </c>
      <c r="L198" s="26">
        <f t="shared" si="77"/>
        <v>1.2198501543680764E-46</v>
      </c>
      <c r="M198" s="26">
        <f t="shared" si="77"/>
        <v>1.1791884825558047E-45</v>
      </c>
      <c r="N198" s="26">
        <f t="shared" si="77"/>
        <v>1.0258939798235627E-44</v>
      </c>
      <c r="O198" s="26">
        <f t="shared" si="77"/>
        <v>8.113888749513505E-44</v>
      </c>
      <c r="P198" s="26">
        <f t="shared" si="77"/>
        <v>5.8825693433973344E-43</v>
      </c>
      <c r="Q198" s="26">
        <f t="shared" si="77"/>
        <v>3.9367964067351444E-42</v>
      </c>
      <c r="R198" s="26">
        <f t="shared" si="77"/>
        <v>2.4464377670425455E-41</v>
      </c>
      <c r="S198" s="26">
        <f t="shared" si="77"/>
        <v>1.4189339048846761E-40</v>
      </c>
      <c r="T198" s="26">
        <f t="shared" si="82"/>
        <v>7.7154531078104362E-40</v>
      </c>
      <c r="U198" s="26">
        <f t="shared" si="82"/>
        <v>3.9484965904676661E-39</v>
      </c>
      <c r="V198" s="26">
        <f t="shared" si="82"/>
        <v>1.9084400187260488E-38</v>
      </c>
      <c r="W198" s="26">
        <f t="shared" si="82"/>
        <v>8.7386464015350853E-38</v>
      </c>
      <c r="X198" s="26">
        <f t="shared" si="82"/>
        <v>3.8013111846677804E-37</v>
      </c>
      <c r="Y198" s="26">
        <f t="shared" si="82"/>
        <v>1.5748289193623643E-36</v>
      </c>
      <c r="Z198" s="26">
        <f t="shared" si="82"/>
        <v>6.227732544751147E-36</v>
      </c>
      <c r="AA198" s="26">
        <f t="shared" si="82"/>
        <v>2.3557075277971808E-35</v>
      </c>
      <c r="AB198" s="26">
        <f t="shared" si="82"/>
        <v>8.5394397882647818E-35</v>
      </c>
      <c r="AC198" s="26">
        <f t="shared" si="82"/>
        <v>2.9717250463161468E-34</v>
      </c>
      <c r="AD198" s="26">
        <f t="shared" si="82"/>
        <v>9.9438491934424387E-34</v>
      </c>
      <c r="AE198" s="26">
        <f t="shared" si="82"/>
        <v>3.2041291845536785E-33</v>
      </c>
      <c r="AF198" s="26">
        <f t="shared" si="82"/>
        <v>9.9556871091489883E-33</v>
      </c>
      <c r="AG198" s="26">
        <f t="shared" si="82"/>
        <v>2.9867061327446922E-32</v>
      </c>
      <c r="AH198" s="26">
        <f t="shared" si="82"/>
        <v>8.6614477849595506E-32</v>
      </c>
      <c r="AI198" s="26">
        <f t="shared" si="82"/>
        <v>2.4307934106176868E-31</v>
      </c>
      <c r="AJ198" s="26">
        <f t="shared" si="83"/>
        <v>6.6087195851168324E-31</v>
      </c>
      <c r="AK198" s="26">
        <f t="shared" si="83"/>
        <v>1.7422987997126206E-30</v>
      </c>
      <c r="AL198" s="26">
        <f t="shared" si="83"/>
        <v>4.4582351639705274E-30</v>
      </c>
      <c r="AM198" s="26">
        <f t="shared" si="83"/>
        <v>1.108189883615528E-29</v>
      </c>
      <c r="AN198" s="26">
        <f t="shared" si="83"/>
        <v>2.6781255520708682E-29</v>
      </c>
      <c r="AO198" s="26">
        <f t="shared" si="83"/>
        <v>6.2972141359504314E-29</v>
      </c>
      <c r="AP198" s="26">
        <f t="shared" si="83"/>
        <v>1.4417306048097032E-28</v>
      </c>
      <c r="AQ198" s="26">
        <f t="shared" si="83"/>
        <v>3.2161682722677923E-28</v>
      </c>
      <c r="AR198" s="26">
        <f t="shared" si="83"/>
        <v>6.9951659921824664E-28</v>
      </c>
      <c r="AS198" s="26">
        <f t="shared" si="83"/>
        <v>1.4843401007801802E-27</v>
      </c>
      <c r="AT198" s="26">
        <f t="shared" si="83"/>
        <v>3.0747044944732263E-27</v>
      </c>
      <c r="AU198" s="26">
        <f t="shared" si="83"/>
        <v>6.2209137446318837E-27</v>
      </c>
      <c r="AV198" s="26">
        <f t="shared" si="83"/>
        <v>1.2300443085976625E-26</v>
      </c>
      <c r="AW198" s="26">
        <f t="shared" si="83"/>
        <v>2.3780856632888101E-26</v>
      </c>
      <c r="AX198" s="26">
        <f t="shared" si="83"/>
        <v>4.4976837544810175E-26</v>
      </c>
      <c r="AY198" s="26">
        <f t="shared" si="83"/>
        <v>8.3254997157415069E-26</v>
      </c>
      <c r="AZ198" s="26">
        <f t="shared" si="84"/>
        <v>1.508996823478144E-25</v>
      </c>
      <c r="BA198" s="26">
        <f t="shared" si="84"/>
        <v>2.6792392580122169E-25</v>
      </c>
      <c r="BB198" s="26">
        <f t="shared" si="84"/>
        <v>4.6618763089412716E-25</v>
      </c>
      <c r="BC198" s="26">
        <f t="shared" si="84"/>
        <v>7.9526125270174469E-25</v>
      </c>
      <c r="BD198" s="26">
        <f t="shared" si="84"/>
        <v>1.3305332497125272E-24</v>
      </c>
      <c r="BE198" s="26">
        <f t="shared" si="84"/>
        <v>2.184082881603584E-24</v>
      </c>
      <c r="BF198" s="26">
        <f t="shared" si="84"/>
        <v>3.5188001981391156E-24</v>
      </c>
      <c r="BG198" s="26">
        <f t="shared" si="84"/>
        <v>5.5661021316018906E-24</v>
      </c>
      <c r="BH198" s="26">
        <f t="shared" si="84"/>
        <v>8.6473372401672146E-24</v>
      </c>
      <c r="BI198" s="26">
        <f t="shared" si="84"/>
        <v>1.3198567366571026E-23</v>
      </c>
      <c r="BJ198" s="26">
        <f t="shared" si="84"/>
        <v>1.9797851049856432E-23</v>
      </c>
      <c r="BK198" s="26">
        <f t="shared" si="84"/>
        <v>2.9193441378601837E-23</v>
      </c>
      <c r="BL198" s="26">
        <f t="shared" si="84"/>
        <v>4.2330489998972817E-23</v>
      </c>
      <c r="BM198" s="26">
        <f t="shared" si="84"/>
        <v>6.0372993932961227E-23</v>
      </c>
      <c r="BN198" s="26">
        <f t="shared" si="84"/>
        <v>8.4716943099477804E-23</v>
      </c>
      <c r="BO198" s="26">
        <f t="shared" si="84"/>
        <v>1.1699006428023115E-22</v>
      </c>
      <c r="BP198" s="26">
        <f t="shared" si="80"/>
        <v>1.5903336863093968E-22</v>
      </c>
      <c r="BQ198" s="26">
        <f t="shared" si="80"/>
        <v>2.1286004724448806E-22</v>
      </c>
      <c r="BR198" s="26">
        <f t="shared" si="80"/>
        <v>2.8058824409500669E-22</v>
      </c>
      <c r="BS198" s="26">
        <f t="shared" si="80"/>
        <v>3.6434592889948686E-22</v>
      </c>
      <c r="BT198" s="26">
        <f t="shared" si="80"/>
        <v>4.6614846785669568E-22</v>
      </c>
      <c r="BU198" s="26">
        <f t="shared" si="80"/>
        <v>5.8775241599322652E-22</v>
      </c>
      <c r="BV198" s="26">
        <f t="shared" si="80"/>
        <v>7.304922884487233E-22</v>
      </c>
      <c r="BW198" s="26">
        <f t="shared" si="80"/>
        <v>8.9511026894421167E-22</v>
      </c>
      <c r="BX198" s="26">
        <f t="shared" si="80"/>
        <v>1.081591574974255E-21</v>
      </c>
      <c r="BY198" s="26">
        <f t="shared" si="80"/>
        <v>1.2890200962021957E-21</v>
      </c>
      <c r="BZ198" s="26">
        <f t="shared" si="80"/>
        <v>1.5154695725620388E-21</v>
      </c>
      <c r="CA198" s="26">
        <f t="shared" si="80"/>
        <v>1.7579447041719658E-21</v>
      </c>
      <c r="CB198" s="26">
        <f t="shared" si="80"/>
        <v>2.0123840692494897E-21</v>
      </c>
      <c r="CC198" s="26">
        <f t="shared" si="80"/>
        <v>2.2737326496714995E-21</v>
      </c>
      <c r="CD198" s="26">
        <f t="shared" si="80"/>
        <v>2.5360864169412904E-21</v>
      </c>
      <c r="CE198" s="26">
        <f t="shared" si="85"/>
        <v>2.7929052946062262E-21</v>
      </c>
      <c r="CF198" s="26">
        <f t="shared" si="85"/>
        <v>3.0372845078842713E-21</v>
      </c>
      <c r="CG198" s="26">
        <f t="shared" si="85"/>
        <v>3.2622685455053286E-21</v>
      </c>
      <c r="CH198" s="26">
        <f t="shared" si="85"/>
        <v>3.4611873592556551E-21</v>
      </c>
      <c r="CI198" s="26">
        <f t="shared" si="85"/>
        <v>3.6279915693402642E-21</v>
      </c>
      <c r="CJ198" s="26">
        <f t="shared" si="85"/>
        <v>3.7575626968167018E-21</v>
      </c>
      <c r="CK198" s="26">
        <f t="shared" si="85"/>
        <v>3.8459759367418006E-21</v>
      </c>
      <c r="CL198" s="26">
        <f t="shared" si="85"/>
        <v>3.8906965871690315E-21</v>
      </c>
      <c r="CM198" s="26">
        <f t="shared" si="85"/>
        <v>3.8906965871690315E-21</v>
      </c>
      <c r="CN198" s="26">
        <f t="shared" si="85"/>
        <v>3.8464841259512011E-21</v>
      </c>
      <c r="CO198" s="26">
        <f t="shared" si="85"/>
        <v>3.7600462804242089E-21</v>
      </c>
      <c r="CP198" s="26">
        <f t="shared" si="85"/>
        <v>3.6347114044100676E-21</v>
      </c>
      <c r="CQ198" s="26">
        <f t="shared" si="85"/>
        <v>3.474943870150287E-21</v>
      </c>
      <c r="CR198" s="26">
        <f t="shared" si="85"/>
        <v>3.2860882250334219E-21</v>
      </c>
      <c r="CS198" s="26">
        <f t="shared" si="85"/>
        <v>3.0740825330957842E-21</v>
      </c>
      <c r="CT198" s="26">
        <f t="shared" si="85"/>
        <v>2.8451614933971618E-21</v>
      </c>
      <c r="CU198" s="26">
        <f t="shared" si="86"/>
        <v>2.6055689465847697E-21</v>
      </c>
      <c r="CV198" s="26">
        <f t="shared" si="86"/>
        <v>2.3612968578424423E-21</v>
      </c>
      <c r="CW198" s="26">
        <f t="shared" si="86"/>
        <v>2.1178641920854915E-21</v>
      </c>
      <c r="CX198" s="26">
        <f t="shared" si="86"/>
        <v>1.8801447419534431E-21</v>
      </c>
      <c r="CY198" s="26">
        <f t="shared" si="86"/>
        <v>1.652248409595453E-21</v>
      </c>
      <c r="CZ198" s="26">
        <f t="shared" si="86"/>
        <v>1.4374561163480443E-21</v>
      </c>
      <c r="DA198" s="26">
        <f t="shared" si="86"/>
        <v>1.2382047734879203E-21</v>
      </c>
      <c r="DB198" s="26">
        <f t="shared" si="86"/>
        <v>1.0561158362102821E-21</v>
      </c>
      <c r="DC198" s="26">
        <f t="shared" si="86"/>
        <v>8.9205900728441698E-22</v>
      </c>
      <c r="DD198" s="26">
        <f t="shared" si="86"/>
        <v>7.4624166955523162E-22</v>
      </c>
      <c r="DE198" s="26">
        <f t="shared" si="86"/>
        <v>6.1831452620290631E-22</v>
      </c>
      <c r="DF198" s="26">
        <f t="shared" si="86"/>
        <v>5.0748456395898832E-22</v>
      </c>
      <c r="DG198" s="26">
        <f t="shared" si="86"/>
        <v>4.1262763611618756E-22</v>
      </c>
      <c r="DH198" s="26">
        <f t="shared" si="86"/>
        <v>3.3239448464915145E-22</v>
      </c>
      <c r="DI198" s="26">
        <f t="shared" si="86"/>
        <v>2.6530568958235E-22</v>
      </c>
      <c r="DJ198" s="26">
        <f t="shared" si="86"/>
        <v>2.0983268176058589E-22</v>
      </c>
      <c r="DK198" s="26">
        <f t="shared" si="87"/>
        <v>1.6446345327181055E-22</v>
      </c>
      <c r="DL198" s="26">
        <f t="shared" si="87"/>
        <v>1.2775286102363898E-22</v>
      </c>
      <c r="DM198" s="26">
        <f t="shared" si="87"/>
        <v>9.8358397425279489E-23</v>
      </c>
      <c r="DN198" s="26">
        <f t="shared" si="87"/>
        <v>7.5062987508765881E-23</v>
      </c>
      <c r="DO198" s="26">
        <f t="shared" si="87"/>
        <v>5.6786781854457719E-23</v>
      </c>
      <c r="DP198" s="26">
        <f t="shared" si="87"/>
        <v>4.2590086390843219E-23</v>
      </c>
      <c r="DQ198" s="26">
        <f t="shared" si="87"/>
        <v>3.1669551418831953E-23</v>
      </c>
      <c r="DR198" s="26">
        <f t="shared" si="87"/>
        <v>2.3349584520664469E-23</v>
      </c>
      <c r="DS198" s="26">
        <f t="shared" si="87"/>
        <v>1.7070704649561369E-23</v>
      </c>
      <c r="DT198" s="26">
        <f t="shared" si="87"/>
        <v>1.2376260870931939E-23</v>
      </c>
      <c r="DU198" s="26">
        <f t="shared" si="87"/>
        <v>8.8986338493477423E-24</v>
      </c>
      <c r="DV198" s="26">
        <f t="shared" si="87"/>
        <v>6.3457470892889831E-24</v>
      </c>
      <c r="DW198" s="26">
        <f t="shared" si="87"/>
        <v>4.4884552582775929E-24</v>
      </c>
      <c r="DX198" s="26">
        <f t="shared" si="87"/>
        <v>3.1491581247592717E-24</v>
      </c>
      <c r="DY198" s="26">
        <f t="shared" si="87"/>
        <v>2.191814054832466E-24</v>
      </c>
      <c r="DZ198" s="26">
        <f t="shared" si="87"/>
        <v>1.5133954188128873E-24</v>
      </c>
      <c r="EA198" s="26">
        <f t="shared" si="81"/>
        <v>1.0367354443836237E-24</v>
      </c>
      <c r="EB198" s="26">
        <f t="shared" si="81"/>
        <v>7.0465612235449773E-25</v>
      </c>
      <c r="EC198" s="26">
        <f t="shared" si="75"/>
        <v>4.7523319879721788E-25</v>
      </c>
      <c r="ED198" s="26">
        <f t="shared" si="75"/>
        <v>3.1804067919506208E-25</v>
      </c>
      <c r="EE198" s="26">
        <f t="shared" si="75"/>
        <v>2.1121785564862805E-25</v>
      </c>
      <c r="EF198" s="26">
        <f t="shared" si="75"/>
        <v>1.3921176849568807E-25</v>
      </c>
      <c r="EG198" s="26">
        <f t="shared" si="75"/>
        <v>9.1063337286652467E-26</v>
      </c>
      <c r="EH198" s="26">
        <f t="shared" si="75"/>
        <v>5.9123211521931583E-26</v>
      </c>
      <c r="EI198" s="26">
        <f t="shared" si="75"/>
        <v>3.8101625203022511E-26</v>
      </c>
      <c r="EJ198" s="26">
        <f t="shared" si="75"/>
        <v>2.4373833769580265E-26</v>
      </c>
      <c r="EK198" s="26">
        <f t="shared" si="75"/>
        <v>1.5478273999660675E-26</v>
      </c>
      <c r="EL198" s="26">
        <f t="shared" si="75"/>
        <v>9.7580423041338253E-27</v>
      </c>
      <c r="EM198" s="26">
        <f t="shared" si="75"/>
        <v>6.1075516579830815E-27</v>
      </c>
      <c r="EN198" s="26">
        <f t="shared" si="75"/>
        <v>3.7954071017466169E-27</v>
      </c>
      <c r="EO198" s="26">
        <f t="shared" si="75"/>
        <v>2.3418469351202488E-27</v>
      </c>
      <c r="EP198" s="26">
        <f t="shared" si="75"/>
        <v>1.4347935447567702E-27</v>
      </c>
      <c r="EQ198" s="26">
        <f t="shared" si="75"/>
        <v>8.7291635240445988E-28</v>
      </c>
      <c r="ER198" s="26">
        <f t="shared" si="75"/>
        <v>5.2738696291103322E-28</v>
      </c>
      <c r="ES198" s="26">
        <f t="shared" si="76"/>
        <v>3.1643217774661786E-28</v>
      </c>
      <c r="ET198" s="26">
        <f t="shared" si="76"/>
        <v>1.885589004380568E-28</v>
      </c>
      <c r="EU198" s="26">
        <f t="shared" si="76"/>
        <v>1.1159608393272422E-28</v>
      </c>
      <c r="EV198" s="26">
        <f t="shared" si="76"/>
        <v>6.5600400690184255E-29</v>
      </c>
      <c r="EW198" s="26">
        <f t="shared" si="76"/>
        <v>3.8303589664738374E-29</v>
      </c>
      <c r="EX198" s="26">
        <f t="shared" si="76"/>
        <v>2.2216082005548451E-29</v>
      </c>
      <c r="EY198" s="26">
        <f t="shared" si="76"/>
        <v>1.2799994268097368E-29</v>
      </c>
      <c r="EZ198" s="26">
        <f t="shared" si="76"/>
        <v>7.3263125087134653E-30</v>
      </c>
      <c r="FA198" s="26">
        <f t="shared" si="76"/>
        <v>4.1659424069155852E-30</v>
      </c>
      <c r="FB198" s="26">
        <f t="shared" si="76"/>
        <v>2.3534869441665712E-30</v>
      </c>
      <c r="FC198" s="26">
        <f t="shared" si="76"/>
        <v>1.3209894460806054E-30</v>
      </c>
      <c r="FD198" s="26">
        <f t="shared" si="76"/>
        <v>7.3670565262185943E-31</v>
      </c>
      <c r="FE198" s="26">
        <f t="shared" si="76"/>
        <v>4.082381641917366E-31</v>
      </c>
      <c r="FF198" s="26">
        <f t="shared" si="76"/>
        <v>2.2478936889038676E-31</v>
      </c>
      <c r="FG198" s="26">
        <f t="shared" si="76"/>
        <v>1.229979565626634E-31</v>
      </c>
      <c r="FH198" s="26">
        <f t="shared" si="76"/>
        <v>6.6880138880948173E-32</v>
      </c>
    </row>
    <row r="199" spans="2:164" ht="19.2" customHeight="1" x14ac:dyDescent="0.3">
      <c r="B199" s="26">
        <f t="shared" si="72"/>
        <v>4.8561449508352214E-19</v>
      </c>
      <c r="C199" s="3">
        <v>15</v>
      </c>
      <c r="D199" s="26">
        <f t="shared" si="77"/>
        <v>7.9922988710770735E-57</v>
      </c>
      <c r="E199" s="26">
        <f t="shared" si="77"/>
        <v>6.9533000178370541E-55</v>
      </c>
      <c r="F199" s="26">
        <f t="shared" si="77"/>
        <v>3.0246855077590874E-53</v>
      </c>
      <c r="G199" s="26">
        <f t="shared" si="77"/>
        <v>8.7715879725014639E-52</v>
      </c>
      <c r="H199" s="26">
        <f t="shared" si="77"/>
        <v>1.9078203840190638E-50</v>
      </c>
      <c r="I199" s="26">
        <f t="shared" si="77"/>
        <v>3.3196074681931769E-49</v>
      </c>
      <c r="J199" s="26">
        <f t="shared" si="77"/>
        <v>4.8134308288800582E-48</v>
      </c>
      <c r="K199" s="26">
        <f t="shared" si="77"/>
        <v>5.9824068873223655E-47</v>
      </c>
      <c r="L199" s="26">
        <f t="shared" si="77"/>
        <v>6.5058674899631055E-46</v>
      </c>
      <c r="M199" s="26">
        <f t="shared" si="77"/>
        <v>6.2890052402976544E-45</v>
      </c>
      <c r="N199" s="26">
        <f t="shared" si="77"/>
        <v>5.4714345590590267E-44</v>
      </c>
      <c r="O199" s="26">
        <f t="shared" si="77"/>
        <v>4.3274073330738895E-43</v>
      </c>
      <c r="P199" s="26">
        <f t="shared" si="77"/>
        <v>3.137370316478593E-42</v>
      </c>
      <c r="Q199" s="26">
        <f t="shared" si="77"/>
        <v>2.0996247502587535E-41</v>
      </c>
      <c r="R199" s="26">
        <f t="shared" si="77"/>
        <v>1.3047668090893637E-40</v>
      </c>
      <c r="S199" s="26">
        <f t="shared" si="77"/>
        <v>7.5676474927183073E-40</v>
      </c>
      <c r="T199" s="26">
        <f t="shared" si="82"/>
        <v>4.1149083241655853E-39</v>
      </c>
      <c r="U199" s="26">
        <f t="shared" si="82"/>
        <v>2.1058648482494318E-38</v>
      </c>
      <c r="V199" s="26">
        <f t="shared" si="82"/>
        <v>1.0178346766538974E-37</v>
      </c>
      <c r="W199" s="26">
        <f t="shared" si="82"/>
        <v>4.6606114141520675E-37</v>
      </c>
      <c r="X199" s="26">
        <f t="shared" si="82"/>
        <v>2.0273659651561591E-36</v>
      </c>
      <c r="Y199" s="26">
        <f t="shared" si="82"/>
        <v>8.3990875699326491E-36</v>
      </c>
      <c r="Z199" s="26">
        <f t="shared" si="82"/>
        <v>3.3214573572006274E-35</v>
      </c>
      <c r="AA199" s="26">
        <f t="shared" si="82"/>
        <v>1.2563773481585024E-34</v>
      </c>
      <c r="AB199" s="26">
        <f t="shared" si="82"/>
        <v>4.5543678870745717E-34</v>
      </c>
      <c r="AC199" s="26">
        <f t="shared" si="82"/>
        <v>1.5849200247019524E-33</v>
      </c>
      <c r="AD199" s="26">
        <f t="shared" si="82"/>
        <v>5.3033862365026588E-33</v>
      </c>
      <c r="AE199" s="26">
        <f t="shared" si="82"/>
        <v>1.7088688984286366E-32</v>
      </c>
      <c r="AF199" s="26">
        <f t="shared" si="82"/>
        <v>5.3096997915461515E-32</v>
      </c>
      <c r="AG199" s="26">
        <f t="shared" si="82"/>
        <v>1.5929099374638434E-31</v>
      </c>
      <c r="AH199" s="26">
        <f t="shared" si="82"/>
        <v>4.6194388186451147E-31</v>
      </c>
      <c r="AI199" s="26">
        <f t="shared" si="82"/>
        <v>1.296423152329439E-30</v>
      </c>
      <c r="AJ199" s="26">
        <f t="shared" si="83"/>
        <v>3.5246504453956603E-30</v>
      </c>
      <c r="AK199" s="26">
        <f t="shared" si="83"/>
        <v>9.2922602651340207E-30</v>
      </c>
      <c r="AL199" s="26">
        <f t="shared" si="83"/>
        <v>2.3777254207842926E-29</v>
      </c>
      <c r="AM199" s="26">
        <f t="shared" si="83"/>
        <v>5.9103460459495105E-29</v>
      </c>
      <c r="AN199" s="26">
        <f t="shared" si="83"/>
        <v>1.4283336277711366E-28</v>
      </c>
      <c r="AO199" s="26">
        <f t="shared" si="83"/>
        <v>3.3585142058402458E-28</v>
      </c>
      <c r="AP199" s="26">
        <f t="shared" si="83"/>
        <v>7.6892298923184529E-28</v>
      </c>
      <c r="AQ199" s="26">
        <f t="shared" si="83"/>
        <v>1.7152897452094973E-27</v>
      </c>
      <c r="AR199" s="26">
        <f t="shared" si="83"/>
        <v>3.7307551958306662E-27</v>
      </c>
      <c r="AS199" s="26">
        <f t="shared" si="83"/>
        <v>7.9164805374943315E-27</v>
      </c>
      <c r="AT199" s="26">
        <f t="shared" si="83"/>
        <v>1.639842397052395E-26</v>
      </c>
      <c r="AU199" s="26">
        <f t="shared" si="83"/>
        <v>3.3178206638036868E-26</v>
      </c>
      <c r="AV199" s="26">
        <f t="shared" si="83"/>
        <v>6.5602363125208975E-26</v>
      </c>
      <c r="AW199" s="26">
        <f t="shared" si="83"/>
        <v>1.2683123537540381E-25</v>
      </c>
      <c r="AX199" s="26">
        <f t="shared" si="83"/>
        <v>2.3987646690565539E-25</v>
      </c>
      <c r="AY199" s="26">
        <f t="shared" si="83"/>
        <v>4.4402665150621575E-25</v>
      </c>
      <c r="AZ199" s="26">
        <f t="shared" si="84"/>
        <v>8.0479830585501391E-25</v>
      </c>
      <c r="BA199" s="26">
        <f t="shared" si="84"/>
        <v>1.4289276042731891E-24</v>
      </c>
      <c r="BB199" s="26">
        <f t="shared" si="84"/>
        <v>2.4863340314353569E-24</v>
      </c>
      <c r="BC199" s="26">
        <f t="shared" si="84"/>
        <v>4.2413933477426582E-24</v>
      </c>
      <c r="BD199" s="26">
        <f t="shared" si="84"/>
        <v>7.0961773318001787E-24</v>
      </c>
      <c r="BE199" s="26">
        <f t="shared" si="84"/>
        <v>1.1648442035219171E-23</v>
      </c>
      <c r="BF199" s="26">
        <f t="shared" si="84"/>
        <v>1.8766934390075371E-23</v>
      </c>
      <c r="BG199" s="26">
        <f t="shared" si="84"/>
        <v>2.968587803521022E-23</v>
      </c>
      <c r="BH199" s="26">
        <f t="shared" si="84"/>
        <v>4.6119131947558697E-23</v>
      </c>
      <c r="BI199" s="26">
        <f t="shared" si="84"/>
        <v>7.0392359288379136E-23</v>
      </c>
      <c r="BJ199" s="26">
        <f t="shared" si="84"/>
        <v>1.0558853893256814E-22</v>
      </c>
      <c r="BK199" s="26">
        <f t="shared" si="84"/>
        <v>1.5569835401921052E-22</v>
      </c>
      <c r="BL199" s="26">
        <f t="shared" si="84"/>
        <v>2.2576261332785607E-22</v>
      </c>
      <c r="BM199" s="26">
        <f t="shared" si="84"/>
        <v>3.2198930097579473E-22</v>
      </c>
      <c r="BN199" s="26">
        <f t="shared" si="84"/>
        <v>4.5182369653055045E-22</v>
      </c>
      <c r="BO199" s="26">
        <f t="shared" si="84"/>
        <v>6.2394700949456904E-22</v>
      </c>
      <c r="BP199" s="26">
        <f t="shared" si="80"/>
        <v>8.4817796603168229E-22</v>
      </c>
      <c r="BQ199" s="26">
        <f t="shared" si="80"/>
        <v>1.1352535853039417E-21</v>
      </c>
      <c r="BR199" s="26">
        <f t="shared" si="80"/>
        <v>1.4964706351733761E-21</v>
      </c>
      <c r="BS199" s="26">
        <f t="shared" si="80"/>
        <v>1.9431782874639392E-21</v>
      </c>
      <c r="BT199" s="26">
        <f t="shared" si="80"/>
        <v>2.486125161902389E-21</v>
      </c>
      <c r="BU199" s="26">
        <f t="shared" si="80"/>
        <v>3.1346795519638892E-21</v>
      </c>
      <c r="BV199" s="26">
        <f t="shared" si="80"/>
        <v>3.8959588717265423E-21</v>
      </c>
      <c r="BW199" s="26">
        <f t="shared" si="80"/>
        <v>4.7739214343691515E-21</v>
      </c>
      <c r="BX199" s="26">
        <f t="shared" si="80"/>
        <v>5.7684883998627202E-21</v>
      </c>
      <c r="BY199" s="26">
        <f t="shared" si="80"/>
        <v>6.8747738464117428E-21</v>
      </c>
      <c r="BZ199" s="26">
        <f t="shared" si="80"/>
        <v>8.0825043869975775E-21</v>
      </c>
      <c r="CA199" s="26">
        <f t="shared" si="80"/>
        <v>9.3757050889171953E-21</v>
      </c>
      <c r="CB199" s="26">
        <f t="shared" si="80"/>
        <v>1.0732715035997328E-20</v>
      </c>
      <c r="CC199" s="26">
        <f t="shared" si="80"/>
        <v>1.2126574131581389E-20</v>
      </c>
      <c r="CD199" s="26">
        <f t="shared" si="80"/>
        <v>1.3525794223686945E-20</v>
      </c>
      <c r="CE199" s="26">
        <f t="shared" si="85"/>
        <v>1.4895494904566609E-20</v>
      </c>
      <c r="CF199" s="26">
        <f t="shared" si="85"/>
        <v>1.6198850708716189E-20</v>
      </c>
      <c r="CG199" s="26">
        <f t="shared" si="85"/>
        <v>1.7398765576028498E-20</v>
      </c>
      <c r="CH199" s="26">
        <f t="shared" si="85"/>
        <v>1.845966591603025E-20</v>
      </c>
      <c r="CI199" s="26">
        <f t="shared" si="85"/>
        <v>1.9349288369814833E-20</v>
      </c>
      <c r="CJ199" s="26">
        <f t="shared" si="85"/>
        <v>2.0040334383022503E-20</v>
      </c>
      <c r="CK199" s="26">
        <f t="shared" si="85"/>
        <v>2.0511871662623033E-20</v>
      </c>
      <c r="CL199" s="26">
        <f t="shared" si="85"/>
        <v>2.0750381798234931E-20</v>
      </c>
      <c r="CM199" s="26">
        <f t="shared" si="85"/>
        <v>2.0750381798234934E-20</v>
      </c>
      <c r="CN199" s="26">
        <f t="shared" si="85"/>
        <v>2.0514582005073171E-20</v>
      </c>
      <c r="CO199" s="26">
        <f t="shared" si="85"/>
        <v>2.0053580162262543E-20</v>
      </c>
      <c r="CP199" s="26">
        <f t="shared" si="85"/>
        <v>1.9385127490187116E-20</v>
      </c>
      <c r="CQ199" s="26">
        <f t="shared" si="85"/>
        <v>1.8533033974134952E-20</v>
      </c>
      <c r="CR199" s="26">
        <f t="shared" si="85"/>
        <v>1.7525803866845E-20</v>
      </c>
      <c r="CS199" s="26">
        <f t="shared" si="85"/>
        <v>1.6395106843177594E-20</v>
      </c>
      <c r="CT199" s="26">
        <f t="shared" si="85"/>
        <v>1.51741946314516E-20</v>
      </c>
      <c r="CU199" s="26">
        <f t="shared" si="86"/>
        <v>1.3896367715118838E-20</v>
      </c>
      <c r="CV199" s="26">
        <f t="shared" si="86"/>
        <v>1.2593583241826417E-20</v>
      </c>
      <c r="CW199" s="26">
        <f t="shared" si="86"/>
        <v>1.1295275691122675E-20</v>
      </c>
      <c r="CX199" s="26">
        <f t="shared" si="86"/>
        <v>1.0027438623751743E-20</v>
      </c>
      <c r="CY199" s="26">
        <f t="shared" si="86"/>
        <v>8.8119915178424571E-21</v>
      </c>
      <c r="CZ199" s="26">
        <f t="shared" si="86"/>
        <v>7.66643262052294E-21</v>
      </c>
      <c r="DA199" s="26">
        <f t="shared" si="86"/>
        <v>6.6037587919356054E-21</v>
      </c>
      <c r="DB199" s="26">
        <f t="shared" si="86"/>
        <v>5.6326177931215306E-21</v>
      </c>
      <c r="DC199" s="26">
        <f t="shared" si="86"/>
        <v>4.757648038850246E-21</v>
      </c>
      <c r="DD199" s="26">
        <f t="shared" si="86"/>
        <v>3.9799555709612539E-21</v>
      </c>
      <c r="DE199" s="26">
        <f t="shared" si="86"/>
        <v>3.2976774730821826E-21</v>
      </c>
      <c r="DF199" s="26">
        <f t="shared" si="86"/>
        <v>2.7065843411146174E-21</v>
      </c>
      <c r="DG199" s="26">
        <f t="shared" si="86"/>
        <v>2.2006807259530106E-21</v>
      </c>
      <c r="DH199" s="26">
        <f t="shared" si="86"/>
        <v>1.7727705847954829E-21</v>
      </c>
      <c r="DI199" s="26">
        <f t="shared" si="86"/>
        <v>1.4149636777725399E-21</v>
      </c>
      <c r="DJ199" s="26">
        <f t="shared" si="86"/>
        <v>1.1191076360564633E-21</v>
      </c>
      <c r="DK199" s="26">
        <f t="shared" si="87"/>
        <v>8.7713841744966042E-22</v>
      </c>
      <c r="DL199" s="26">
        <f t="shared" si="87"/>
        <v>6.813485921260777E-22</v>
      </c>
      <c r="DM199" s="26">
        <f t="shared" si="87"/>
        <v>5.2457811960149305E-22</v>
      </c>
      <c r="DN199" s="26">
        <f t="shared" si="87"/>
        <v>4.0033593338008656E-22</v>
      </c>
      <c r="DO199" s="26">
        <f t="shared" si="87"/>
        <v>3.0286283655710929E-22</v>
      </c>
      <c r="DP199" s="26">
        <f t="shared" si="87"/>
        <v>2.2714712741783154E-22</v>
      </c>
      <c r="DQ199" s="26">
        <f t="shared" si="87"/>
        <v>1.689042742337712E-22</v>
      </c>
      <c r="DR199" s="26">
        <f t="shared" si="87"/>
        <v>1.2453111744354442E-22</v>
      </c>
      <c r="DS199" s="26">
        <f t="shared" si="87"/>
        <v>9.1043758130994391E-23</v>
      </c>
      <c r="DT199" s="26">
        <f t="shared" si="87"/>
        <v>6.6006724644970655E-23</v>
      </c>
      <c r="DU199" s="26">
        <f t="shared" si="87"/>
        <v>4.7459380529854853E-23</v>
      </c>
      <c r="DV199" s="26">
        <f t="shared" si="87"/>
        <v>3.3843984476208071E-23</v>
      </c>
      <c r="DW199" s="26">
        <f t="shared" si="87"/>
        <v>2.3938428044147277E-23</v>
      </c>
      <c r="DX199" s="26">
        <f t="shared" si="87"/>
        <v>1.6795509998716195E-23</v>
      </c>
      <c r="DY199" s="26">
        <f t="shared" si="87"/>
        <v>1.1689674959106539E-23</v>
      </c>
      <c r="DZ199" s="26">
        <f t="shared" si="87"/>
        <v>8.0714422336687699E-24</v>
      </c>
      <c r="EA199" s="26">
        <f t="shared" si="81"/>
        <v>5.5292557033793525E-24</v>
      </c>
      <c r="EB199" s="26">
        <f t="shared" si="81"/>
        <v>3.7581659858906725E-24</v>
      </c>
      <c r="EC199" s="26">
        <f t="shared" si="75"/>
        <v>2.5345770602518406E-24</v>
      </c>
      <c r="ED199" s="26">
        <f t="shared" si="75"/>
        <v>1.696216955707006E-24</v>
      </c>
      <c r="EE199" s="26">
        <f t="shared" si="75"/>
        <v>1.1264952301260215E-24</v>
      </c>
      <c r="EF199" s="26">
        <f t="shared" si="75"/>
        <v>7.4246276531033985E-25</v>
      </c>
      <c r="EG199" s="26">
        <f t="shared" si="75"/>
        <v>4.8567113219548212E-25</v>
      </c>
      <c r="EH199" s="26">
        <f t="shared" si="75"/>
        <v>3.1532379478363663E-25</v>
      </c>
      <c r="EI199" s="26">
        <f t="shared" si="75"/>
        <v>2.0320866774945435E-25</v>
      </c>
      <c r="EJ199" s="26">
        <f t="shared" si="75"/>
        <v>1.2999378010442869E-25</v>
      </c>
      <c r="EK199" s="26">
        <f t="shared" si="75"/>
        <v>8.2550794664857318E-26</v>
      </c>
      <c r="EL199" s="26">
        <f t="shared" si="75"/>
        <v>5.2042892288713984E-26</v>
      </c>
      <c r="EM199" s="26">
        <f t="shared" si="75"/>
        <v>3.2573608842576586E-26</v>
      </c>
      <c r="EN199" s="26">
        <f t="shared" si="75"/>
        <v>2.0242171209315383E-26</v>
      </c>
      <c r="EO199" s="26">
        <f t="shared" si="75"/>
        <v>1.2489850320641387E-26</v>
      </c>
      <c r="EP199" s="26">
        <f t="shared" si="75"/>
        <v>7.6522322387028098E-27</v>
      </c>
      <c r="EQ199" s="26">
        <f t="shared" si="75"/>
        <v>4.6555538794904742E-27</v>
      </c>
      <c r="ER199" s="26">
        <f t="shared" ref="EE199:ER218" si="88">$B199*ER$182</f>
        <v>2.812730468858857E-27</v>
      </c>
      <c r="ES199" s="26">
        <f t="shared" si="76"/>
        <v>1.6876382813153032E-27</v>
      </c>
      <c r="ET199" s="26">
        <f t="shared" si="76"/>
        <v>1.0056474690029743E-27</v>
      </c>
      <c r="EU199" s="26">
        <f t="shared" si="76"/>
        <v>5.951791143078653E-28</v>
      </c>
      <c r="EV199" s="26">
        <f t="shared" si="76"/>
        <v>3.4986880368098431E-28</v>
      </c>
      <c r="EW199" s="26">
        <f t="shared" si="76"/>
        <v>2.042858115452723E-28</v>
      </c>
      <c r="EX199" s="26">
        <f t="shared" si="76"/>
        <v>1.1848577069625896E-28</v>
      </c>
      <c r="EY199" s="26">
        <f t="shared" si="76"/>
        <v>6.8266636096519609E-29</v>
      </c>
      <c r="EZ199" s="26">
        <f t="shared" si="76"/>
        <v>3.9073666713138669E-29</v>
      </c>
      <c r="FA199" s="26">
        <f t="shared" si="76"/>
        <v>2.2218359503549889E-29</v>
      </c>
      <c r="FB199" s="26">
        <f t="shared" si="76"/>
        <v>1.255193036888844E-29</v>
      </c>
      <c r="FC199" s="26">
        <f t="shared" si="76"/>
        <v>7.0452770457632627E-30</v>
      </c>
      <c r="FD199" s="26">
        <f t="shared" si="76"/>
        <v>3.9290968139832685E-30</v>
      </c>
      <c r="FE199" s="26">
        <f t="shared" si="76"/>
        <v>2.1772702090226057E-30</v>
      </c>
      <c r="FF199" s="26">
        <f t="shared" si="76"/>
        <v>1.1988766340820682E-30</v>
      </c>
      <c r="FG199" s="26">
        <f t="shared" si="76"/>
        <v>6.5598910166754119E-31</v>
      </c>
      <c r="FH199" s="26">
        <f t="shared" ref="ES199:FH215" si="89">$B199*FH$182</f>
        <v>3.5669407403172528E-31</v>
      </c>
    </row>
    <row r="200" spans="2:164" ht="19.2" customHeight="1" x14ac:dyDescent="0.3">
      <c r="B200" s="26">
        <f t="shared" si="72"/>
        <v>2.4280724754175913E-18</v>
      </c>
      <c r="C200" s="3">
        <v>16</v>
      </c>
      <c r="D200" s="26">
        <f t="shared" si="77"/>
        <v>3.9961494355385049E-56</v>
      </c>
      <c r="E200" s="26">
        <f t="shared" si="77"/>
        <v>3.4766500089184991E-54</v>
      </c>
      <c r="F200" s="26">
        <f t="shared" si="77"/>
        <v>1.5123427538795317E-52</v>
      </c>
      <c r="G200" s="26">
        <f t="shared" si="77"/>
        <v>4.3857939862506971E-51</v>
      </c>
      <c r="H200" s="26">
        <f t="shared" si="77"/>
        <v>9.5391019200952437E-50</v>
      </c>
      <c r="I200" s="26">
        <f t="shared" si="77"/>
        <v>1.659803734096575E-48</v>
      </c>
      <c r="J200" s="26">
        <f t="shared" si="77"/>
        <v>2.4067154144400098E-47</v>
      </c>
      <c r="K200" s="26">
        <f t="shared" si="77"/>
        <v>2.9912034436611588E-46</v>
      </c>
      <c r="L200" s="26">
        <f t="shared" si="77"/>
        <v>3.2529337449815264E-45</v>
      </c>
      <c r="M200" s="26">
        <f t="shared" si="77"/>
        <v>3.144502620148802E-44</v>
      </c>
      <c r="N200" s="26">
        <f t="shared" si="77"/>
        <v>2.7357172795294914E-43</v>
      </c>
      <c r="O200" s="26">
        <f t="shared" si="77"/>
        <v>2.1637036665369276E-42</v>
      </c>
      <c r="P200" s="26">
        <f t="shared" si="77"/>
        <v>1.5686851582392839E-41</v>
      </c>
      <c r="Q200" s="26">
        <f t="shared" si="77"/>
        <v>1.0498123751293683E-40</v>
      </c>
      <c r="R200" s="26">
        <f t="shared" si="77"/>
        <v>6.5238340454467667E-40</v>
      </c>
      <c r="S200" s="26">
        <f t="shared" si="77"/>
        <v>3.7838237463591236E-39</v>
      </c>
      <c r="T200" s="26">
        <f t="shared" si="82"/>
        <v>2.0574541620827763E-38</v>
      </c>
      <c r="U200" s="26">
        <f t="shared" si="82"/>
        <v>1.0529324241247076E-37</v>
      </c>
      <c r="V200" s="26">
        <f t="shared" si="82"/>
        <v>5.0891733832694465E-37</v>
      </c>
      <c r="W200" s="26">
        <f t="shared" si="82"/>
        <v>2.3303057070760151E-36</v>
      </c>
      <c r="X200" s="26">
        <f t="shared" si="82"/>
        <v>1.0136829825780715E-35</v>
      </c>
      <c r="Y200" s="26">
        <f t="shared" si="82"/>
        <v>4.1995437849662915E-35</v>
      </c>
      <c r="Z200" s="26">
        <f t="shared" si="82"/>
        <v>1.6607286786003004E-34</v>
      </c>
      <c r="AA200" s="26">
        <f t="shared" si="82"/>
        <v>6.2818867407924611E-34</v>
      </c>
      <c r="AB200" s="26">
        <f t="shared" si="82"/>
        <v>2.2771839435372676E-33</v>
      </c>
      <c r="AC200" s="26">
        <f t="shared" si="82"/>
        <v>7.9246001235096986E-33</v>
      </c>
      <c r="AD200" s="26">
        <f t="shared" si="82"/>
        <v>2.6516931182513081E-32</v>
      </c>
      <c r="AE200" s="26">
        <f t="shared" si="82"/>
        <v>8.5443444921431139E-32</v>
      </c>
      <c r="AF200" s="26">
        <f t="shared" si="82"/>
        <v>2.6548498957730549E-31</v>
      </c>
      <c r="AG200" s="26">
        <f t="shared" si="82"/>
        <v>7.9645496873191545E-31</v>
      </c>
      <c r="AH200" s="26">
        <f t="shared" si="82"/>
        <v>2.3097194093225391E-30</v>
      </c>
      <c r="AI200" s="26">
        <f t="shared" si="82"/>
        <v>6.482115761647144E-30</v>
      </c>
      <c r="AJ200" s="26">
        <f t="shared" si="83"/>
        <v>1.762325222697816E-29</v>
      </c>
      <c r="AK200" s="26">
        <f t="shared" si="83"/>
        <v>4.6461301325669732E-29</v>
      </c>
      <c r="AL200" s="26">
        <f t="shared" si="83"/>
        <v>1.1888627103921367E-28</v>
      </c>
      <c r="AM200" s="26">
        <f t="shared" si="83"/>
        <v>2.9551730229747315E-28</v>
      </c>
      <c r="AN200" s="26">
        <f t="shared" si="83"/>
        <v>7.1416681388556254E-28</v>
      </c>
      <c r="AO200" s="26">
        <f t="shared" si="83"/>
        <v>1.6792571029201097E-27</v>
      </c>
      <c r="AP200" s="26">
        <f t="shared" si="83"/>
        <v>3.8446149461591956E-27</v>
      </c>
      <c r="AQ200" s="26">
        <f t="shared" si="83"/>
        <v>8.5764487260474185E-27</v>
      </c>
      <c r="AR200" s="26">
        <f t="shared" si="83"/>
        <v>1.8653775979153183E-26</v>
      </c>
      <c r="AS200" s="26">
        <f t="shared" si="83"/>
        <v>3.9582402687471339E-26</v>
      </c>
      <c r="AT200" s="26">
        <f t="shared" si="83"/>
        <v>8.1992119852619102E-26</v>
      </c>
      <c r="AU200" s="26">
        <f t="shared" si="83"/>
        <v>1.6589103319018301E-25</v>
      </c>
      <c r="AV200" s="26">
        <f t="shared" si="83"/>
        <v>3.2801181562604225E-25</v>
      </c>
      <c r="AW200" s="26">
        <f t="shared" si="83"/>
        <v>6.3415617687701399E-25</v>
      </c>
      <c r="AX200" s="26">
        <f t="shared" si="83"/>
        <v>1.1993823345282673E-24</v>
      </c>
      <c r="AY200" s="26">
        <f t="shared" si="83"/>
        <v>2.2201332575310614E-24</v>
      </c>
      <c r="AZ200" s="26">
        <f t="shared" si="84"/>
        <v>4.0239915292750372E-24</v>
      </c>
      <c r="BA200" s="26">
        <f t="shared" si="84"/>
        <v>7.1446380213658883E-24</v>
      </c>
      <c r="BB200" s="26">
        <f t="shared" si="84"/>
        <v>1.2431670157176685E-23</v>
      </c>
      <c r="BC200" s="26">
        <f t="shared" si="84"/>
        <v>2.1206966738713121E-23</v>
      </c>
      <c r="BD200" s="26">
        <f t="shared" si="84"/>
        <v>3.548088665900061E-23</v>
      </c>
      <c r="BE200" s="26">
        <f t="shared" si="84"/>
        <v>5.8242210176095391E-23</v>
      </c>
      <c r="BF200" s="26">
        <f t="shared" si="84"/>
        <v>9.383467195037611E-23</v>
      </c>
      <c r="BG200" s="26">
        <f t="shared" si="84"/>
        <v>1.4842939017604993E-22</v>
      </c>
      <c r="BH200" s="26">
        <f t="shared" si="84"/>
        <v>2.3059565973779163E-22</v>
      </c>
      <c r="BI200" s="26">
        <f t="shared" si="84"/>
        <v>3.5196179644189288E-22</v>
      </c>
      <c r="BJ200" s="26">
        <f t="shared" si="84"/>
        <v>5.2794269466283643E-22</v>
      </c>
      <c r="BK200" s="26">
        <f t="shared" si="84"/>
        <v>7.7849177009604639E-22</v>
      </c>
      <c r="BL200" s="26">
        <f t="shared" si="84"/>
        <v>1.1288130666392715E-21</v>
      </c>
      <c r="BM200" s="26">
        <f t="shared" si="84"/>
        <v>1.6099465048789609E-21</v>
      </c>
      <c r="BN200" s="26">
        <f t="shared" si="84"/>
        <v>2.2591184826527341E-21</v>
      </c>
      <c r="BO200" s="26">
        <f t="shared" si="84"/>
        <v>3.1197350474728204E-21</v>
      </c>
      <c r="BP200" s="26">
        <f t="shared" si="80"/>
        <v>4.2408898301583772E-21</v>
      </c>
      <c r="BQ200" s="26">
        <f t="shared" si="80"/>
        <v>5.6762679265196632E-21</v>
      </c>
      <c r="BR200" s="26">
        <f t="shared" si="80"/>
        <v>7.4823531758668205E-21</v>
      </c>
      <c r="BS200" s="26">
        <f t="shared" si="80"/>
        <v>9.7158914373196184E-21</v>
      </c>
      <c r="BT200" s="26">
        <f t="shared" si="80"/>
        <v>1.2430625809511846E-20</v>
      </c>
      <c r="BU200" s="26">
        <f t="shared" si="80"/>
        <v>1.5673397759819322E-20</v>
      </c>
      <c r="BV200" s="26">
        <f t="shared" si="80"/>
        <v>1.9479794358632557E-20</v>
      </c>
      <c r="BW200" s="26">
        <f t="shared" si="80"/>
        <v>2.3869607171845569E-20</v>
      </c>
      <c r="BX200" s="26">
        <f t="shared" si="80"/>
        <v>2.8842441999313369E-20</v>
      </c>
      <c r="BY200" s="26">
        <f t="shared" si="80"/>
        <v>3.4373869232058439E-20</v>
      </c>
      <c r="BZ200" s="26">
        <f t="shared" si="80"/>
        <v>4.0412521934987566E-20</v>
      </c>
      <c r="CA200" s="26">
        <f t="shared" si="80"/>
        <v>4.6878525444585603E-20</v>
      </c>
      <c r="CB200" s="26">
        <f t="shared" si="80"/>
        <v>5.3663575179986208E-20</v>
      </c>
      <c r="CC200" s="26">
        <f t="shared" si="80"/>
        <v>6.0632870657906462E-20</v>
      </c>
      <c r="CD200" s="26">
        <f t="shared" si="80"/>
        <v>6.7628971118434191E-20</v>
      </c>
      <c r="CE200" s="26">
        <f t="shared" si="85"/>
        <v>7.4477474522832457E-20</v>
      </c>
      <c r="CF200" s="26">
        <f t="shared" si="85"/>
        <v>8.099425354358031E-20</v>
      </c>
      <c r="CG200" s="26">
        <f t="shared" si="85"/>
        <v>8.6993827880141808E-20</v>
      </c>
      <c r="CH200" s="26">
        <f t="shared" si="85"/>
        <v>9.2298329580150505E-20</v>
      </c>
      <c r="CI200" s="26">
        <f t="shared" si="85"/>
        <v>9.6746441849073387E-20</v>
      </c>
      <c r="CJ200" s="26">
        <f t="shared" si="85"/>
        <v>1.0020167191511171E-19</v>
      </c>
      <c r="CK200" s="26">
        <f t="shared" si="85"/>
        <v>1.0255935831311435E-19</v>
      </c>
      <c r="CL200" s="26">
        <f t="shared" si="85"/>
        <v>1.0375190899117382E-19</v>
      </c>
      <c r="CM200" s="26">
        <f t="shared" si="85"/>
        <v>1.0375190899117385E-19</v>
      </c>
      <c r="CN200" s="26">
        <f t="shared" si="85"/>
        <v>1.0257291002536503E-19</v>
      </c>
      <c r="CO200" s="26">
        <f t="shared" si="85"/>
        <v>1.0026790081131192E-19</v>
      </c>
      <c r="CP200" s="26">
        <f t="shared" si="85"/>
        <v>9.6925637450934807E-20</v>
      </c>
      <c r="CQ200" s="26">
        <f t="shared" si="85"/>
        <v>9.2665169870674008E-20</v>
      </c>
      <c r="CR200" s="26">
        <f t="shared" si="85"/>
        <v>8.7629019334224299E-20</v>
      </c>
      <c r="CS200" s="26">
        <f t="shared" si="85"/>
        <v>8.1975534215887307E-20</v>
      </c>
      <c r="CT200" s="26">
        <f t="shared" si="85"/>
        <v>7.5870973157257397E-20</v>
      </c>
      <c r="CU200" s="26">
        <f t="shared" si="86"/>
        <v>6.9481838575593631E-20</v>
      </c>
      <c r="CV200" s="26">
        <f t="shared" si="86"/>
        <v>6.2967916209131586E-20</v>
      </c>
      <c r="CW200" s="26">
        <f t="shared" si="86"/>
        <v>5.6476378455612923E-20</v>
      </c>
      <c r="CX200" s="26">
        <f t="shared" si="86"/>
        <v>5.0137193118758316E-20</v>
      </c>
      <c r="CY200" s="26">
        <f t="shared" si="86"/>
        <v>4.4059957589211936E-20</v>
      </c>
      <c r="CZ200" s="26">
        <f t="shared" si="86"/>
        <v>3.8332163102614393E-20</v>
      </c>
      <c r="DA200" s="26">
        <f t="shared" si="86"/>
        <v>3.3018793959677764E-20</v>
      </c>
      <c r="DB200" s="26">
        <f t="shared" si="86"/>
        <v>2.8163088965607427E-20</v>
      </c>
      <c r="DC200" s="26">
        <f t="shared" si="86"/>
        <v>2.378824019425104E-20</v>
      </c>
      <c r="DD200" s="26">
        <f t="shared" si="86"/>
        <v>1.9899777854806111E-20</v>
      </c>
      <c r="DE200" s="26">
        <f t="shared" si="86"/>
        <v>1.6488387365410783E-20</v>
      </c>
      <c r="DF200" s="26">
        <f t="shared" si="86"/>
        <v>1.3532921705572979E-20</v>
      </c>
      <c r="DG200" s="26">
        <f t="shared" si="86"/>
        <v>1.1003403629764966E-20</v>
      </c>
      <c r="DH200" s="26">
        <f t="shared" si="86"/>
        <v>8.8638529239773431E-21</v>
      </c>
      <c r="DI200" s="26">
        <f t="shared" si="86"/>
        <v>7.0748183888626426E-21</v>
      </c>
      <c r="DJ200" s="26">
        <f t="shared" si="86"/>
        <v>5.5955381802822722E-21</v>
      </c>
      <c r="DK200" s="26">
        <f t="shared" si="87"/>
        <v>4.3856920872482667E-21</v>
      </c>
      <c r="DL200" s="26">
        <f t="shared" si="87"/>
        <v>3.4067429606303615E-21</v>
      </c>
      <c r="DM200" s="26">
        <f t="shared" si="87"/>
        <v>2.6228905980074446E-21</v>
      </c>
      <c r="DN200" s="26">
        <f t="shared" si="87"/>
        <v>2.0016796669004168E-21</v>
      </c>
      <c r="DO200" s="26">
        <f t="shared" si="87"/>
        <v>1.5143141827855343E-21</v>
      </c>
      <c r="DP200" s="26">
        <f t="shared" si="87"/>
        <v>1.1357356370891487E-21</v>
      </c>
      <c r="DQ200" s="26">
        <f t="shared" si="87"/>
        <v>8.4452137116884923E-22</v>
      </c>
      <c r="DR200" s="26">
        <f t="shared" si="87"/>
        <v>6.2265558721771711E-22</v>
      </c>
      <c r="DS200" s="26">
        <f t="shared" si="87"/>
        <v>4.5521879065496833E-22</v>
      </c>
      <c r="DT200" s="26">
        <f t="shared" si="87"/>
        <v>3.3003362322485062E-22</v>
      </c>
      <c r="DU200" s="26">
        <f t="shared" si="87"/>
        <v>2.3729690264927238E-22</v>
      </c>
      <c r="DV200" s="26">
        <f t="shared" si="87"/>
        <v>1.69219922381039E-22</v>
      </c>
      <c r="DW200" s="26">
        <f t="shared" si="87"/>
        <v>1.1969214022073544E-22</v>
      </c>
      <c r="DX200" s="26">
        <f t="shared" si="87"/>
        <v>8.3977549993580297E-23</v>
      </c>
      <c r="DY200" s="26">
        <f t="shared" si="87"/>
        <v>5.8448374795532224E-23</v>
      </c>
      <c r="DZ200" s="26">
        <f t="shared" si="87"/>
        <v>4.0357211168343528E-23</v>
      </c>
      <c r="EA200" s="26">
        <f t="shared" si="81"/>
        <v>2.7646278516896543E-23</v>
      </c>
      <c r="EB200" s="26">
        <f t="shared" si="81"/>
        <v>1.8790829929453212E-23</v>
      </c>
      <c r="EC200" s="26">
        <f t="shared" si="81"/>
        <v>1.2672885301259103E-23</v>
      </c>
      <c r="ED200" s="26">
        <f t="shared" si="81"/>
        <v>8.4810847785349618E-24</v>
      </c>
      <c r="EE200" s="26">
        <f t="shared" si="88"/>
        <v>5.6324761506300633E-24</v>
      </c>
      <c r="EF200" s="26">
        <f t="shared" si="88"/>
        <v>3.7123138265516693E-24</v>
      </c>
      <c r="EG200" s="26">
        <f t="shared" si="88"/>
        <v>2.428355660977391E-24</v>
      </c>
      <c r="EH200" s="26">
        <f t="shared" si="88"/>
        <v>1.5766189739181706E-24</v>
      </c>
      <c r="EI200" s="26">
        <f t="shared" si="88"/>
        <v>1.0160433387472637E-24</v>
      </c>
      <c r="EJ200" s="26">
        <f t="shared" si="88"/>
        <v>6.4996890052213831E-25</v>
      </c>
      <c r="EK200" s="26">
        <f t="shared" si="88"/>
        <v>4.127539733242833E-25</v>
      </c>
      <c r="EL200" s="26">
        <f t="shared" si="88"/>
        <v>2.6021446144356784E-25</v>
      </c>
      <c r="EM200" s="26">
        <f t="shared" si="88"/>
        <v>1.6286804421288165E-25</v>
      </c>
      <c r="EN200" s="26">
        <f t="shared" si="88"/>
        <v>1.0121085604657612E-25</v>
      </c>
      <c r="EO200" s="26">
        <f t="shared" si="88"/>
        <v>6.2449251603206436E-26</v>
      </c>
      <c r="EP200" s="26">
        <f t="shared" si="88"/>
        <v>3.8261161193513745E-26</v>
      </c>
      <c r="EQ200" s="26">
        <f t="shared" si="88"/>
        <v>2.3277769397452186E-26</v>
      </c>
      <c r="ER200" s="26">
        <f t="shared" si="88"/>
        <v>1.4063652344294172E-26</v>
      </c>
      <c r="ES200" s="26">
        <f t="shared" si="89"/>
        <v>8.4381914065764484E-27</v>
      </c>
      <c r="ET200" s="26">
        <f t="shared" si="89"/>
        <v>5.0282373450148315E-27</v>
      </c>
      <c r="EU200" s="26">
        <f t="shared" si="89"/>
        <v>2.975895571539303E-27</v>
      </c>
      <c r="EV200" s="26">
        <f t="shared" si="89"/>
        <v>1.7493440184049077E-27</v>
      </c>
      <c r="EW200" s="26">
        <f t="shared" si="89"/>
        <v>1.0214290577263533E-27</v>
      </c>
      <c r="EX200" s="26">
        <f t="shared" si="89"/>
        <v>5.9242885348129009E-28</v>
      </c>
      <c r="EY200" s="26">
        <f t="shared" si="89"/>
        <v>3.4133318048259536E-28</v>
      </c>
      <c r="EZ200" s="26">
        <f t="shared" si="89"/>
        <v>1.9536833356569177E-28</v>
      </c>
      <c r="FA200" s="26">
        <f t="shared" si="89"/>
        <v>1.1109179751774856E-28</v>
      </c>
      <c r="FB200" s="26">
        <f t="shared" si="89"/>
        <v>6.2759651844441697E-29</v>
      </c>
      <c r="FC200" s="26">
        <f t="shared" si="89"/>
        <v>3.5226385228816029E-29</v>
      </c>
      <c r="FD200" s="26">
        <f t="shared" si="89"/>
        <v>1.9645484069916187E-29</v>
      </c>
      <c r="FE200" s="26">
        <f t="shared" si="89"/>
        <v>1.0886351045112941E-29</v>
      </c>
      <c r="FF200" s="26">
        <f t="shared" si="89"/>
        <v>5.9943831704102934E-30</v>
      </c>
      <c r="FG200" s="26">
        <f t="shared" si="89"/>
        <v>3.2799455083376797E-30</v>
      </c>
      <c r="FH200" s="26">
        <f t="shared" si="89"/>
        <v>1.7834703701586122E-30</v>
      </c>
    </row>
    <row r="201" spans="2:164" ht="19.2" customHeight="1" x14ac:dyDescent="0.3">
      <c r="B201" s="26">
        <f t="shared" si="72"/>
        <v>1.142622341372982E-17</v>
      </c>
      <c r="C201" s="3">
        <v>17</v>
      </c>
      <c r="D201" s="26">
        <f t="shared" si="77"/>
        <v>1.8805409108416457E-55</v>
      </c>
      <c r="E201" s="26">
        <f t="shared" si="77"/>
        <v>1.6360705924322317E-53</v>
      </c>
      <c r="F201" s="26">
        <f t="shared" si="77"/>
        <v>7.1169070770801355E-52</v>
      </c>
      <c r="G201" s="26">
        <f t="shared" si="77"/>
        <v>2.0639030523532655E-50</v>
      </c>
      <c r="H201" s="26">
        <f t="shared" si="77"/>
        <v>4.4889891388683409E-49</v>
      </c>
      <c r="I201" s="26">
        <f t="shared" si="77"/>
        <v>7.8108411016309271E-48</v>
      </c>
      <c r="J201" s="26">
        <f t="shared" si="77"/>
        <v>1.1325719597364731E-46</v>
      </c>
      <c r="K201" s="26">
        <f t="shared" si="77"/>
        <v>1.4076251499581898E-45</v>
      </c>
      <c r="L201" s="26">
        <f t="shared" si="77"/>
        <v>1.5307923505795391E-44</v>
      </c>
      <c r="M201" s="26">
        <f t="shared" si="77"/>
        <v>1.4797659388935512E-43</v>
      </c>
      <c r="N201" s="26">
        <f t="shared" si="77"/>
        <v>1.2873963668374054E-42</v>
      </c>
      <c r="O201" s="26">
        <f t="shared" si="77"/>
        <v>1.0182134901350228E-41</v>
      </c>
      <c r="P201" s="26">
        <f t="shared" si="77"/>
        <v>7.3820478034789704E-41</v>
      </c>
      <c r="Q201" s="26">
        <f t="shared" si="77"/>
        <v>4.9402935300205481E-40</v>
      </c>
      <c r="R201" s="26">
        <f t="shared" si="77"/>
        <v>3.0700395507984728E-39</v>
      </c>
      <c r="S201" s="26">
        <f t="shared" si="77"/>
        <v>1.7806229394631136E-38</v>
      </c>
      <c r="T201" s="26">
        <f t="shared" si="82"/>
        <v>9.6821372333306944E-38</v>
      </c>
      <c r="U201" s="26">
        <f t="shared" si="82"/>
        <v>4.9549761135280267E-37</v>
      </c>
      <c r="V201" s="26">
        <f t="shared" si="82"/>
        <v>2.3949051215385587E-36</v>
      </c>
      <c r="W201" s="26">
        <f t="shared" si="82"/>
        <v>1.096614450388711E-35</v>
      </c>
      <c r="X201" s="26">
        <f t="shared" si="82"/>
        <v>4.770272859190916E-35</v>
      </c>
      <c r="Y201" s="26">
        <f t="shared" si="82"/>
        <v>1.9762558988076628E-34</v>
      </c>
      <c r="Z201" s="26">
        <f t="shared" si="82"/>
        <v>7.8151937816484581E-34</v>
      </c>
      <c r="AA201" s="26">
        <f t="shared" si="82"/>
        <v>2.9561819956670351E-33</v>
      </c>
      <c r="AB201" s="26">
        <f t="shared" si="82"/>
        <v>1.0716159734293003E-32</v>
      </c>
      <c r="AC201" s="26">
        <f t="shared" si="82"/>
        <v>3.7292235875339694E-32</v>
      </c>
      <c r="AD201" s="26">
        <f t="shared" si="82"/>
        <v>1.2478555850594368E-31</v>
      </c>
      <c r="AE201" s="26">
        <f t="shared" si="82"/>
        <v>4.0208679963026346E-31</v>
      </c>
      <c r="AF201" s="26">
        <f t="shared" si="82"/>
        <v>1.2493411274226118E-30</v>
      </c>
      <c r="AG201" s="26">
        <f t="shared" si="82"/>
        <v>3.7480233822678298E-30</v>
      </c>
      <c r="AH201" s="26">
        <f t="shared" si="82"/>
        <v>1.0869267808576634E-29</v>
      </c>
      <c r="AI201" s="26">
        <f t="shared" si="82"/>
        <v>3.0504074172457087E-29</v>
      </c>
      <c r="AJ201" s="26">
        <f t="shared" si="83"/>
        <v>8.2932951656367665E-29</v>
      </c>
      <c r="AK201" s="26">
        <f t="shared" si="83"/>
        <v>2.1864141800315129E-28</v>
      </c>
      <c r="AL201" s="26">
        <f t="shared" si="83"/>
        <v>5.5946480489041625E-28</v>
      </c>
      <c r="AM201" s="26">
        <f t="shared" si="83"/>
        <v>1.3906696578704594E-27</v>
      </c>
      <c r="AN201" s="26">
        <f t="shared" si="83"/>
        <v>3.3607850065202881E-27</v>
      </c>
      <c r="AO201" s="26">
        <f t="shared" si="83"/>
        <v>7.902386366682854E-27</v>
      </c>
      <c r="AP201" s="26">
        <f t="shared" si="83"/>
        <v>1.8092305628984418E-26</v>
      </c>
      <c r="AQ201" s="26">
        <f t="shared" si="83"/>
        <v>4.0359758710811303E-26</v>
      </c>
      <c r="AR201" s="26">
        <f t="shared" si="83"/>
        <v>8.7782475196014813E-26</v>
      </c>
      <c r="AS201" s="26">
        <f t="shared" si="83"/>
        <v>1.8627013029398243E-25</v>
      </c>
      <c r="AT201" s="26">
        <f t="shared" si="83"/>
        <v>3.8584526989467738E-25</v>
      </c>
      <c r="AU201" s="26">
        <f t="shared" si="83"/>
        <v>7.8066368560085985E-25</v>
      </c>
      <c r="AV201" s="26">
        <f t="shared" si="83"/>
        <v>1.5435850147107843E-24</v>
      </c>
      <c r="AW201" s="26">
        <f t="shared" si="83"/>
        <v>2.9842643617741778E-24</v>
      </c>
      <c r="AX201" s="26">
        <f t="shared" si="83"/>
        <v>5.6441521624859534E-24</v>
      </c>
      <c r="AY201" s="26">
        <f t="shared" si="83"/>
        <v>1.0447685917793211E-23</v>
      </c>
      <c r="AZ201" s="26">
        <f t="shared" si="84"/>
        <v>1.8936430726000141E-23</v>
      </c>
      <c r="BA201" s="26">
        <f t="shared" si="84"/>
        <v>3.3621825982898236E-23</v>
      </c>
      <c r="BB201" s="26">
        <f t="shared" si="84"/>
        <v>5.8501977210243116E-23</v>
      </c>
      <c r="BC201" s="26">
        <f t="shared" si="84"/>
        <v>9.979749053512039E-23</v>
      </c>
      <c r="BD201" s="26">
        <f t="shared" si="84"/>
        <v>1.6696887839529667E-22</v>
      </c>
      <c r="BE201" s="26">
        <f t="shared" si="84"/>
        <v>2.7408098906397778E-22</v>
      </c>
      <c r="BF201" s="26">
        <f t="shared" si="84"/>
        <v>4.4157492682529847E-22</v>
      </c>
      <c r="BG201" s="26">
        <f t="shared" si="84"/>
        <v>6.9849124788729247E-22</v>
      </c>
      <c r="BH201" s="26">
        <f t="shared" si="84"/>
        <v>1.0851560458248999E-21</v>
      </c>
      <c r="BI201" s="26">
        <f t="shared" si="84"/>
        <v>1.6562908067853751E-21</v>
      </c>
      <c r="BJ201" s="26">
        <f t="shared" si="84"/>
        <v>2.4844362101780493E-21</v>
      </c>
      <c r="BK201" s="26">
        <f t="shared" si="84"/>
        <v>3.6634906828049179E-21</v>
      </c>
      <c r="BL201" s="26">
        <f t="shared" si="84"/>
        <v>5.3120614900671496E-21</v>
      </c>
      <c r="BM201" s="26">
        <f t="shared" si="84"/>
        <v>7.5762188464892131E-21</v>
      </c>
      <c r="BN201" s="26">
        <f t="shared" si="84"/>
        <v>1.0631145800718728E-20</v>
      </c>
      <c r="BO201" s="26">
        <f t="shared" si="84"/>
        <v>1.4681106105754421E-20</v>
      </c>
      <c r="BP201" s="26">
        <f t="shared" si="80"/>
        <v>1.9957128612509974E-20</v>
      </c>
      <c r="BQ201" s="26">
        <f t="shared" si="80"/>
        <v>2.6711849065974836E-20</v>
      </c>
      <c r="BR201" s="26">
        <f t="shared" si="80"/>
        <v>3.5211073768784978E-20</v>
      </c>
      <c r="BS201" s="26">
        <f t="shared" si="80"/>
        <v>4.5721842057974586E-20</v>
      </c>
      <c r="BT201" s="26">
        <f t="shared" si="80"/>
        <v>5.8497062632996807E-20</v>
      </c>
      <c r="BU201" s="26">
        <f t="shared" si="80"/>
        <v>7.3757165928561375E-20</v>
      </c>
      <c r="BV201" s="26">
        <f t="shared" si="80"/>
        <v>9.1669620511211857E-20</v>
      </c>
      <c r="BW201" s="26">
        <f t="shared" si="80"/>
        <v>1.12327563161626E-19</v>
      </c>
      <c r="BX201" s="26">
        <f t="shared" si="80"/>
        <v>1.3572913882029796E-19</v>
      </c>
      <c r="BY201" s="26">
        <f t="shared" si="80"/>
        <v>1.6175938462145118E-19</v>
      </c>
      <c r="BZ201" s="26">
        <f t="shared" si="80"/>
        <v>1.9017657381170584E-19</v>
      </c>
      <c r="CA201" s="26">
        <f t="shared" si="80"/>
        <v>2.2060482562157893E-19</v>
      </c>
      <c r="CB201" s="26">
        <f t="shared" si="80"/>
        <v>2.5253447143522877E-19</v>
      </c>
      <c r="CC201" s="26">
        <f t="shared" si="80"/>
        <v>2.8533115603720635E-19</v>
      </c>
      <c r="CD201" s="26">
        <f t="shared" si="80"/>
        <v>3.1825398173380734E-19</v>
      </c>
      <c r="CE201" s="26">
        <f t="shared" si="85"/>
        <v>3.5048223304862265E-19</v>
      </c>
      <c r="CF201" s="26">
        <f t="shared" si="85"/>
        <v>3.8114942844037718E-19</v>
      </c>
      <c r="CG201" s="26">
        <f t="shared" si="85"/>
        <v>4.0938271943596066E-19</v>
      </c>
      <c r="CH201" s="26">
        <f t="shared" si="85"/>
        <v>4.3434508037717809E-19</v>
      </c>
      <c r="CI201" s="26">
        <f t="shared" si="85"/>
        <v>4.5527737340740333E-19</v>
      </c>
      <c r="CJ201" s="26">
        <f t="shared" si="85"/>
        <v>4.7153727960052478E-19</v>
      </c>
      <c r="CK201" s="26">
        <f t="shared" si="85"/>
        <v>4.826322744146549E-19</v>
      </c>
      <c r="CL201" s="26">
        <f t="shared" si="85"/>
        <v>4.8824427760552303E-19</v>
      </c>
      <c r="CM201" s="26">
        <f t="shared" si="85"/>
        <v>4.8824427760552303E-19</v>
      </c>
      <c r="CN201" s="26">
        <f t="shared" si="85"/>
        <v>4.8269604717818752E-19</v>
      </c>
      <c r="CO201" s="26">
        <f t="shared" si="85"/>
        <v>4.7184894499440813E-19</v>
      </c>
      <c r="CP201" s="26">
        <f t="shared" si="85"/>
        <v>4.5612064682792768E-19</v>
      </c>
      <c r="CQ201" s="26">
        <f t="shared" si="85"/>
        <v>4.3607138762670038E-19</v>
      </c>
      <c r="CR201" s="26">
        <f t="shared" si="85"/>
        <v>4.1237185569046655E-19</v>
      </c>
      <c r="CS201" s="26">
        <f t="shared" si="85"/>
        <v>3.8576721983946898E-19</v>
      </c>
      <c r="CT201" s="26">
        <f t="shared" si="85"/>
        <v>3.570398736812106E-19</v>
      </c>
      <c r="CU201" s="26">
        <f t="shared" si="86"/>
        <v>3.2697335800279297E-19</v>
      </c>
      <c r="CV201" s="26">
        <f t="shared" si="86"/>
        <v>2.9631960569003046E-19</v>
      </c>
      <c r="CW201" s="26">
        <f t="shared" si="86"/>
        <v>2.6577119273229562E-19</v>
      </c>
      <c r="CX201" s="26">
        <f t="shared" si="86"/>
        <v>2.359397323235681E-19</v>
      </c>
      <c r="CY201" s="26">
        <f t="shared" si="86"/>
        <v>2.0734097689040872E-19</v>
      </c>
      <c r="CZ201" s="26">
        <f t="shared" si="86"/>
        <v>1.8038664989465561E-19</v>
      </c>
      <c r="DA201" s="26">
        <f t="shared" si="86"/>
        <v>1.5538255981024802E-19</v>
      </c>
      <c r="DB201" s="26">
        <f t="shared" si="86"/>
        <v>1.3253218336756414E-19</v>
      </c>
      <c r="DC201" s="26">
        <f t="shared" si="86"/>
        <v>1.1194465973765175E-19</v>
      </c>
      <c r="DD201" s="26">
        <f t="shared" si="86"/>
        <v>9.3646013434381521E-20</v>
      </c>
      <c r="DE201" s="26">
        <f t="shared" si="86"/>
        <v>7.7592411131344712E-20</v>
      </c>
      <c r="DF201" s="26">
        <f t="shared" si="86"/>
        <v>6.368433743799037E-20</v>
      </c>
      <c r="DG201" s="26">
        <f t="shared" si="86"/>
        <v>5.1780722963599743E-20</v>
      </c>
      <c r="DH201" s="26">
        <f t="shared" si="86"/>
        <v>4.1712249054010953E-20</v>
      </c>
      <c r="DI201" s="26">
        <f t="shared" si="86"/>
        <v>3.3293263006412378E-20</v>
      </c>
      <c r="DJ201" s="26">
        <f t="shared" si="86"/>
        <v>2.6331944377798876E-20</v>
      </c>
      <c r="DK201" s="26">
        <f t="shared" si="87"/>
        <v>2.0638550998815334E-20</v>
      </c>
      <c r="DL201" s="26">
        <f t="shared" si="87"/>
        <v>1.6031731579436964E-20</v>
      </c>
      <c r="DM201" s="26">
        <f t="shared" si="87"/>
        <v>1.234301457885854E-20</v>
      </c>
      <c r="DN201" s="26">
        <f t="shared" si="87"/>
        <v>9.4196690207078269E-21</v>
      </c>
      <c r="DO201" s="26">
        <f t="shared" si="87"/>
        <v>7.1261843895789727E-21</v>
      </c>
      <c r="DP201" s="26">
        <f t="shared" si="87"/>
        <v>5.3446382921842197E-21</v>
      </c>
      <c r="DQ201" s="26">
        <f t="shared" si="87"/>
        <v>3.9742182172651653E-21</v>
      </c>
      <c r="DR201" s="26">
        <f t="shared" si="87"/>
        <v>2.9301439398480751E-21</v>
      </c>
      <c r="DS201" s="26">
        <f t="shared" si="87"/>
        <v>2.1422060736704353E-21</v>
      </c>
      <c r="DT201" s="26">
        <f t="shared" si="87"/>
        <v>1.5530994034110588E-21</v>
      </c>
      <c r="DU201" s="26">
        <f t="shared" si="87"/>
        <v>1.116691306584809E-21</v>
      </c>
      <c r="DV201" s="26">
        <f t="shared" si="87"/>
        <v>7.9632904649900557E-22</v>
      </c>
      <c r="DW201" s="26">
        <f t="shared" si="87"/>
        <v>5.632571304505186E-22</v>
      </c>
      <c r="DX201" s="26">
        <f t="shared" si="87"/>
        <v>3.9518847055802421E-22</v>
      </c>
      <c r="DY201" s="26">
        <f t="shared" si="87"/>
        <v>2.7505117550838647E-22</v>
      </c>
      <c r="DZ201" s="26">
        <f t="shared" si="87"/>
        <v>1.8991628785102801E-22</v>
      </c>
      <c r="EA201" s="26">
        <f t="shared" si="81"/>
        <v>1.3010013419715994E-22</v>
      </c>
      <c r="EB201" s="26">
        <f t="shared" si="81"/>
        <v>8.8427434962132589E-23</v>
      </c>
      <c r="EC201" s="26">
        <f t="shared" si="81"/>
        <v>5.9637107300042724E-23</v>
      </c>
      <c r="ED201" s="26">
        <f t="shared" si="81"/>
        <v>3.9910987193105624E-23</v>
      </c>
      <c r="EE201" s="26">
        <f t="shared" si="88"/>
        <v>2.6505770120612012E-23</v>
      </c>
      <c r="EF201" s="26">
        <f t="shared" si="88"/>
        <v>1.7469712124948999E-23</v>
      </c>
      <c r="EG201" s="26">
        <f t="shared" si="88"/>
        <v>1.142755605165829E-23</v>
      </c>
      <c r="EH201" s="26">
        <f t="shared" si="88"/>
        <v>7.4193834066737297E-24</v>
      </c>
      <c r="EI201" s="26">
        <f t="shared" si="88"/>
        <v>4.7813804176341726E-24</v>
      </c>
      <c r="EJ201" s="26">
        <f t="shared" si="88"/>
        <v>3.0586771789277039E-24</v>
      </c>
      <c r="EK201" s="26">
        <f t="shared" si="88"/>
        <v>1.9423716391730945E-24</v>
      </c>
      <c r="EL201" s="26">
        <f t="shared" si="88"/>
        <v>1.2245386420873757E-24</v>
      </c>
      <c r="EM201" s="26">
        <f t="shared" si="88"/>
        <v>7.6643785511944162E-25</v>
      </c>
      <c r="EN201" s="26">
        <f t="shared" si="88"/>
        <v>4.7628638139565141E-25</v>
      </c>
      <c r="EO201" s="26">
        <f t="shared" si="88"/>
        <v>2.9387883107391207E-25</v>
      </c>
      <c r="EP201" s="26">
        <f t="shared" si="88"/>
        <v>1.8005252326359377E-25</v>
      </c>
      <c r="EQ201" s="26">
        <f t="shared" si="88"/>
        <v>1.095424442233042E-25</v>
      </c>
      <c r="ER201" s="26">
        <f t="shared" si="88"/>
        <v>6.6181893384913628E-26</v>
      </c>
      <c r="ES201" s="26">
        <f t="shared" si="89"/>
        <v>3.9709136030947921E-26</v>
      </c>
      <c r="ET201" s="26">
        <f t="shared" si="89"/>
        <v>2.3662293388305047E-26</v>
      </c>
      <c r="EU201" s="26">
        <f t="shared" si="89"/>
        <v>1.4004214454302576E-26</v>
      </c>
      <c r="EV201" s="26">
        <f t="shared" si="89"/>
        <v>8.2322071454348447E-27</v>
      </c>
      <c r="EW201" s="26">
        <f t="shared" si="89"/>
        <v>4.8067249775357718E-27</v>
      </c>
      <c r="EX201" s="26">
        <f t="shared" si="89"/>
        <v>2.7879004869707714E-27</v>
      </c>
      <c r="EY201" s="26">
        <f t="shared" si="89"/>
        <v>1.6062737905063281E-27</v>
      </c>
      <c r="EZ201" s="26">
        <f t="shared" si="89"/>
        <v>9.1938039325031256E-28</v>
      </c>
      <c r="FA201" s="26">
        <f t="shared" si="89"/>
        <v>5.2278492949528638E-28</v>
      </c>
      <c r="FB201" s="26">
        <f t="shared" si="89"/>
        <v>2.9533953809148979E-28</v>
      </c>
      <c r="FC201" s="26">
        <f t="shared" si="89"/>
        <v>1.6577122460619277E-28</v>
      </c>
      <c r="FD201" s="26">
        <f t="shared" si="89"/>
        <v>9.2449336799605419E-29</v>
      </c>
      <c r="FE201" s="26">
        <f t="shared" si="89"/>
        <v>5.1229887271119622E-29</v>
      </c>
      <c r="FF201" s="26">
        <f t="shared" si="89"/>
        <v>2.8208861978401329E-29</v>
      </c>
      <c r="FG201" s="26">
        <f t="shared" si="89"/>
        <v>1.5435037686294935E-29</v>
      </c>
      <c r="FH201" s="26">
        <f t="shared" si="89"/>
        <v>8.392801741922865E-30</v>
      </c>
    </row>
    <row r="202" spans="2:164" ht="19.2" customHeight="1" x14ac:dyDescent="0.3">
      <c r="B202" s="26">
        <f t="shared" si="72"/>
        <v>5.0783215172132688E-17</v>
      </c>
      <c r="C202" s="3">
        <v>18</v>
      </c>
      <c r="D202" s="26">
        <f t="shared" si="77"/>
        <v>8.3579596037406733E-55</v>
      </c>
      <c r="E202" s="26">
        <f t="shared" si="77"/>
        <v>7.2714248552543857E-53</v>
      </c>
      <c r="F202" s="26">
        <f t="shared" si="77"/>
        <v>3.1630698120356253E-51</v>
      </c>
      <c r="G202" s="26">
        <f t="shared" si="77"/>
        <v>9.1729024549034295E-50</v>
      </c>
      <c r="H202" s="26">
        <f t="shared" si="77"/>
        <v>1.995106283941491E-48</v>
      </c>
      <c r="I202" s="26">
        <f t="shared" si="77"/>
        <v>3.4714849340582004E-47</v>
      </c>
      <c r="J202" s="26">
        <f t="shared" si="77"/>
        <v>5.0336531543843401E-46</v>
      </c>
      <c r="K202" s="26">
        <f t="shared" si="77"/>
        <v>6.2561117775919741E-45</v>
      </c>
      <c r="L202" s="26">
        <f t="shared" si="77"/>
        <v>6.8035215581313056E-44</v>
      </c>
      <c r="M202" s="26">
        <f t="shared" si="77"/>
        <v>6.5767375061935805E-43</v>
      </c>
      <c r="N202" s="26">
        <f t="shared" si="77"/>
        <v>5.7217616303884851E-42</v>
      </c>
      <c r="O202" s="26">
        <f t="shared" si="77"/>
        <v>4.5253932894890043E-41</v>
      </c>
      <c r="P202" s="26">
        <f t="shared" si="77"/>
        <v>3.2809101348795521E-40</v>
      </c>
      <c r="Q202" s="26">
        <f t="shared" si="77"/>
        <v>2.1956860133424724E-39</v>
      </c>
      <c r="R202" s="26">
        <f t="shared" si="77"/>
        <v>1.3644620225771032E-38</v>
      </c>
      <c r="S202" s="26">
        <f t="shared" si="77"/>
        <v>7.9138797309471962E-38</v>
      </c>
      <c r="T202" s="26">
        <f t="shared" si="82"/>
        <v>4.3031721037025435E-37</v>
      </c>
      <c r="U202" s="26">
        <f t="shared" si="82"/>
        <v>2.2022116060124627E-36</v>
      </c>
      <c r="V202" s="26">
        <f t="shared" si="82"/>
        <v>1.0644022762393627E-35</v>
      </c>
      <c r="W202" s="26">
        <f t="shared" si="82"/>
        <v>4.8738420017276191E-35</v>
      </c>
      <c r="X202" s="26">
        <f t="shared" si="82"/>
        <v>2.1201212707515244E-34</v>
      </c>
      <c r="Y202" s="26">
        <f t="shared" si="82"/>
        <v>8.7833595502563065E-34</v>
      </c>
      <c r="Z202" s="26">
        <f t="shared" si="82"/>
        <v>3.4734194585104364E-33</v>
      </c>
      <c r="AA202" s="26">
        <f t="shared" si="82"/>
        <v>1.3138586647409085E-32</v>
      </c>
      <c r="AB202" s="26">
        <f t="shared" si="82"/>
        <v>4.7627376596857941E-32</v>
      </c>
      <c r="AC202" s="26">
        <f t="shared" si="82"/>
        <v>1.657432705570658E-31</v>
      </c>
      <c r="AD202" s="26">
        <f t="shared" si="82"/>
        <v>5.5460248224864025E-31</v>
      </c>
      <c r="AE202" s="26">
        <f t="shared" si="82"/>
        <v>1.7870524428011761E-30</v>
      </c>
      <c r="AF202" s="26">
        <f t="shared" si="82"/>
        <v>5.5526272329894025E-30</v>
      </c>
      <c r="AG202" s="26">
        <f t="shared" si="82"/>
        <v>1.6657881698968184E-29</v>
      </c>
      <c r="AH202" s="26">
        <f t="shared" si="82"/>
        <v>4.8307856927007413E-29</v>
      </c>
      <c r="AI202" s="26">
        <f t="shared" si="82"/>
        <v>1.3557366298869857E-28</v>
      </c>
      <c r="AJ202" s="26">
        <f t="shared" si="83"/>
        <v>3.6859089625052404E-28</v>
      </c>
      <c r="AK202" s="26">
        <f t="shared" si="83"/>
        <v>9.7173963556956418E-28</v>
      </c>
      <c r="AL202" s="26">
        <f t="shared" si="83"/>
        <v>2.4865102439574131E-27</v>
      </c>
      <c r="AM202" s="26">
        <f t="shared" si="83"/>
        <v>6.1807540349798378E-27</v>
      </c>
      <c r="AN202" s="26">
        <f t="shared" si="83"/>
        <v>1.4936822251201327E-26</v>
      </c>
      <c r="AO202" s="26">
        <f t="shared" si="83"/>
        <v>3.5121717185257236E-26</v>
      </c>
      <c r="AP202" s="26">
        <f t="shared" si="83"/>
        <v>8.0410247239930983E-26</v>
      </c>
      <c r="AQ202" s="26">
        <f t="shared" si="83"/>
        <v>1.7937670538138412E-25</v>
      </c>
      <c r="AR202" s="26">
        <f t="shared" si="83"/>
        <v>3.9014433420451146E-25</v>
      </c>
      <c r="AS202" s="26">
        <f t="shared" si="83"/>
        <v>8.2786724575103558E-25</v>
      </c>
      <c r="AT202" s="26">
        <f t="shared" si="83"/>
        <v>1.7148678661985715E-24</v>
      </c>
      <c r="AU202" s="26">
        <f t="shared" si="83"/>
        <v>3.4696163804482762E-24</v>
      </c>
      <c r="AV202" s="26">
        <f t="shared" si="83"/>
        <v>6.8603778431590624E-24</v>
      </c>
      <c r="AW202" s="26">
        <f t="shared" si="83"/>
        <v>1.326339716344083E-23</v>
      </c>
      <c r="AX202" s="26">
        <f t="shared" si="83"/>
        <v>2.5085120722159868E-23</v>
      </c>
      <c r="AY202" s="26">
        <f t="shared" si="83"/>
        <v>4.6434159634636631E-23</v>
      </c>
      <c r="AZ202" s="26">
        <f t="shared" si="84"/>
        <v>8.4161914337778655E-23</v>
      </c>
      <c r="BA202" s="26">
        <f t="shared" si="84"/>
        <v>1.4943033770177039E-22</v>
      </c>
      <c r="BB202" s="26">
        <f t="shared" si="84"/>
        <v>2.6000878760108131E-22</v>
      </c>
      <c r="BC202" s="26">
        <f t="shared" si="84"/>
        <v>4.4354440237831412E-22</v>
      </c>
      <c r="BD202" s="26">
        <f t="shared" si="84"/>
        <v>7.4208390397909855E-22</v>
      </c>
      <c r="BE202" s="26">
        <f t="shared" si="84"/>
        <v>1.2181377291732382E-21</v>
      </c>
      <c r="BF202" s="26">
        <f t="shared" si="84"/>
        <v>1.962555230334666E-21</v>
      </c>
      <c r="BG202" s="26">
        <f t="shared" si="84"/>
        <v>3.1044055461657538E-21</v>
      </c>
      <c r="BH202" s="26">
        <f t="shared" si="84"/>
        <v>4.8229157592217916E-21</v>
      </c>
      <c r="BI202" s="26">
        <f t="shared" si="84"/>
        <v>7.3612924746016899E-21</v>
      </c>
      <c r="BJ202" s="26">
        <f t="shared" si="84"/>
        <v>1.1041938711902475E-20</v>
      </c>
      <c r="BK202" s="26">
        <f t="shared" si="84"/>
        <v>1.628218081246635E-20</v>
      </c>
      <c r="BL202" s="26">
        <f t="shared" si="84"/>
        <v>2.3609162178076291E-20</v>
      </c>
      <c r="BM202" s="26">
        <f t="shared" si="84"/>
        <v>3.3672083762174382E-20</v>
      </c>
      <c r="BN202" s="26">
        <f t="shared" si="84"/>
        <v>4.7249536892083378E-20</v>
      </c>
      <c r="BO202" s="26">
        <f t="shared" si="84"/>
        <v>6.5249360470019849E-20</v>
      </c>
      <c r="BP202" s="26">
        <f t="shared" si="80"/>
        <v>8.8698349388933484E-20</v>
      </c>
      <c r="BQ202" s="26">
        <f t="shared" si="80"/>
        <v>1.1871932918211073E-19</v>
      </c>
      <c r="BR202" s="26">
        <f t="shared" si="80"/>
        <v>1.5649366119460036E-19</v>
      </c>
      <c r="BS202" s="26">
        <f t="shared" si="80"/>
        <v>2.032081869243321E-19</v>
      </c>
      <c r="BT202" s="26">
        <f t="shared" si="80"/>
        <v>2.5998694503554217E-19</v>
      </c>
      <c r="BU202" s="26">
        <f t="shared" si="80"/>
        <v>3.2780962634916267E-19</v>
      </c>
      <c r="BV202" s="26">
        <f t="shared" si="80"/>
        <v>4.0742053560538728E-19</v>
      </c>
      <c r="BW202" s="26">
        <f t="shared" si="80"/>
        <v>4.9923361405167256E-19</v>
      </c>
      <c r="BX202" s="26">
        <f t="shared" si="80"/>
        <v>6.0324061697910392E-19</v>
      </c>
      <c r="BY202" s="26">
        <f t="shared" si="80"/>
        <v>7.1893059831756302E-19</v>
      </c>
      <c r="BZ202" s="26">
        <f t="shared" si="80"/>
        <v>8.4522921694091745E-19</v>
      </c>
      <c r="CA202" s="26">
        <f t="shared" si="80"/>
        <v>9.8046589165146473E-19</v>
      </c>
      <c r="CB202" s="26">
        <f t="shared" si="80"/>
        <v>1.12237542860102E-18</v>
      </c>
      <c r="CC202" s="26">
        <f t="shared" si="80"/>
        <v>1.2681384712764764E-18</v>
      </c>
      <c r="CD202" s="26">
        <f t="shared" si="80"/>
        <v>1.4144621410391481E-18</v>
      </c>
      <c r="CE202" s="26">
        <f t="shared" si="85"/>
        <v>1.5576988135494387E-18</v>
      </c>
      <c r="CF202" s="26">
        <f t="shared" si="85"/>
        <v>1.6939974597350149E-18</v>
      </c>
      <c r="CG202" s="26">
        <f t="shared" si="85"/>
        <v>1.8194787530487196E-18</v>
      </c>
      <c r="CH202" s="26">
        <f t="shared" si="85"/>
        <v>1.9304225794541304E-18</v>
      </c>
      <c r="CI202" s="26">
        <f t="shared" si="85"/>
        <v>2.0234549929217988E-18</v>
      </c>
      <c r="CJ202" s="26">
        <f t="shared" si="85"/>
        <v>2.0957212426690054E-18</v>
      </c>
      <c r="CK202" s="26">
        <f t="shared" si="85"/>
        <v>2.1450323307318057E-18</v>
      </c>
      <c r="CL202" s="26">
        <f t="shared" si="85"/>
        <v>2.1699745671356643E-18</v>
      </c>
      <c r="CM202" s="26">
        <f t="shared" si="85"/>
        <v>2.1699745671356647E-18</v>
      </c>
      <c r="CN202" s="26">
        <f t="shared" si="85"/>
        <v>2.1453157652363955E-18</v>
      </c>
      <c r="CO202" s="26">
        <f t="shared" si="85"/>
        <v>2.0971064221973757E-18</v>
      </c>
      <c r="CP202" s="26">
        <f t="shared" si="85"/>
        <v>2.0272028747907957E-18</v>
      </c>
      <c r="CQ202" s="26">
        <f t="shared" si="85"/>
        <v>1.9380950561186745E-18</v>
      </c>
      <c r="CR202" s="26">
        <f t="shared" si="85"/>
        <v>1.8327638030687457E-18</v>
      </c>
      <c r="CS202" s="26">
        <f t="shared" si="85"/>
        <v>1.7145209770643117E-18</v>
      </c>
      <c r="CT202" s="26">
        <f t="shared" si="85"/>
        <v>1.5868438830276075E-18</v>
      </c>
      <c r="CU202" s="26">
        <f t="shared" si="86"/>
        <v>1.4532149244568619E-18</v>
      </c>
      <c r="CV202" s="26">
        <f t="shared" si="86"/>
        <v>1.3169760252890282E-18</v>
      </c>
      <c r="CW202" s="26">
        <f t="shared" si="86"/>
        <v>1.1812053010324285E-18</v>
      </c>
      <c r="CX202" s="26">
        <f t="shared" si="86"/>
        <v>1.0486210325491947E-18</v>
      </c>
      <c r="CY202" s="26">
        <f t="shared" si="86"/>
        <v>9.2151545284626388E-19</v>
      </c>
      <c r="CZ202" s="26">
        <f t="shared" si="86"/>
        <v>8.017184439762496E-19</v>
      </c>
      <c r="DA202" s="26">
        <f t="shared" si="86"/>
        <v>6.9058915471221548E-19</v>
      </c>
      <c r="DB202" s="26">
        <f t="shared" si="86"/>
        <v>5.8903192607806457E-19</v>
      </c>
      <c r="DC202" s="26">
        <f t="shared" si="86"/>
        <v>4.9753182105623144E-19</v>
      </c>
      <c r="DD202" s="26">
        <f t="shared" si="86"/>
        <v>4.1620450415280803E-19</v>
      </c>
      <c r="DE202" s="26">
        <f t="shared" si="86"/>
        <v>3.4485516058375532E-19</v>
      </c>
      <c r="DF202" s="26">
        <f t="shared" si="86"/>
        <v>2.8304149972440247E-19</v>
      </c>
      <c r="DG202" s="26">
        <f t="shared" si="86"/>
        <v>2.3013654650488844E-19</v>
      </c>
      <c r="DH202" s="26">
        <f t="shared" si="86"/>
        <v>1.8538777357338257E-19</v>
      </c>
      <c r="DI202" s="26">
        <f t="shared" si="86"/>
        <v>1.4797005780627767E-19</v>
      </c>
      <c r="DJ202" s="26">
        <f t="shared" si="86"/>
        <v>1.1703086390132871E-19</v>
      </c>
      <c r="DK202" s="26">
        <f t="shared" si="87"/>
        <v>9.1726893328068428E-20</v>
      </c>
      <c r="DL202" s="26">
        <f t="shared" si="87"/>
        <v>7.1252140353053392E-20</v>
      </c>
      <c r="DM202" s="26">
        <f t="shared" si="87"/>
        <v>5.4857842572704786E-20</v>
      </c>
      <c r="DN202" s="26">
        <f t="shared" si="87"/>
        <v>4.1865195647590464E-20</v>
      </c>
      <c r="DO202" s="26">
        <f t="shared" si="87"/>
        <v>3.1671930620351082E-20</v>
      </c>
      <c r="DP202" s="26">
        <f t="shared" si="87"/>
        <v>2.3753947965263269E-20</v>
      </c>
      <c r="DQ202" s="26">
        <f t="shared" si="87"/>
        <v>1.7663192076734123E-20</v>
      </c>
      <c r="DR202" s="26">
        <f t="shared" si="87"/>
        <v>1.3022861954880373E-20</v>
      </c>
      <c r="DS202" s="26">
        <f t="shared" si="87"/>
        <v>9.5209158829797412E-21</v>
      </c>
      <c r="DT202" s="26">
        <f t="shared" si="87"/>
        <v>6.9026640151602822E-21</v>
      </c>
      <c r="DU202" s="26">
        <f t="shared" si="87"/>
        <v>4.9630724737102777E-21</v>
      </c>
      <c r="DV202" s="26">
        <f t="shared" si="87"/>
        <v>3.5392402066622575E-21</v>
      </c>
      <c r="DW202" s="26">
        <f t="shared" si="87"/>
        <v>2.5033650242245346E-21</v>
      </c>
      <c r="DX202" s="26">
        <f t="shared" si="87"/>
        <v>1.756393202480113E-21</v>
      </c>
      <c r="DY202" s="26">
        <f t="shared" si="87"/>
        <v>1.2224496689261657E-21</v>
      </c>
      <c r="DZ202" s="26">
        <f t="shared" si="87"/>
        <v>8.440723904490159E-22</v>
      </c>
      <c r="EA202" s="26">
        <f t="shared" si="81"/>
        <v>5.7822281865404596E-22</v>
      </c>
      <c r="EB202" s="26">
        <f t="shared" si="81"/>
        <v>3.9301082205392382E-22</v>
      </c>
      <c r="EC202" s="26">
        <f t="shared" si="81"/>
        <v>2.6505381022241292E-22</v>
      </c>
      <c r="ED202" s="26">
        <f t="shared" si="81"/>
        <v>1.7738216530269222E-22</v>
      </c>
      <c r="EE202" s="26">
        <f t="shared" si="88"/>
        <v>1.1780342275827597E-22</v>
      </c>
      <c r="EF202" s="26">
        <f t="shared" si="88"/>
        <v>7.7643164999773567E-23</v>
      </c>
      <c r="EG202" s="26">
        <f t="shared" si="88"/>
        <v>5.078913800737033E-23</v>
      </c>
      <c r="EH202" s="26">
        <f t="shared" si="88"/>
        <v>3.2975037362994454E-23</v>
      </c>
      <c r="EI202" s="26">
        <f t="shared" si="88"/>
        <v>2.125057963392972E-23</v>
      </c>
      <c r="EJ202" s="26">
        <f t="shared" si="88"/>
        <v>1.359412079523428E-23</v>
      </c>
      <c r="EK202" s="26">
        <f t="shared" si="88"/>
        <v>8.6327628407693338E-24</v>
      </c>
      <c r="EL202" s="26">
        <f t="shared" si="88"/>
        <v>5.4423939648327973E-24</v>
      </c>
      <c r="EM202" s="26">
        <f t="shared" si="88"/>
        <v>3.4063904671975288E-24</v>
      </c>
      <c r="EN202" s="26">
        <f t="shared" si="88"/>
        <v>2.1168283617584571E-24</v>
      </c>
      <c r="EO202" s="26">
        <f t="shared" si="88"/>
        <v>1.3061281381062799E-24</v>
      </c>
      <c r="EP202" s="26">
        <f t="shared" si="88"/>
        <v>8.0023343672708583E-25</v>
      </c>
      <c r="EQ202" s="26">
        <f t="shared" si="88"/>
        <v>4.8685530765913123E-25</v>
      </c>
      <c r="ER202" s="26">
        <f t="shared" si="88"/>
        <v>2.9414174837739481E-25</v>
      </c>
      <c r="ES202" s="26">
        <f t="shared" si="89"/>
        <v>1.7648504902643572E-25</v>
      </c>
      <c r="ET202" s="26">
        <f t="shared" si="89"/>
        <v>1.051657483924672E-25</v>
      </c>
      <c r="EU202" s="26">
        <f t="shared" si="89"/>
        <v>6.224095313023386E-26</v>
      </c>
      <c r="EV202" s="26">
        <f t="shared" si="89"/>
        <v>3.6587587313043862E-26</v>
      </c>
      <c r="EW202" s="26">
        <f t="shared" si="89"/>
        <v>2.1363222122381271E-26</v>
      </c>
      <c r="EX202" s="26">
        <f t="shared" si="89"/>
        <v>1.2390668830981244E-26</v>
      </c>
      <c r="EY202" s="26">
        <f t="shared" si="89"/>
        <v>7.1389946244725914E-27</v>
      </c>
      <c r="EZ202" s="26">
        <f t="shared" si="89"/>
        <v>4.0861350811125128E-27</v>
      </c>
      <c r="FA202" s="26">
        <f t="shared" si="89"/>
        <v>2.3234885755346131E-27</v>
      </c>
      <c r="FB202" s="26">
        <f t="shared" si="89"/>
        <v>1.3126201692955142E-27</v>
      </c>
      <c r="FC202" s="26">
        <f t="shared" si="89"/>
        <v>7.3676099824974789E-28</v>
      </c>
      <c r="FD202" s="26">
        <f t="shared" si="89"/>
        <v>4.108859413315809E-28</v>
      </c>
      <c r="FE202" s="26">
        <f t="shared" si="89"/>
        <v>2.2768838787164346E-28</v>
      </c>
      <c r="FF202" s="26">
        <f t="shared" si="89"/>
        <v>1.2537271990400627E-28</v>
      </c>
      <c r="FG202" s="26">
        <f t="shared" si="89"/>
        <v>6.8600167494644361E-29</v>
      </c>
      <c r="FH202" s="26">
        <f t="shared" si="89"/>
        <v>3.7301341075212847E-29</v>
      </c>
    </row>
    <row r="203" spans="2:164" ht="19.2" customHeight="1" x14ac:dyDescent="0.3">
      <c r="B203" s="26">
        <f t="shared" si="72"/>
        <v>2.13824063882664E-16</v>
      </c>
      <c r="C203" s="3">
        <v>19</v>
      </c>
      <c r="D203" s="26">
        <f t="shared" si="77"/>
        <v>3.5191408857855476E-54</v>
      </c>
      <c r="E203" s="26">
        <f t="shared" si="77"/>
        <v>3.0616525706334263E-52</v>
      </c>
      <c r="F203" s="26">
        <f t="shared" si="77"/>
        <v>1.3318188682255267E-50</v>
      </c>
      <c r="G203" s="26">
        <f t="shared" si="77"/>
        <v>3.8622747178540769E-49</v>
      </c>
      <c r="H203" s="26">
        <f t="shared" si="77"/>
        <v>8.4004475113325958E-48</v>
      </c>
      <c r="I203" s="26">
        <f t="shared" si="77"/>
        <v>1.4616778669718741E-46</v>
      </c>
      <c r="J203" s="26">
        <f t="shared" si="77"/>
        <v>2.1194329071091965E-45</v>
      </c>
      <c r="K203" s="26">
        <f t="shared" si="77"/>
        <v>2.6341523274071474E-44</v>
      </c>
      <c r="L203" s="26">
        <f t="shared" si="77"/>
        <v>2.8646406560552871E-43</v>
      </c>
      <c r="M203" s="26">
        <f t="shared" si="77"/>
        <v>2.7691526341867712E-42</v>
      </c>
      <c r="N203" s="26">
        <f t="shared" si="77"/>
        <v>2.4091627917425206E-41</v>
      </c>
      <c r="O203" s="26">
        <f t="shared" si="77"/>
        <v>1.9054287534690549E-40</v>
      </c>
      <c r="P203" s="26">
        <f t="shared" si="77"/>
        <v>1.3814358462650748E-39</v>
      </c>
      <c r="Q203" s="26">
        <f t="shared" si="77"/>
        <v>9.2449937403893593E-39</v>
      </c>
      <c r="R203" s="26">
        <f t="shared" si="77"/>
        <v>5.7451032529562243E-38</v>
      </c>
      <c r="S203" s="26">
        <f t="shared" si="77"/>
        <v>3.3321598867146095E-37</v>
      </c>
      <c r="T203" s="26">
        <f t="shared" si="82"/>
        <v>1.8118619384010714E-36</v>
      </c>
      <c r="U203" s="26">
        <f t="shared" si="82"/>
        <v>9.2724699200524774E-36</v>
      </c>
      <c r="V203" s="26">
        <f t="shared" si="82"/>
        <v>4.481693794692054E-35</v>
      </c>
      <c r="W203" s="26">
        <f t="shared" si="82"/>
        <v>2.052144000727419E-34</v>
      </c>
      <c r="X203" s="26">
        <f t="shared" si="82"/>
        <v>8.9268264031643158E-34</v>
      </c>
      <c r="Y203" s="26">
        <f t="shared" si="82"/>
        <v>3.6982566527394982E-33</v>
      </c>
      <c r="Z203" s="26">
        <f t="shared" si="82"/>
        <v>1.4624924035833417E-32</v>
      </c>
      <c r="AA203" s="26">
        <f t="shared" si="82"/>
        <v>5.5320364831196155E-32</v>
      </c>
      <c r="AB203" s="26">
        <f t="shared" si="82"/>
        <v>2.005363225130861E-31</v>
      </c>
      <c r="AC203" s="26">
        <f t="shared" si="82"/>
        <v>6.9786640234554033E-31</v>
      </c>
      <c r="AD203" s="26">
        <f t="shared" si="82"/>
        <v>2.3351683463100649E-30</v>
      </c>
      <c r="AE203" s="26">
        <f t="shared" si="82"/>
        <v>7.5244313381102173E-30</v>
      </c>
      <c r="AF203" s="26">
        <f t="shared" si="82"/>
        <v>2.3379483086271172E-29</v>
      </c>
      <c r="AG203" s="26">
        <f t="shared" si="82"/>
        <v>7.0138449258813426E-29</v>
      </c>
      <c r="AH203" s="26">
        <f t="shared" si="82"/>
        <v>2.0340150285055754E-28</v>
      </c>
      <c r="AI203" s="26">
        <f t="shared" si="82"/>
        <v>5.7083647574188884E-28</v>
      </c>
      <c r="AJ203" s="26">
        <f t="shared" si="83"/>
        <v>1.5519616684232595E-27</v>
      </c>
      <c r="AK203" s="26">
        <f t="shared" si="83"/>
        <v>4.0915353076613239E-27</v>
      </c>
      <c r="AL203" s="26">
        <f t="shared" si="83"/>
        <v>1.0469516816662794E-26</v>
      </c>
      <c r="AM203" s="26">
        <f t="shared" si="83"/>
        <v>2.6024227515704586E-26</v>
      </c>
      <c r="AN203" s="26">
        <f t="shared" si="83"/>
        <v>6.2891883162952957E-26</v>
      </c>
      <c r="AO203" s="26">
        <f t="shared" si="83"/>
        <v>1.47880914464241E-25</v>
      </c>
      <c r="AP203" s="26">
        <f t="shared" si="83"/>
        <v>3.3856946206286737E-25</v>
      </c>
      <c r="AQ203" s="26">
        <f t="shared" si="83"/>
        <v>7.5527033844793325E-25</v>
      </c>
      <c r="AR203" s="26">
        <f t="shared" si="83"/>
        <v>1.6427129861242591E-24</v>
      </c>
      <c r="AS203" s="26">
        <f t="shared" si="83"/>
        <v>3.4857568242148874E-24</v>
      </c>
      <c r="AT203" s="26">
        <f t="shared" si="83"/>
        <v>7.2204962787308284E-24</v>
      </c>
      <c r="AU203" s="26">
        <f t="shared" si="83"/>
        <v>1.4608911075571694E-23</v>
      </c>
      <c r="AV203" s="26">
        <f t="shared" si="83"/>
        <v>2.8885801444880269E-23</v>
      </c>
      <c r="AW203" s="26">
        <f t="shared" si="83"/>
        <v>5.5845882793435092E-23</v>
      </c>
      <c r="AX203" s="26">
        <f t="shared" si="83"/>
        <v>1.0562156093540999E-22</v>
      </c>
      <c r="AY203" s="26">
        <f t="shared" si="83"/>
        <v>1.9551225109320689E-22</v>
      </c>
      <c r="AZ203" s="26">
        <f t="shared" si="84"/>
        <v>3.5436595510643655E-22</v>
      </c>
      <c r="BA203" s="26">
        <f t="shared" si="84"/>
        <v>6.2918036927061229E-22</v>
      </c>
      <c r="BB203" s="26">
        <f t="shared" si="84"/>
        <v>1.0947738425308687E-21</v>
      </c>
      <c r="BC203" s="26">
        <f t="shared" si="84"/>
        <v>1.8675553784350074E-21</v>
      </c>
      <c r="BD203" s="26">
        <f t="shared" si="84"/>
        <v>3.1245638062277843E-21</v>
      </c>
      <c r="BE203" s="26">
        <f t="shared" si="84"/>
        <v>5.1290009649399513E-21</v>
      </c>
      <c r="BF203" s="26">
        <f t="shared" si="84"/>
        <v>8.2633904435143842E-21</v>
      </c>
      <c r="BG203" s="26">
        <f t="shared" si="84"/>
        <v>1.3071181247013703E-20</v>
      </c>
      <c r="BH203" s="26">
        <f t="shared" si="84"/>
        <v>2.0307013723039126E-20</v>
      </c>
      <c r="BI203" s="26">
        <f t="shared" si="84"/>
        <v>3.0994915682533435E-20</v>
      </c>
      <c r="BJ203" s="26">
        <f t="shared" si="84"/>
        <v>4.6492373523799903E-20</v>
      </c>
      <c r="BK203" s="26">
        <f t="shared" si="84"/>
        <v>6.8556550789332007E-20</v>
      </c>
      <c r="BL203" s="26">
        <f t="shared" si="84"/>
        <v>9.9406998644531772E-20</v>
      </c>
      <c r="BM203" s="26">
        <f t="shared" si="84"/>
        <v>1.417771947881027E-19</v>
      </c>
      <c r="BN203" s="26">
        <f t="shared" si="84"/>
        <v>1.9894541849298269E-19</v>
      </c>
      <c r="BO203" s="26">
        <f t="shared" si="84"/>
        <v>2.7473414934745206E-19</v>
      </c>
      <c r="BP203" s="26">
        <f t="shared" si="80"/>
        <v>3.7346673426919371E-19</v>
      </c>
      <c r="BQ203" s="26">
        <f t="shared" si="80"/>
        <v>4.9987085971415056E-19</v>
      </c>
      <c r="BR203" s="26">
        <f t="shared" si="80"/>
        <v>6.5892067871410695E-19</v>
      </c>
      <c r="BS203" s="26">
        <f t="shared" si="80"/>
        <v>8.5561341862876695E-19</v>
      </c>
      <c r="BT203" s="26">
        <f t="shared" si="80"/>
        <v>1.094681873833862E-18</v>
      </c>
      <c r="BU203" s="26">
        <f t="shared" si="80"/>
        <v>1.3802510583122641E-18</v>
      </c>
      <c r="BV203" s="26">
        <f t="shared" si="80"/>
        <v>1.7154548867595257E-18</v>
      </c>
      <c r="BW203" s="26">
        <f t="shared" si="80"/>
        <v>2.1020362696912536E-18</v>
      </c>
      <c r="BX203" s="26">
        <f t="shared" si="80"/>
        <v>2.5399604925435958E-18</v>
      </c>
      <c r="BY203" s="26">
        <f t="shared" si="80"/>
        <v>3.0270762034423711E-18</v>
      </c>
      <c r="BZ203" s="26">
        <f t="shared" si="80"/>
        <v>3.5588598608038638E-18</v>
      </c>
      <c r="CA203" s="26">
        <f t="shared" si="80"/>
        <v>4.1282774385324845E-18</v>
      </c>
      <c r="CB203" s="26">
        <f t="shared" si="80"/>
        <v>4.7257912783200857E-18</v>
      </c>
      <c r="CC203" s="26">
        <f t="shared" si="80"/>
        <v>5.3395304053746389E-18</v>
      </c>
      <c r="CD203" s="26">
        <f t="shared" si="80"/>
        <v>5.9556300675332559E-18</v>
      </c>
      <c r="CE203" s="26">
        <f t="shared" si="85"/>
        <v>6.5587318465239541E-18</v>
      </c>
      <c r="CF203" s="26">
        <f t="shared" si="85"/>
        <v>7.1326208830948004E-18</v>
      </c>
      <c r="CG203" s="26">
        <f t="shared" si="85"/>
        <v>7.6609631707314531E-18</v>
      </c>
      <c r="CH203" s="26">
        <f t="shared" si="85"/>
        <v>8.1280950713858137E-18</v>
      </c>
      <c r="CI203" s="26">
        <f t="shared" si="85"/>
        <v>8.519810496512839E-18</v>
      </c>
      <c r="CJ203" s="26">
        <f t="shared" si="85"/>
        <v>8.8240894428168678E-18</v>
      </c>
      <c r="CK203" s="26">
        <f t="shared" si="85"/>
        <v>9.0317150767654998E-18</v>
      </c>
      <c r="CL203" s="26">
        <f t="shared" si="85"/>
        <v>9.1367350195185881E-18</v>
      </c>
      <c r="CM203" s="26">
        <f t="shared" si="85"/>
        <v>9.1367350195185896E-18</v>
      </c>
      <c r="CN203" s="26">
        <f t="shared" si="85"/>
        <v>9.0329084852058771E-18</v>
      </c>
      <c r="CO203" s="26">
        <f t="shared" si="85"/>
        <v>8.8299217776731628E-18</v>
      </c>
      <c r="CP203" s="26">
        <f t="shared" si="85"/>
        <v>8.5355910517507214E-18</v>
      </c>
      <c r="CQ203" s="26">
        <f t="shared" si="85"/>
        <v>8.1604002362891572E-18</v>
      </c>
      <c r="CR203" s="26">
        <f t="shared" si="85"/>
        <v>7.7169002234473514E-18</v>
      </c>
      <c r="CS203" s="26">
        <f t="shared" si="85"/>
        <v>7.2190356929023668E-18</v>
      </c>
      <c r="CT203" s="26">
        <f t="shared" si="85"/>
        <v>6.6814479285372957E-18</v>
      </c>
      <c r="CU203" s="26">
        <f t="shared" si="86"/>
        <v>6.118799681923631E-18</v>
      </c>
      <c r="CV203" s="26">
        <f t="shared" si="86"/>
        <v>5.5451622117432774E-18</v>
      </c>
      <c r="CW203" s="26">
        <f t="shared" si="86"/>
        <v>4.9734960043470683E-18</v>
      </c>
      <c r="CX203" s="26">
        <f t="shared" si="86"/>
        <v>4.4152464528387156E-18</v>
      </c>
      <c r="CY203" s="26">
        <f t="shared" si="86"/>
        <v>3.8800650646158487E-18</v>
      </c>
      <c r="CZ203" s="26">
        <f t="shared" si="86"/>
        <v>3.3756566062157884E-18</v>
      </c>
      <c r="DA203" s="26">
        <f t="shared" si="86"/>
        <v>2.9077438093145922E-18</v>
      </c>
      <c r="DB203" s="26">
        <f t="shared" si="86"/>
        <v>2.4801344255918515E-18</v>
      </c>
      <c r="DC203" s="26">
        <f t="shared" si="86"/>
        <v>2.0948708254999224E-18</v>
      </c>
      <c r="DD203" s="26">
        <f t="shared" si="86"/>
        <v>1.7524400174855077E-18</v>
      </c>
      <c r="DE203" s="26">
        <f t="shared" si="86"/>
        <v>1.4520217287737069E-18</v>
      </c>
      <c r="DF203" s="26">
        <f t="shared" si="86"/>
        <v>1.191753683050116E-18</v>
      </c>
      <c r="DG203" s="26">
        <f t="shared" si="86"/>
        <v>9.689959852837411E-19</v>
      </c>
      <c r="DH203" s="26">
        <f t="shared" si="86"/>
        <v>7.8058009925634778E-19</v>
      </c>
      <c r="DI203" s="26">
        <f t="shared" si="86"/>
        <v>6.2303182234222188E-19</v>
      </c>
      <c r="DJ203" s="26">
        <f t="shared" si="86"/>
        <v>4.9276153221612094E-19</v>
      </c>
      <c r="DK203" s="26">
        <f t="shared" si="87"/>
        <v>3.8621849822344608E-19</v>
      </c>
      <c r="DL203" s="26">
        <f t="shared" si="87"/>
        <v>3.0000901201285647E-19</v>
      </c>
      <c r="DM203" s="26">
        <f t="shared" si="87"/>
        <v>2.3098038977980967E-19</v>
      </c>
      <c r="DN203" s="26">
        <f t="shared" si="87"/>
        <v>1.7627450798985464E-19</v>
      </c>
      <c r="DO203" s="26">
        <f t="shared" si="87"/>
        <v>1.333554973488467E-19</v>
      </c>
      <c r="DP203" s="26">
        <f t="shared" si="87"/>
        <v>1.0001662301163483E-19</v>
      </c>
      <c r="DQ203" s="26">
        <f t="shared" si="87"/>
        <v>7.4371335059933166E-20</v>
      </c>
      <c r="DR203" s="26">
        <f t="shared" si="87"/>
        <v>5.4833102967917376E-20</v>
      </c>
      <c r="DS203" s="26">
        <f t="shared" si="87"/>
        <v>4.0088066875704182E-20</v>
      </c>
      <c r="DT203" s="26">
        <f t="shared" si="87"/>
        <v>2.9063848484885409E-20</v>
      </c>
      <c r="DU203" s="26">
        <f t="shared" si="87"/>
        <v>2.0897147257727488E-20</v>
      </c>
      <c r="DV203" s="26">
        <f t="shared" si="87"/>
        <v>1.4902064028051613E-20</v>
      </c>
      <c r="DW203" s="26">
        <f t="shared" si="87"/>
        <v>1.0540484312524359E-20</v>
      </c>
      <c r="DX203" s="26">
        <f t="shared" si="87"/>
        <v>7.3953397999162667E-21</v>
      </c>
      <c r="DY203" s="26">
        <f t="shared" si="87"/>
        <v>5.1471565007417514E-21</v>
      </c>
      <c r="DZ203" s="26">
        <f t="shared" si="87"/>
        <v>3.5539890124169102E-21</v>
      </c>
      <c r="EA203" s="26">
        <f t="shared" si="81"/>
        <v>2.4346223943328257E-21</v>
      </c>
      <c r="EB203" s="26">
        <f t="shared" si="81"/>
        <v>1.6547824086481007E-21</v>
      </c>
      <c r="EC203" s="26">
        <f t="shared" si="81"/>
        <v>1.1160160430417389E-21</v>
      </c>
      <c r="ED203" s="26">
        <f t="shared" si="81"/>
        <v>7.468722749587042E-22</v>
      </c>
      <c r="EE203" s="26">
        <f t="shared" si="88"/>
        <v>4.9601441161379366E-22</v>
      </c>
      <c r="EF203" s="26">
        <f t="shared" si="88"/>
        <v>3.2691858947273092E-22</v>
      </c>
      <c r="EG203" s="26">
        <f t="shared" si="88"/>
        <v>2.138490021362962E-22</v>
      </c>
      <c r="EH203" s="26">
        <f t="shared" si="88"/>
        <v>1.3884226258102932E-22</v>
      </c>
      <c r="EI203" s="26">
        <f t="shared" si="88"/>
        <v>8.9476124774440951E-23</v>
      </c>
      <c r="EJ203" s="26">
        <f t="shared" si="88"/>
        <v>5.723840334835488E-23</v>
      </c>
      <c r="EK203" s="26">
        <f t="shared" si="88"/>
        <v>3.6348475119028781E-23</v>
      </c>
      <c r="EL203" s="26">
        <f t="shared" si="88"/>
        <v>2.2915343009822311E-23</v>
      </c>
      <c r="EM203" s="26">
        <f t="shared" si="88"/>
        <v>1.4342696703989598E-23</v>
      </c>
      <c r="EN203" s="26">
        <f t="shared" si="88"/>
        <v>8.9129615231935054E-24</v>
      </c>
      <c r="EO203" s="26">
        <f t="shared" si="88"/>
        <v>5.4994868972896005E-24</v>
      </c>
      <c r="EP203" s="26">
        <f t="shared" si="88"/>
        <v>3.3694039441140466E-24</v>
      </c>
      <c r="EQ203" s="26">
        <f t="shared" si="88"/>
        <v>2.0499170848805529E-24</v>
      </c>
      <c r="ER203" s="26">
        <f t="shared" si="88"/>
        <v>1.2384915721153468E-24</v>
      </c>
      <c r="ES203" s="26">
        <f t="shared" si="89"/>
        <v>7.4309494326920324E-25</v>
      </c>
      <c r="ET203" s="26">
        <f t="shared" si="89"/>
        <v>4.4280315112617775E-25</v>
      </c>
      <c r="EU203" s="26">
        <f t="shared" si="89"/>
        <v>2.6206717107466893E-25</v>
      </c>
      <c r="EV203" s="26">
        <f t="shared" si="89"/>
        <v>1.540529992128163E-25</v>
      </c>
      <c r="EW203" s="26">
        <f t="shared" si="89"/>
        <v>8.9950408936342214E-26</v>
      </c>
      <c r="EX203" s="26">
        <f t="shared" si="89"/>
        <v>5.2171237183078933E-26</v>
      </c>
      <c r="EY203" s="26">
        <f t="shared" si="89"/>
        <v>3.0058924734621441E-26</v>
      </c>
      <c r="EZ203" s="26">
        <f t="shared" si="89"/>
        <v>1.7204779288894794E-26</v>
      </c>
      <c r="FA203" s="26">
        <f t="shared" si="89"/>
        <v>9.78310979172469E-27</v>
      </c>
      <c r="FB203" s="26">
        <f t="shared" si="89"/>
        <v>5.5268217654547978E-27</v>
      </c>
      <c r="FC203" s="26">
        <f t="shared" si="89"/>
        <v>3.1021515715778864E-27</v>
      </c>
      <c r="FD203" s="26">
        <f t="shared" si="89"/>
        <v>1.7300460687645513E-27</v>
      </c>
      <c r="FE203" s="26">
        <f t="shared" si="89"/>
        <v>9.5868794893323591E-28</v>
      </c>
      <c r="FF203" s="26">
        <f t="shared" si="89"/>
        <v>5.2788513643792129E-28</v>
      </c>
      <c r="FG203" s="26">
        <f t="shared" si="89"/>
        <v>2.8884281050376581E-28</v>
      </c>
      <c r="FH203" s="26">
        <f t="shared" si="89"/>
        <v>1.5705827821142254E-28</v>
      </c>
    </row>
    <row r="204" spans="2:164" ht="19.2" customHeight="1" x14ac:dyDescent="0.3">
      <c r="B204" s="26">
        <f t="shared" si="72"/>
        <v>8.5529625553065825E-16</v>
      </c>
      <c r="C204" s="3">
        <v>20</v>
      </c>
      <c r="D204" s="26">
        <f t="shared" si="77"/>
        <v>1.4076563543142228E-53</v>
      </c>
      <c r="E204" s="26">
        <f t="shared" si="77"/>
        <v>1.2246610282533736E-51</v>
      </c>
      <c r="F204" s="26">
        <f t="shared" si="77"/>
        <v>5.3272754729021212E-50</v>
      </c>
      <c r="G204" s="26">
        <f t="shared" si="77"/>
        <v>1.5449098871416347E-48</v>
      </c>
      <c r="H204" s="26">
        <f t="shared" si="77"/>
        <v>3.3601790045330471E-47</v>
      </c>
      <c r="I204" s="26">
        <f t="shared" si="77"/>
        <v>5.846711467887512E-46</v>
      </c>
      <c r="J204" s="26">
        <f t="shared" si="77"/>
        <v>8.4777316284368086E-45</v>
      </c>
      <c r="K204" s="26">
        <f t="shared" si="77"/>
        <v>1.0536609309628617E-43</v>
      </c>
      <c r="L204" s="26">
        <f t="shared" si="77"/>
        <v>1.1458562624221179E-42</v>
      </c>
      <c r="M204" s="26">
        <f t="shared" si="77"/>
        <v>1.1076610536747114E-41</v>
      </c>
      <c r="N204" s="26">
        <f t="shared" si="77"/>
        <v>9.636651166970109E-41</v>
      </c>
      <c r="O204" s="26">
        <f t="shared" si="77"/>
        <v>7.621715013876239E-40</v>
      </c>
      <c r="P204" s="26">
        <f t="shared" si="77"/>
        <v>5.5257433850603143E-39</v>
      </c>
      <c r="Q204" s="26">
        <f t="shared" si="77"/>
        <v>3.6979974961557536E-38</v>
      </c>
      <c r="R204" s="26">
        <f t="shared" si="77"/>
        <v>2.298041301182496E-37</v>
      </c>
      <c r="S204" s="26">
        <f t="shared" si="77"/>
        <v>1.3328639546858473E-36</v>
      </c>
      <c r="T204" s="26">
        <f t="shared" si="82"/>
        <v>7.2474477536043045E-36</v>
      </c>
      <c r="U204" s="26">
        <f t="shared" si="82"/>
        <v>3.7089879680210006E-35</v>
      </c>
      <c r="V204" s="26">
        <f t="shared" si="82"/>
        <v>1.7926775178768263E-34</v>
      </c>
      <c r="W204" s="26">
        <f t="shared" si="82"/>
        <v>8.2085760029096982E-34</v>
      </c>
      <c r="X204" s="26">
        <f t="shared" si="82"/>
        <v>3.5707305612657359E-33</v>
      </c>
      <c r="Y204" s="26">
        <f t="shared" si="82"/>
        <v>1.4793026610958031E-32</v>
      </c>
      <c r="Z204" s="26">
        <f t="shared" si="82"/>
        <v>5.8499696143333833E-32</v>
      </c>
      <c r="AA204" s="26">
        <f t="shared" si="82"/>
        <v>2.2128145932478523E-31</v>
      </c>
      <c r="AB204" s="26">
        <f t="shared" si="82"/>
        <v>8.021452900523465E-31</v>
      </c>
      <c r="AC204" s="26">
        <f t="shared" si="82"/>
        <v>2.7914656093821687E-30</v>
      </c>
      <c r="AD204" s="26">
        <f t="shared" si="82"/>
        <v>9.3406733852402848E-30</v>
      </c>
      <c r="AE204" s="26">
        <f t="shared" si="82"/>
        <v>3.0097725352440948E-29</v>
      </c>
      <c r="AF204" s="26">
        <f t="shared" si="82"/>
        <v>9.3517932345084934E-29</v>
      </c>
      <c r="AG204" s="26">
        <f t="shared" si="82"/>
        <v>2.8055379703525442E-28</v>
      </c>
      <c r="AH204" s="26">
        <f t="shared" si="82"/>
        <v>8.1360601140223233E-28</v>
      </c>
      <c r="AI204" s="26">
        <f t="shared" si="82"/>
        <v>2.2833459029675614E-27</v>
      </c>
      <c r="AJ204" s="26">
        <f t="shared" si="83"/>
        <v>6.2078466736930546E-27</v>
      </c>
      <c r="AK204" s="26">
        <f t="shared" si="83"/>
        <v>1.6366141230645338E-26</v>
      </c>
      <c r="AL204" s="26">
        <f t="shared" si="83"/>
        <v>4.1878067266651291E-26</v>
      </c>
      <c r="AM204" s="26">
        <f t="shared" si="83"/>
        <v>1.0409691006281862E-25</v>
      </c>
      <c r="AN204" s="26">
        <f t="shared" si="83"/>
        <v>2.5156753265181252E-25</v>
      </c>
      <c r="AO204" s="26">
        <f t="shared" si="83"/>
        <v>5.9152365785696558E-25</v>
      </c>
      <c r="AP204" s="26">
        <f t="shared" si="83"/>
        <v>1.3542778482514732E-24</v>
      </c>
      <c r="AQ204" s="26">
        <f t="shared" si="83"/>
        <v>3.0210813537917411E-24</v>
      </c>
      <c r="AR204" s="26">
        <f t="shared" si="83"/>
        <v>6.570851944497054E-24</v>
      </c>
      <c r="AS204" s="26">
        <f t="shared" si="83"/>
        <v>1.3943027296859585E-23</v>
      </c>
      <c r="AT204" s="26">
        <f t="shared" si="83"/>
        <v>2.888198511492339E-23</v>
      </c>
      <c r="AU204" s="26">
        <f t="shared" si="83"/>
        <v>5.8435644302286929E-23</v>
      </c>
      <c r="AV204" s="26">
        <f t="shared" si="83"/>
        <v>1.1554320577952138E-22</v>
      </c>
      <c r="AW204" s="26">
        <f t="shared" si="83"/>
        <v>2.2338353117374093E-22</v>
      </c>
      <c r="AX204" s="26">
        <f t="shared" si="83"/>
        <v>4.224862437416411E-22</v>
      </c>
      <c r="AY204" s="26">
        <f t="shared" si="83"/>
        <v>7.8204900437282964E-22</v>
      </c>
      <c r="AZ204" s="26">
        <f t="shared" si="84"/>
        <v>1.4174638204257499E-21</v>
      </c>
      <c r="BA204" s="26">
        <f t="shared" si="84"/>
        <v>2.5167214770824556E-21</v>
      </c>
      <c r="BB204" s="26">
        <f t="shared" si="84"/>
        <v>4.379095370123487E-21</v>
      </c>
      <c r="BC204" s="26">
        <f t="shared" si="84"/>
        <v>7.4702215137400492E-21</v>
      </c>
      <c r="BD204" s="26">
        <f t="shared" si="84"/>
        <v>1.249825522491117E-20</v>
      </c>
      <c r="BE204" s="26">
        <f t="shared" si="84"/>
        <v>2.0516003859759862E-20</v>
      </c>
      <c r="BF204" s="26">
        <f t="shared" si="84"/>
        <v>3.3053561774057627E-20</v>
      </c>
      <c r="BG204" s="26">
        <f t="shared" si="84"/>
        <v>5.2284724988054951E-20</v>
      </c>
      <c r="BH204" s="26">
        <f t="shared" si="84"/>
        <v>8.122805489215672E-20</v>
      </c>
      <c r="BI204" s="26">
        <f t="shared" si="84"/>
        <v>1.2397966273013408E-19</v>
      </c>
      <c r="BJ204" s="26">
        <f t="shared" si="84"/>
        <v>1.8596949409520012E-19</v>
      </c>
      <c r="BK204" s="26">
        <f t="shared" si="84"/>
        <v>2.742262031573288E-19</v>
      </c>
      <c r="BL204" s="26">
        <f t="shared" si="84"/>
        <v>3.9762799457812815E-19</v>
      </c>
      <c r="BM204" s="26">
        <f t="shared" si="84"/>
        <v>5.6710877915241235E-19</v>
      </c>
      <c r="BN204" s="26">
        <f t="shared" si="84"/>
        <v>7.9578167397193288E-19</v>
      </c>
      <c r="BO204" s="26">
        <f t="shared" si="84"/>
        <v>1.0989365973898111E-18</v>
      </c>
      <c r="BP204" s="26">
        <f t="shared" si="80"/>
        <v>1.4938669370767787E-18</v>
      </c>
      <c r="BQ204" s="26">
        <f t="shared" si="80"/>
        <v>1.9994834388566077E-18</v>
      </c>
      <c r="BR204" s="26">
        <f t="shared" si="80"/>
        <v>2.6356827148564347E-18</v>
      </c>
      <c r="BS204" s="26">
        <f t="shared" si="80"/>
        <v>3.422453674515077E-18</v>
      </c>
      <c r="BT204" s="26">
        <f t="shared" si="80"/>
        <v>4.3787274953354594E-18</v>
      </c>
      <c r="BU204" s="26">
        <f t="shared" si="80"/>
        <v>5.521004233249071E-18</v>
      </c>
      <c r="BV204" s="26">
        <f t="shared" si="80"/>
        <v>6.8618195470381215E-18</v>
      </c>
      <c r="BW204" s="26">
        <f t="shared" si="80"/>
        <v>8.4081450787650361E-18</v>
      </c>
      <c r="BX204" s="26">
        <f t="shared" si="80"/>
        <v>1.0159841970174411E-17</v>
      </c>
      <c r="BY204" s="26">
        <f t="shared" si="80"/>
        <v>1.2108304813769517E-17</v>
      </c>
      <c r="BZ204" s="26">
        <f t="shared" si="80"/>
        <v>1.4235439443215492E-17</v>
      </c>
      <c r="CA204" s="26">
        <f t="shared" si="80"/>
        <v>1.6513109754129981E-17</v>
      </c>
      <c r="CB204" s="26">
        <f t="shared" si="80"/>
        <v>1.8903165113280392E-17</v>
      </c>
      <c r="CC204" s="26">
        <f t="shared" si="80"/>
        <v>2.1358121621498611E-17</v>
      </c>
      <c r="CD204" s="26">
        <f t="shared" si="80"/>
        <v>2.3822520270133088E-17</v>
      </c>
      <c r="CE204" s="26">
        <f t="shared" si="85"/>
        <v>2.6234927386095884E-17</v>
      </c>
      <c r="CF204" s="26">
        <f t="shared" si="85"/>
        <v>2.8530483532379282E-17</v>
      </c>
      <c r="CG204" s="26">
        <f t="shared" si="85"/>
        <v>3.0643852682925892E-17</v>
      </c>
      <c r="CH204" s="26">
        <f t="shared" si="85"/>
        <v>3.2512380285543341E-17</v>
      </c>
      <c r="CI204" s="26">
        <f t="shared" si="85"/>
        <v>3.4079241986051442E-17</v>
      </c>
      <c r="CJ204" s="26">
        <f t="shared" si="85"/>
        <v>3.5296357771267564E-17</v>
      </c>
      <c r="CK204" s="26">
        <f t="shared" si="85"/>
        <v>3.6126860307062098E-17</v>
      </c>
      <c r="CL204" s="26">
        <f t="shared" si="85"/>
        <v>3.6546940078074451E-17</v>
      </c>
      <c r="CM204" s="26">
        <f t="shared" si="85"/>
        <v>3.6546940078074457E-17</v>
      </c>
      <c r="CN204" s="26">
        <f t="shared" si="85"/>
        <v>3.6131633940823607E-17</v>
      </c>
      <c r="CO204" s="26">
        <f t="shared" si="85"/>
        <v>3.531968711069275E-17</v>
      </c>
      <c r="CP204" s="26">
        <f t="shared" si="85"/>
        <v>3.4142364207002972E-17</v>
      </c>
      <c r="CQ204" s="26">
        <f t="shared" si="85"/>
        <v>3.2641600945156715E-17</v>
      </c>
      <c r="CR204" s="26">
        <f t="shared" si="85"/>
        <v>3.0867600893789492E-17</v>
      </c>
      <c r="CS204" s="26">
        <f t="shared" si="85"/>
        <v>2.8876142771609541E-17</v>
      </c>
      <c r="CT204" s="26">
        <f t="shared" si="85"/>
        <v>2.6725791714149254E-17</v>
      </c>
      <c r="CU204" s="26">
        <f t="shared" si="86"/>
        <v>2.4475198727694589E-17</v>
      </c>
      <c r="CV204" s="26">
        <f t="shared" si="86"/>
        <v>2.2180648846973171E-17</v>
      </c>
      <c r="CW204" s="26">
        <f t="shared" si="86"/>
        <v>1.9893984017388329E-17</v>
      </c>
      <c r="CX204" s="26">
        <f t="shared" si="86"/>
        <v>1.7660985811354909E-17</v>
      </c>
      <c r="CY204" s="26">
        <f t="shared" si="86"/>
        <v>1.5520260258463435E-17</v>
      </c>
      <c r="CZ204" s="26">
        <f t="shared" si="86"/>
        <v>1.3502626424863191E-17</v>
      </c>
      <c r="DA204" s="26">
        <f t="shared" si="86"/>
        <v>1.16309752372584E-17</v>
      </c>
      <c r="DB204" s="26">
        <f t="shared" si="86"/>
        <v>9.9205377023674324E-18</v>
      </c>
      <c r="DC204" s="26">
        <f t="shared" si="86"/>
        <v>8.3794833019997126E-18</v>
      </c>
      <c r="DD204" s="26">
        <f t="shared" si="86"/>
        <v>7.0097600699420508E-18</v>
      </c>
      <c r="DE204" s="26">
        <f t="shared" si="86"/>
        <v>5.8080869150948431E-18</v>
      </c>
      <c r="DF204" s="26">
        <f t="shared" si="86"/>
        <v>4.7670147322004771E-18</v>
      </c>
      <c r="DG204" s="26">
        <f t="shared" si="86"/>
        <v>3.8759839411349744E-18</v>
      </c>
      <c r="DH204" s="26">
        <f t="shared" si="86"/>
        <v>3.1223203970253996E-18</v>
      </c>
      <c r="DI204" s="26">
        <f t="shared" si="86"/>
        <v>2.4921272893688945E-18</v>
      </c>
      <c r="DJ204" s="26">
        <f t="shared" si="86"/>
        <v>1.9710461288644891E-18</v>
      </c>
      <c r="DK204" s="26">
        <f t="shared" si="87"/>
        <v>1.5448739928937886E-18</v>
      </c>
      <c r="DL204" s="26">
        <f t="shared" si="87"/>
        <v>1.2000360480514291E-18</v>
      </c>
      <c r="DM204" s="26">
        <f t="shared" si="87"/>
        <v>9.2392155911924118E-19</v>
      </c>
      <c r="DN204" s="26">
        <f t="shared" si="87"/>
        <v>7.0509803195942039E-19</v>
      </c>
      <c r="DO204" s="26">
        <f t="shared" si="87"/>
        <v>5.3342198939538814E-19</v>
      </c>
      <c r="DP204" s="26">
        <f t="shared" si="87"/>
        <v>4.0006649204654043E-19</v>
      </c>
      <c r="DQ204" s="26">
        <f t="shared" si="87"/>
        <v>2.9748534023973343E-19</v>
      </c>
      <c r="DR204" s="26">
        <f t="shared" si="87"/>
        <v>2.1933241187167008E-19</v>
      </c>
      <c r="DS204" s="26">
        <f t="shared" si="87"/>
        <v>1.6035226750281714E-19</v>
      </c>
      <c r="DT204" s="26">
        <f t="shared" si="87"/>
        <v>1.1625539393954192E-19</v>
      </c>
      <c r="DU204" s="26">
        <f t="shared" si="87"/>
        <v>8.358858903091017E-20</v>
      </c>
      <c r="DV204" s="26">
        <f t="shared" si="87"/>
        <v>5.9608256112206609E-20</v>
      </c>
      <c r="DW204" s="26">
        <f t="shared" si="87"/>
        <v>4.2161937250097549E-20</v>
      </c>
      <c r="DX204" s="26">
        <f t="shared" si="87"/>
        <v>2.9581359199665145E-20</v>
      </c>
      <c r="DY204" s="26">
        <f t="shared" si="87"/>
        <v>2.058862600296706E-20</v>
      </c>
      <c r="DZ204" s="26">
        <f t="shared" si="87"/>
        <v>1.4215956049667677E-20</v>
      </c>
      <c r="EA204" s="26">
        <f t="shared" si="81"/>
        <v>9.7384895773313283E-21</v>
      </c>
      <c r="EB204" s="26">
        <f t="shared" si="81"/>
        <v>6.61912963459242E-21</v>
      </c>
      <c r="EC204" s="26">
        <f t="shared" si="81"/>
        <v>4.4640641721669669E-21</v>
      </c>
      <c r="ED204" s="26">
        <f t="shared" si="81"/>
        <v>2.9874890998348247E-21</v>
      </c>
      <c r="EE204" s="26">
        <f t="shared" si="88"/>
        <v>1.9840576464551799E-21</v>
      </c>
      <c r="EF204" s="26">
        <f t="shared" si="88"/>
        <v>1.307674357890927E-21</v>
      </c>
      <c r="EG204" s="26">
        <f t="shared" si="88"/>
        <v>8.5539600854518705E-22</v>
      </c>
      <c r="EH204" s="26">
        <f t="shared" si="88"/>
        <v>5.5536905032411869E-22</v>
      </c>
      <c r="EI204" s="26">
        <f t="shared" si="88"/>
        <v>3.5790449909776474E-22</v>
      </c>
      <c r="EJ204" s="26">
        <f t="shared" si="88"/>
        <v>2.2895361339342013E-22</v>
      </c>
      <c r="EK204" s="26">
        <f t="shared" si="88"/>
        <v>1.4539390047611552E-22</v>
      </c>
      <c r="EL204" s="26">
        <f t="shared" si="88"/>
        <v>9.1661372039289479E-23</v>
      </c>
      <c r="EM204" s="26">
        <f t="shared" si="88"/>
        <v>5.7370786815958544E-23</v>
      </c>
      <c r="EN204" s="26">
        <f t="shared" si="88"/>
        <v>3.5651846092774116E-23</v>
      </c>
      <c r="EO204" s="26">
        <f t="shared" si="88"/>
        <v>2.1997947589158461E-23</v>
      </c>
      <c r="EP204" s="26">
        <f t="shared" si="88"/>
        <v>1.3477615776456222E-23</v>
      </c>
      <c r="EQ204" s="26">
        <f t="shared" si="88"/>
        <v>8.1996683395222338E-24</v>
      </c>
      <c r="ER204" s="26">
        <f t="shared" si="88"/>
        <v>4.9539662884614006E-24</v>
      </c>
      <c r="ES204" s="26">
        <f t="shared" si="89"/>
        <v>2.9723797730768207E-24</v>
      </c>
      <c r="ET204" s="26">
        <f t="shared" si="89"/>
        <v>1.7712126045047158E-24</v>
      </c>
      <c r="EU204" s="26">
        <f t="shared" si="89"/>
        <v>1.0482686842986785E-24</v>
      </c>
      <c r="EV204" s="26">
        <f t="shared" si="89"/>
        <v>6.1621199685126677E-25</v>
      </c>
      <c r="EW204" s="26">
        <f t="shared" si="89"/>
        <v>3.5980163574536982E-25</v>
      </c>
      <c r="EX204" s="26">
        <f t="shared" si="89"/>
        <v>2.0868494873231628E-25</v>
      </c>
      <c r="EY204" s="26">
        <f t="shared" si="89"/>
        <v>1.2023569893848609E-25</v>
      </c>
      <c r="EZ204" s="26">
        <f t="shared" si="89"/>
        <v>6.8819117155579359E-26</v>
      </c>
      <c r="FA204" s="26">
        <f t="shared" si="89"/>
        <v>3.9132439166898863E-26</v>
      </c>
      <c r="FB204" s="26">
        <f t="shared" si="89"/>
        <v>2.2107287061819249E-26</v>
      </c>
      <c r="FC204" s="26">
        <f t="shared" si="89"/>
        <v>1.2408606286311578E-26</v>
      </c>
      <c r="FD204" s="26">
        <f t="shared" si="89"/>
        <v>6.9201842750582239E-27</v>
      </c>
      <c r="FE204" s="26">
        <f t="shared" si="89"/>
        <v>3.8347517957329537E-27</v>
      </c>
      <c r="FF204" s="26">
        <f t="shared" si="89"/>
        <v>2.1115405457516909E-27</v>
      </c>
      <c r="FG204" s="26">
        <f t="shared" si="89"/>
        <v>1.1553712420150663E-27</v>
      </c>
      <c r="FH204" s="26">
        <f t="shared" si="89"/>
        <v>6.2823311284569186E-28</v>
      </c>
    </row>
    <row r="205" spans="2:164" ht="19.2" customHeight="1" x14ac:dyDescent="0.3">
      <c r="B205" s="26">
        <f t="shared" si="72"/>
        <v>3.2582714496405915E-15</v>
      </c>
      <c r="C205" s="3">
        <v>21</v>
      </c>
      <c r="D205" s="26">
        <f t="shared" si="77"/>
        <v>5.3625003973874968E-53</v>
      </c>
      <c r="E205" s="26">
        <f t="shared" si="77"/>
        <v>4.6653753457271215E-51</v>
      </c>
      <c r="F205" s="26">
        <f t="shared" si="77"/>
        <v>2.0294382753912773E-49</v>
      </c>
      <c r="G205" s="26">
        <f t="shared" si="77"/>
        <v>5.8853709986347788E-48</v>
      </c>
      <c r="H205" s="26">
        <f t="shared" si="77"/>
        <v>1.2800681922030612E-46</v>
      </c>
      <c r="I205" s="26">
        <f t="shared" si="77"/>
        <v>2.2273186544333302E-45</v>
      </c>
      <c r="J205" s="26">
        <f t="shared" si="77"/>
        <v>3.2296120489282965E-44</v>
      </c>
      <c r="K205" s="26">
        <f t="shared" si="77"/>
        <v>4.0139464036680312E-43</v>
      </c>
      <c r="L205" s="26">
        <f t="shared" si="77"/>
        <v>4.3651667139890053E-42</v>
      </c>
      <c r="M205" s="26">
        <f t="shared" si="77"/>
        <v>4.219661156856029E-41</v>
      </c>
      <c r="N205" s="26">
        <f t="shared" si="77"/>
        <v>3.6711052064647903E-40</v>
      </c>
      <c r="O205" s="26">
        <f t="shared" si="77"/>
        <v>2.9035104814766525E-39</v>
      </c>
      <c r="P205" s="26">
        <f t="shared" si="77"/>
        <v>2.1050450990705887E-38</v>
      </c>
      <c r="Q205" s="26">
        <f t="shared" si="77"/>
        <v>1.4087609509164726E-37</v>
      </c>
      <c r="R205" s="26">
        <f t="shared" si="77"/>
        <v>8.7544430521237641E-37</v>
      </c>
      <c r="S205" s="26">
        <f t="shared" si="77"/>
        <v>5.0775769702317819E-36</v>
      </c>
      <c r="T205" s="26">
        <f t="shared" si="82"/>
        <v>2.7609324775635349E-35</v>
      </c>
      <c r="U205" s="26">
        <f t="shared" si="82"/>
        <v>1.4129477973413287E-34</v>
      </c>
      <c r="V205" s="26">
        <f t="shared" si="82"/>
        <v>6.8292476871497909E-34</v>
      </c>
      <c r="W205" s="26">
        <f t="shared" si="82"/>
        <v>3.1270765725370168E-33</v>
      </c>
      <c r="X205" s="26">
        <f t="shared" si="82"/>
        <v>1.360278309053609E-32</v>
      </c>
      <c r="Y205" s="26">
        <f t="shared" si="82"/>
        <v>5.6354387089363733E-32</v>
      </c>
      <c r="Z205" s="26">
        <f t="shared" si="82"/>
        <v>2.2285598530793761E-31</v>
      </c>
      <c r="AA205" s="26">
        <f t="shared" si="82"/>
        <v>8.4297698790394072E-31</v>
      </c>
      <c r="AB205" s="26">
        <f t="shared" si="82"/>
        <v>3.0557915811517856E-30</v>
      </c>
      <c r="AC205" s="26">
        <f t="shared" si="82"/>
        <v>1.0634154702408225E-29</v>
      </c>
      <c r="AD205" s="26">
        <f t="shared" si="82"/>
        <v>3.5583517658058103E-29</v>
      </c>
      <c r="AE205" s="26">
        <f t="shared" si="82"/>
        <v>1.1465800134263178E-28</v>
      </c>
      <c r="AF205" s="26">
        <f t="shared" si="82"/>
        <v>3.5625878988603661E-28</v>
      </c>
      <c r="AG205" s="26">
        <f t="shared" si="82"/>
        <v>1.0687763696581084E-27</v>
      </c>
      <c r="AH205" s="26">
        <f t="shared" si="82"/>
        <v>3.0994514720084937E-27</v>
      </c>
      <c r="AI205" s="26">
        <f t="shared" si="82"/>
        <v>8.6984605827335372E-27</v>
      </c>
      <c r="AJ205" s="26">
        <f t="shared" si="83"/>
        <v>2.3648939709306791E-26</v>
      </c>
      <c r="AK205" s="26">
        <f t="shared" si="83"/>
        <v>6.2347204688172503E-26</v>
      </c>
      <c r="AL205" s="26">
        <f t="shared" si="83"/>
        <v>1.595354943491472E-25</v>
      </c>
      <c r="AM205" s="26">
        <f t="shared" si="83"/>
        <v>3.9655965738216482E-25</v>
      </c>
      <c r="AN205" s="26">
        <f t="shared" si="83"/>
        <v>9.5835250534023486E-25</v>
      </c>
      <c r="AO205" s="26">
        <f t="shared" si="83"/>
        <v>2.2534234585027183E-24</v>
      </c>
      <c r="AP205" s="26">
        <f t="shared" si="83"/>
        <v>5.159153707624642E-24</v>
      </c>
      <c r="AQ205" s="26">
        <f t="shared" si="83"/>
        <v>1.1508881347778021E-23</v>
      </c>
      <c r="AR205" s="26">
        <f t="shared" si="83"/>
        <v>2.503181693141726E-23</v>
      </c>
      <c r="AS205" s="26">
        <f t="shared" si="83"/>
        <v>5.311629446422681E-23</v>
      </c>
      <c r="AT205" s="26">
        <f t="shared" si="83"/>
        <v>1.1002660996161252E-22</v>
      </c>
      <c r="AU205" s="26">
        <f t="shared" si="83"/>
        <v>2.2261197829442562E-22</v>
      </c>
      <c r="AV205" s="26">
        <f t="shared" si="83"/>
        <v>4.4016459344579413E-22</v>
      </c>
      <c r="AW205" s="26">
        <f t="shared" si="83"/>
        <v>8.5098488066186735E-22</v>
      </c>
      <c r="AX205" s="26">
        <f t="shared" si="83"/>
        <v>1.6094714047300558E-21</v>
      </c>
      <c r="AY205" s="26">
        <f t="shared" si="83"/>
        <v>2.979234302372674E-21</v>
      </c>
      <c r="AZ205" s="26">
        <f t="shared" si="84"/>
        <v>5.3998621730504566E-21</v>
      </c>
      <c r="BA205" s="26">
        <f t="shared" si="84"/>
        <v>9.5875103888855116E-21</v>
      </c>
      <c r="BB205" s="26">
        <f t="shared" si="84"/>
        <v>1.6682268076660843E-20</v>
      </c>
      <c r="BC205" s="26">
        <f t="shared" si="84"/>
        <v>2.8457986719009615E-20</v>
      </c>
      <c r="BD205" s="26">
        <f t="shared" si="84"/>
        <v>4.7612400856804289E-20</v>
      </c>
      <c r="BE205" s="26">
        <f t="shared" si="84"/>
        <v>7.8156205180037294E-20</v>
      </c>
      <c r="BF205" s="26">
        <f t="shared" si="84"/>
        <v>1.2591833056783815E-19</v>
      </c>
      <c r="BG205" s="26">
        <f t="shared" si="84"/>
        <v>1.9917990471639911E-19</v>
      </c>
      <c r="BH205" s="26">
        <f t="shared" si="84"/>
        <v>3.0944020911297693E-19</v>
      </c>
      <c r="BI205" s="26">
        <f t="shared" si="84"/>
        <v>4.7230347706717582E-19</v>
      </c>
      <c r="BJ205" s="26">
        <f t="shared" si="84"/>
        <v>7.0845521560075987E-19</v>
      </c>
      <c r="BK205" s="26">
        <f t="shared" si="84"/>
        <v>1.0446712501231537E-18</v>
      </c>
      <c r="BL205" s="26">
        <f t="shared" si="84"/>
        <v>1.5147733126785782E-18</v>
      </c>
      <c r="BM205" s="26">
        <f t="shared" si="84"/>
        <v>2.1604143967710871E-18</v>
      </c>
      <c r="BN205" s="26">
        <f t="shared" si="84"/>
        <v>3.0315492341787816E-18</v>
      </c>
      <c r="BO205" s="26">
        <f t="shared" si="84"/>
        <v>4.1864251329135519E-18</v>
      </c>
      <c r="BP205" s="26">
        <f t="shared" si="80"/>
        <v>5.6909216650543754E-18</v>
      </c>
      <c r="BQ205" s="26">
        <f t="shared" si="80"/>
        <v>7.6170797670727646E-18</v>
      </c>
      <c r="BR205" s="26">
        <f t="shared" si="80"/>
        <v>1.0040696056595907E-17</v>
      </c>
      <c r="BS205" s="26">
        <f t="shared" si="80"/>
        <v>1.3037918760057391E-17</v>
      </c>
      <c r="BT205" s="26">
        <f t="shared" si="80"/>
        <v>1.6680866648896929E-17</v>
      </c>
      <c r="BU205" s="26">
        <f t="shared" si="80"/>
        <v>2.1032397079044007E-17</v>
      </c>
      <c r="BV205" s="26">
        <f t="shared" si="80"/>
        <v>2.6140264941097512E-17</v>
      </c>
      <c r="BW205" s="26">
        <f t="shared" si="80"/>
        <v>3.2031028871485744E-17</v>
      </c>
      <c r="BX205" s="26">
        <f t="shared" si="80"/>
        <v>3.8704159886378572E-17</v>
      </c>
      <c r="BY205" s="26">
        <f t="shared" si="80"/>
        <v>4.6126875481026567E-17</v>
      </c>
      <c r="BZ205" s="26">
        <f t="shared" si="80"/>
        <v>5.4230245497963591E-17</v>
      </c>
      <c r="CA205" s="26">
        <f t="shared" si="80"/>
        <v>6.2907084777637801E-17</v>
      </c>
      <c r="CB205" s="26">
        <f t="shared" si="80"/>
        <v>7.2012057574401241E-17</v>
      </c>
      <c r="CC205" s="26">
        <f t="shared" si="80"/>
        <v>8.1364272843803948E-17</v>
      </c>
      <c r="CD205" s="26">
        <f t="shared" si="80"/>
        <v>9.0752458171935261E-17</v>
      </c>
      <c r="CE205" s="26">
        <f t="shared" si="85"/>
        <v>9.9942580518460163E-17</v>
      </c>
      <c r="CF205" s="26">
        <f t="shared" si="85"/>
        <v>1.0868755631382545E-16</v>
      </c>
      <c r="CG205" s="26">
        <f t="shared" si="85"/>
        <v>1.1673848641114584E-16</v>
      </c>
      <c r="CH205" s="26">
        <f t="shared" si="85"/>
        <v>1.2385668680206945E-16</v>
      </c>
      <c r="CI205" s="26">
        <f t="shared" si="85"/>
        <v>1.29825683756386E-16</v>
      </c>
      <c r="CJ205" s="26">
        <f t="shared" si="85"/>
        <v>1.3446231531911405E-16</v>
      </c>
      <c r="CK205" s="26">
        <f t="shared" si="85"/>
        <v>1.3762613450309322E-16</v>
      </c>
      <c r="CL205" s="26">
        <f t="shared" si="85"/>
        <v>1.3922643839266408E-16</v>
      </c>
      <c r="CM205" s="26">
        <f t="shared" si="85"/>
        <v>1.392264383926641E-16</v>
      </c>
      <c r="CN205" s="26">
        <f t="shared" si="85"/>
        <v>1.3764431977456563E-16</v>
      </c>
      <c r="CO205" s="26">
        <f t="shared" si="85"/>
        <v>1.3455118899311477E-16</v>
      </c>
      <c r="CP205" s="26">
        <f t="shared" si="85"/>
        <v>1.3006614936001087E-16</v>
      </c>
      <c r="CQ205" s="26">
        <f t="shared" si="85"/>
        <v>1.2434895598154896E-16</v>
      </c>
      <c r="CR205" s="26">
        <f t="shared" si="85"/>
        <v>1.1759086054776908E-16</v>
      </c>
      <c r="CS205" s="26">
        <f t="shared" si="85"/>
        <v>1.1000435341565502E-16</v>
      </c>
      <c r="CT205" s="26">
        <f t="shared" si="85"/>
        <v>1.0181253986342538E-16</v>
      </c>
      <c r="CU205" s="26">
        <f t="shared" si="86"/>
        <v>9.3238852295979058E-17</v>
      </c>
      <c r="CV205" s="26">
        <f t="shared" si="86"/>
        <v>8.449770989323083E-17</v>
      </c>
      <c r="CW205" s="26">
        <f t="shared" si="86"/>
        <v>7.5786605780526703E-17</v>
      </c>
      <c r="CX205" s="26">
        <f t="shared" si="86"/>
        <v>6.7279945948018465E-17</v>
      </c>
      <c r="CY205" s="26">
        <f t="shared" si="86"/>
        <v>5.9124800984622407E-17</v>
      </c>
      <c r="CZ205" s="26">
        <f t="shared" si="86"/>
        <v>5.1438576856621496E-17</v>
      </c>
      <c r="DA205" s="26">
        <f t="shared" si="86"/>
        <v>4.4308477094317558E-17</v>
      </c>
      <c r="DB205" s="26">
        <f t="shared" si="86"/>
        <v>3.7792524580447226E-17</v>
      </c>
      <c r="DC205" s="26">
        <f t="shared" si="86"/>
        <v>3.1921841150474983E-17</v>
      </c>
      <c r="DD205" s="26">
        <f t="shared" si="86"/>
        <v>2.6703847885493431E-17</v>
      </c>
      <c r="DE205" s="26">
        <f t="shared" si="86"/>
        <v>2.2126045390837421E-17</v>
      </c>
      <c r="DF205" s="26">
        <f t="shared" si="86"/>
        <v>1.8160056122668419E-17</v>
      </c>
      <c r="DG205" s="26">
        <f t="shared" si="86"/>
        <v>1.4765653109085564E-17</v>
      </c>
      <c r="DH205" s="26">
        <f t="shared" si="86"/>
        <v>1.1894553893430052E-17</v>
      </c>
      <c r="DI205" s="26">
        <f t="shared" si="86"/>
        <v>9.4938182452148023E-18</v>
      </c>
      <c r="DJ205" s="26">
        <f t="shared" si="86"/>
        <v>7.5087471575789804E-18</v>
      </c>
      <c r="DK205" s="26">
        <f t="shared" si="87"/>
        <v>5.8852342586429834E-18</v>
      </c>
      <c r="DL205" s="26">
        <f t="shared" si="87"/>
        <v>4.5715658973387612E-18</v>
      </c>
      <c r="DM205" s="26">
        <f t="shared" si="87"/>
        <v>3.519701177597097E-18</v>
      </c>
      <c r="DN205" s="26">
        <f t="shared" si="87"/>
        <v>2.6860877407977828E-18</v>
      </c>
      <c r="DO205" s="26">
        <f t="shared" si="87"/>
        <v>2.0320837691252813E-18</v>
      </c>
      <c r="DP205" s="26">
        <f t="shared" si="87"/>
        <v>1.5240628268439582E-18</v>
      </c>
      <c r="DQ205" s="26">
        <f t="shared" si="87"/>
        <v>1.1332774866275519E-18</v>
      </c>
      <c r="DR205" s="26">
        <f t="shared" si="87"/>
        <v>8.3555204522540691E-19</v>
      </c>
      <c r="DS205" s="26">
        <f t="shared" si="87"/>
        <v>6.1086578096311084E-19</v>
      </c>
      <c r="DT205" s="26">
        <f t="shared" si="87"/>
        <v>4.4287769119825348E-19</v>
      </c>
      <c r="DU205" s="26">
        <f t="shared" si="87"/>
        <v>3.1843272011775196E-19</v>
      </c>
      <c r="DV205" s="26">
        <f t="shared" si="87"/>
        <v>2.2707907090364345E-19</v>
      </c>
      <c r="DW205" s="26">
        <f t="shared" si="87"/>
        <v>1.6061690380989485E-19</v>
      </c>
      <c r="DX205" s="26">
        <f t="shared" si="87"/>
        <v>1.1269089218920015E-19</v>
      </c>
      <c r="DY205" s="26">
        <f t="shared" si="87"/>
        <v>7.8432860963683765E-20</v>
      </c>
      <c r="DZ205" s="26">
        <f t="shared" si="87"/>
        <v>5.4156023046352867E-20</v>
      </c>
      <c r="EA205" s="26">
        <f t="shared" si="81"/>
        <v>3.7099007913643028E-20</v>
      </c>
      <c r="EB205" s="26">
        <f t="shared" si="81"/>
        <v>2.5215731941304372E-20</v>
      </c>
      <c r="EC205" s="26">
        <f t="shared" si="81"/>
        <v>1.7005958751112197E-20</v>
      </c>
      <c r="ED205" s="26">
        <f t="shared" si="81"/>
        <v>1.1380910856513578E-20</v>
      </c>
      <c r="EE205" s="26">
        <f t="shared" si="88"/>
        <v>7.5583148436387534E-21</v>
      </c>
      <c r="EF205" s="26">
        <f t="shared" si="88"/>
        <v>4.9816166014892284E-21</v>
      </c>
      <c r="EG205" s="26">
        <f t="shared" si="88"/>
        <v>3.2586514611245107E-21</v>
      </c>
      <c r="EH205" s="26">
        <f t="shared" si="88"/>
        <v>2.1156916202823497E-21</v>
      </c>
      <c r="EI205" s="26">
        <f t="shared" si="88"/>
        <v>1.3634457108486229E-21</v>
      </c>
      <c r="EJ205" s="26">
        <f t="shared" si="88"/>
        <v>8.7220424149874025E-22</v>
      </c>
      <c r="EK205" s="26">
        <f t="shared" si="88"/>
        <v>5.5388152562329533E-22</v>
      </c>
      <c r="EL205" s="26">
        <f t="shared" si="88"/>
        <v>3.4918617919729205E-22</v>
      </c>
      <c r="EM205" s="26">
        <f t="shared" si="88"/>
        <v>2.1855537834650794E-22</v>
      </c>
      <c r="EN205" s="26">
        <f t="shared" si="88"/>
        <v>1.3581655654390092E-22</v>
      </c>
      <c r="EO205" s="26">
        <f t="shared" si="88"/>
        <v>8.3801705101555743E-23</v>
      </c>
      <c r="EP205" s="26">
        <f t="shared" si="88"/>
        <v>5.1343298196023522E-23</v>
      </c>
      <c r="EQ205" s="26">
        <f t="shared" si="88"/>
        <v>3.1236831769608403E-23</v>
      </c>
      <c r="ER205" s="26">
        <f t="shared" si="88"/>
        <v>1.8872252527471937E-23</v>
      </c>
      <c r="ES205" s="26">
        <f t="shared" si="89"/>
        <v>1.1323351516483088E-23</v>
      </c>
      <c r="ET205" s="26">
        <f t="shared" si="89"/>
        <v>6.7474765885893696E-24</v>
      </c>
      <c r="EU205" s="26">
        <f t="shared" si="89"/>
        <v>3.9934045116139994E-24</v>
      </c>
      <c r="EV205" s="26">
        <f t="shared" si="89"/>
        <v>2.3474742737191035E-24</v>
      </c>
      <c r="EW205" s="26">
        <f t="shared" si="89"/>
        <v>1.3706728980775946E-24</v>
      </c>
      <c r="EX205" s="26">
        <f t="shared" si="89"/>
        <v>7.9499028088501166E-25</v>
      </c>
      <c r="EY205" s="26">
        <f t="shared" si="89"/>
        <v>4.5804075786089779E-25</v>
      </c>
      <c r="EZ205" s="26">
        <f t="shared" si="89"/>
        <v>2.6216806535458711E-25</v>
      </c>
      <c r="FA205" s="26">
        <f t="shared" si="89"/>
        <v>1.4907595873104277E-25</v>
      </c>
      <c r="FB205" s="26">
        <f t="shared" si="89"/>
        <v>8.4218236425977797E-26</v>
      </c>
      <c r="FC205" s="26">
        <f t="shared" si="89"/>
        <v>4.7270881090710612E-26</v>
      </c>
      <c r="FD205" s="26">
        <f t="shared" si="89"/>
        <v>2.6362606762126473E-26</v>
      </c>
      <c r="FE205" s="26">
        <f t="shared" si="89"/>
        <v>1.460857826945882E-26</v>
      </c>
      <c r="FF205" s="26">
        <f t="shared" si="89"/>
        <v>8.0439639838159366E-27</v>
      </c>
      <c r="FG205" s="26">
        <f t="shared" si="89"/>
        <v>4.4014142552954756E-27</v>
      </c>
      <c r="FH205" s="26">
        <f t="shared" si="89"/>
        <v>2.393269001316913E-27</v>
      </c>
    </row>
    <row r="206" spans="2:164" ht="19.2" customHeight="1" x14ac:dyDescent="0.3">
      <c r="B206" s="26">
        <f t="shared" si="72"/>
        <v>1.1848259816874856E-14</v>
      </c>
      <c r="C206" s="3">
        <v>22</v>
      </c>
      <c r="D206" s="26">
        <f t="shared" si="77"/>
        <v>1.9500001445045404E-52</v>
      </c>
      <c r="E206" s="26">
        <f t="shared" si="77"/>
        <v>1.69650012571895E-50</v>
      </c>
      <c r="F206" s="26">
        <f t="shared" si="77"/>
        <v>7.3797755468773576E-49</v>
      </c>
      <c r="G206" s="26">
        <f t="shared" si="77"/>
        <v>2.1401349085944608E-47</v>
      </c>
      <c r="H206" s="26">
        <f t="shared" si="77"/>
        <v>4.6547934261929407E-46</v>
      </c>
      <c r="I206" s="26">
        <f t="shared" si="77"/>
        <v>8.0993405615757303E-45</v>
      </c>
      <c r="J206" s="26">
        <f t="shared" si="77"/>
        <v>1.1744043814284693E-43</v>
      </c>
      <c r="K206" s="26">
        <f t="shared" si="77"/>
        <v>1.4596168740610992E-42</v>
      </c>
      <c r="L206" s="26">
        <f t="shared" si="77"/>
        <v>1.5873333505414535E-41</v>
      </c>
      <c r="M206" s="26">
        <f t="shared" si="77"/>
        <v>1.5344222388567349E-40</v>
      </c>
      <c r="N206" s="26">
        <f t="shared" si="77"/>
        <v>1.3349473478053758E-39</v>
      </c>
      <c r="O206" s="26">
        <f t="shared" si="77"/>
        <v>1.0558219932642352E-38</v>
      </c>
      <c r="P206" s="26">
        <f t="shared" si="77"/>
        <v>7.6547094511657619E-38</v>
      </c>
      <c r="Q206" s="26">
        <f t="shared" si="77"/>
        <v>5.1227670942417091E-37</v>
      </c>
      <c r="R206" s="26">
        <f t="shared" si="77"/>
        <v>3.183433837135908E-36</v>
      </c>
      <c r="S206" s="26">
        <f t="shared" si="77"/>
        <v>1.8463916255388261E-35</v>
      </c>
      <c r="T206" s="26">
        <f t="shared" si="82"/>
        <v>1.0039754463867381E-34</v>
      </c>
      <c r="U206" s="26">
        <f t="shared" si="82"/>
        <v>5.1379919903320939E-34</v>
      </c>
      <c r="V206" s="26">
        <f t="shared" si="82"/>
        <v>2.483362795327192E-33</v>
      </c>
      <c r="W206" s="26">
        <f t="shared" si="82"/>
        <v>1.1371187536498221E-32</v>
      </c>
      <c r="X206" s="26">
        <f t="shared" si="82"/>
        <v>4.9464665783767503E-32</v>
      </c>
      <c r="Y206" s="26">
        <f t="shared" si="82"/>
        <v>2.0492504396132228E-31</v>
      </c>
      <c r="Z206" s="26">
        <f t="shared" si="82"/>
        <v>8.1038540111977156E-31</v>
      </c>
      <c r="AA206" s="26">
        <f t="shared" si="82"/>
        <v>3.0653708651052334E-30</v>
      </c>
      <c r="AB206" s="26">
        <f t="shared" si="82"/>
        <v>1.1111969386006473E-29</v>
      </c>
      <c r="AC206" s="26">
        <f t="shared" si="82"/>
        <v>3.8669653463302565E-29</v>
      </c>
      <c r="AD206" s="26">
        <f t="shared" si="82"/>
        <v>1.2939460966566559E-28</v>
      </c>
      <c r="AE206" s="26">
        <f t="shared" si="82"/>
        <v>4.1693818670047848E-28</v>
      </c>
      <c r="AF206" s="26">
        <f t="shared" si="82"/>
        <v>1.2954865086764944E-27</v>
      </c>
      <c r="AG206" s="26">
        <f t="shared" si="82"/>
        <v>3.8864595260294775E-27</v>
      </c>
      <c r="AH206" s="26">
        <f t="shared" si="82"/>
        <v>1.127073262548541E-26</v>
      </c>
      <c r="AI206" s="26">
        <f t="shared" si="82"/>
        <v>3.163076575539462E-26</v>
      </c>
      <c r="AJ206" s="26">
        <f t="shared" si="83"/>
        <v>8.5996144397479073E-26</v>
      </c>
      <c r="AK206" s="26">
        <f t="shared" si="83"/>
        <v>2.2671710795699049E-25</v>
      </c>
      <c r="AL206" s="26">
        <f t="shared" si="83"/>
        <v>5.8012907036053418E-25</v>
      </c>
      <c r="AM206" s="26">
        <f t="shared" si="83"/>
        <v>1.4420351177533239E-24</v>
      </c>
      <c r="AN206" s="26">
        <f t="shared" si="83"/>
        <v>3.484918201237211E-24</v>
      </c>
      <c r="AO206" s="26">
        <f t="shared" si="83"/>
        <v>8.1942671218280504E-24</v>
      </c>
      <c r="AP206" s="26">
        <f t="shared" si="83"/>
        <v>1.8760558936816843E-23</v>
      </c>
      <c r="AQ206" s="26">
        <f t="shared" si="83"/>
        <v>4.1850477628283634E-23</v>
      </c>
      <c r="AR206" s="26">
        <f t="shared" si="83"/>
        <v>9.1024788841517138E-23</v>
      </c>
      <c r="AS206" s="26">
        <f t="shared" si="83"/>
        <v>1.931501616880971E-22</v>
      </c>
      <c r="AT206" s="26">
        <f t="shared" si="83"/>
        <v>4.0009676349677206E-22</v>
      </c>
      <c r="AU206" s="26">
        <f t="shared" si="83"/>
        <v>8.0949810288881891E-22</v>
      </c>
      <c r="AV206" s="26">
        <f t="shared" si="83"/>
        <v>1.6005985216210666E-21</v>
      </c>
      <c r="AW206" s="26">
        <f t="shared" si="83"/>
        <v>3.0944904751340569E-21</v>
      </c>
      <c r="AX206" s="26">
        <f t="shared" si="83"/>
        <v>5.8526232899274643E-21</v>
      </c>
      <c r="AY206" s="26">
        <f t="shared" si="83"/>
        <v>1.0833579281355158E-20</v>
      </c>
      <c r="AZ206" s="26">
        <f t="shared" si="84"/>
        <v>1.9635862447456169E-20</v>
      </c>
      <c r="BA206" s="26">
        <f t="shared" si="84"/>
        <v>3.4863674141401794E-20</v>
      </c>
      <c r="BB206" s="26">
        <f t="shared" si="84"/>
        <v>6.0662793006039313E-20</v>
      </c>
      <c r="BC206" s="26">
        <f t="shared" si="84"/>
        <v>1.0348358806912567E-19</v>
      </c>
      <c r="BD206" s="26">
        <f t="shared" si="84"/>
        <v>1.7313600311565164E-19</v>
      </c>
      <c r="BE206" s="26">
        <f t="shared" si="84"/>
        <v>2.8420438247286234E-19</v>
      </c>
      <c r="BF206" s="26">
        <f t="shared" si="84"/>
        <v>4.5788483842850141E-19</v>
      </c>
      <c r="BG206" s="26">
        <f t="shared" si="84"/>
        <v>7.242905626050863E-19</v>
      </c>
      <c r="BH206" s="26">
        <f t="shared" si="84"/>
        <v>1.1252371240471866E-18</v>
      </c>
      <c r="BI206" s="26">
        <f t="shared" si="84"/>
        <v>1.7174671893351813E-18</v>
      </c>
      <c r="BJ206" s="26">
        <f t="shared" si="84"/>
        <v>2.5762007840027583E-18</v>
      </c>
      <c r="BK206" s="26">
        <f t="shared" si="84"/>
        <v>3.7988045459023696E-18</v>
      </c>
      <c r="BL206" s="26">
        <f t="shared" si="84"/>
        <v>5.5082665915584557E-18</v>
      </c>
      <c r="BM206" s="26">
        <f t="shared" si="84"/>
        <v>7.8560523518948473E-18</v>
      </c>
      <c r="BN206" s="26">
        <f t="shared" si="84"/>
        <v>1.102381539701373E-17</v>
      </c>
      <c r="BO206" s="26">
        <f t="shared" si="84"/>
        <v>1.5223364119685614E-17</v>
      </c>
      <c r="BP206" s="26">
        <f t="shared" si="80"/>
        <v>2.069426060019769E-17</v>
      </c>
      <c r="BQ206" s="26">
        <f t="shared" si="80"/>
        <v>2.7698471880264546E-17</v>
      </c>
      <c r="BR206" s="26">
        <f t="shared" si="80"/>
        <v>3.6511622023985045E-17</v>
      </c>
      <c r="BS206" s="26">
        <f t="shared" si="80"/>
        <v>4.7410613672935873E-17</v>
      </c>
      <c r="BT206" s="26">
        <f t="shared" si="80"/>
        <v>6.0657696905079628E-17</v>
      </c>
      <c r="BU206" s="26">
        <f t="shared" si="80"/>
        <v>7.648144392379625E-17</v>
      </c>
      <c r="BV206" s="26">
        <f t="shared" si="80"/>
        <v>9.5055508876718048E-17</v>
      </c>
      <c r="BW206" s="26">
        <f t="shared" si="80"/>
        <v>1.1647646862358429E-16</v>
      </c>
      <c r="BX206" s="26">
        <f t="shared" si="80"/>
        <v>1.407423995868309E-16</v>
      </c>
      <c r="BY206" s="26">
        <f t="shared" si="80"/>
        <v>1.6773409265827811E-16</v>
      </c>
      <c r="BZ206" s="26">
        <f t="shared" si="80"/>
        <v>1.9720089271986724E-16</v>
      </c>
      <c r="CA206" s="26">
        <f t="shared" si="80"/>
        <v>2.287530355550461E-16</v>
      </c>
      <c r="CB206" s="26">
        <f t="shared" si="80"/>
        <v>2.6186202754327677E-16</v>
      </c>
      <c r="CC206" s="26">
        <f t="shared" si="80"/>
        <v>2.9587008306837744E-16</v>
      </c>
      <c r="CD206" s="26">
        <f t="shared" si="80"/>
        <v>3.3000893880703667E-16</v>
      </c>
      <c r="CE206" s="26">
        <f t="shared" si="85"/>
        <v>3.6342756552167265E-16</v>
      </c>
      <c r="CF206" s="26">
        <f t="shared" si="85"/>
        <v>3.9522747750481908E-16</v>
      </c>
      <c r="CG206" s="26">
        <f t="shared" si="85"/>
        <v>4.2450358694962046E-16</v>
      </c>
      <c r="CH206" s="26">
        <f t="shared" si="85"/>
        <v>4.5038795200752437E-16</v>
      </c>
      <c r="CI206" s="26">
        <f t="shared" si="85"/>
        <v>4.7209339547776634E-16</v>
      </c>
      <c r="CJ206" s="26">
        <f t="shared" si="85"/>
        <v>4.8895387388768658E-16</v>
      </c>
      <c r="CK206" s="26">
        <f t="shared" si="85"/>
        <v>5.0045867092033808E-16</v>
      </c>
      <c r="CL206" s="26">
        <f t="shared" si="85"/>
        <v>5.062779577915048E-16</v>
      </c>
      <c r="CM206" s="26">
        <f t="shared" si="85"/>
        <v>5.062779577915049E-16</v>
      </c>
      <c r="CN206" s="26">
        <f t="shared" si="85"/>
        <v>5.0052479918023776E-16</v>
      </c>
      <c r="CO206" s="26">
        <f t="shared" si="85"/>
        <v>4.8927705088405272E-16</v>
      </c>
      <c r="CP206" s="26">
        <f t="shared" si="85"/>
        <v>4.7296781585458413E-16</v>
      </c>
      <c r="CQ206" s="26">
        <f t="shared" si="85"/>
        <v>4.5217802175108627E-16</v>
      </c>
      <c r="CR206" s="26">
        <f t="shared" si="85"/>
        <v>4.2760312926461402E-16</v>
      </c>
      <c r="CS206" s="26">
        <f t="shared" si="85"/>
        <v>4.0001583060238114E-16</v>
      </c>
      <c r="CT206" s="26">
        <f t="shared" si="85"/>
        <v>3.7022741768518246E-16</v>
      </c>
      <c r="CU206" s="26">
        <f t="shared" si="86"/>
        <v>3.3905037198537775E-16</v>
      </c>
      <c r="CV206" s="26">
        <f t="shared" si="86"/>
        <v>3.0726439961174789E-16</v>
      </c>
      <c r="CW206" s="26">
        <f t="shared" si="86"/>
        <v>2.7558765738373293E-16</v>
      </c>
      <c r="CX206" s="26">
        <f t="shared" si="86"/>
        <v>2.4465434890188486E-16</v>
      </c>
      <c r="CY206" s="26">
        <f t="shared" si="86"/>
        <v>2.1499927630771743E-16</v>
      </c>
      <c r="CZ206" s="26">
        <f t="shared" si="86"/>
        <v>1.8704937038771418E-16</v>
      </c>
      <c r="DA206" s="26">
        <f t="shared" si="86"/>
        <v>1.6112173488842716E-16</v>
      </c>
      <c r="DB206" s="26">
        <f t="shared" si="86"/>
        <v>1.3742736211071692E-16</v>
      </c>
      <c r="DC206" s="26">
        <f t="shared" si="86"/>
        <v>1.1607942236536334E-16</v>
      </c>
      <c r="DD206" s="26">
        <f t="shared" si="86"/>
        <v>9.7104901401794114E-17</v>
      </c>
      <c r="DE206" s="26">
        <f t="shared" si="86"/>
        <v>8.0458346875772277E-17</v>
      </c>
      <c r="DF206" s="26">
        <f t="shared" si="86"/>
        <v>6.6036567718794133E-17</v>
      </c>
      <c r="DG206" s="26">
        <f t="shared" si="86"/>
        <v>5.3693284033038317E-17</v>
      </c>
      <c r="DH206" s="26">
        <f t="shared" si="86"/>
        <v>4.3252923248836467E-17</v>
      </c>
      <c r="DI206" s="26">
        <f t="shared" si="86"/>
        <v>3.4522975437144669E-17</v>
      </c>
      <c r="DJ206" s="26">
        <f t="shared" si="86"/>
        <v>2.7304535118468966E-17</v>
      </c>
      <c r="DK206" s="26">
        <f t="shared" si="87"/>
        <v>2.1400851849610808E-17</v>
      </c>
      <c r="DL206" s="26">
        <f t="shared" si="87"/>
        <v>1.6623875990322737E-17</v>
      </c>
      <c r="DM206" s="26">
        <f t="shared" si="87"/>
        <v>1.2798913373080327E-17</v>
      </c>
      <c r="DN206" s="26">
        <f t="shared" si="87"/>
        <v>9.7675917847191914E-18</v>
      </c>
      <c r="DO206" s="26">
        <f t="shared" si="87"/>
        <v>7.3893955240919168E-18</v>
      </c>
      <c r="DP206" s="26">
        <f t="shared" si="87"/>
        <v>5.5420466430689284E-18</v>
      </c>
      <c r="DQ206" s="26">
        <f t="shared" si="87"/>
        <v>4.1210090422819994E-18</v>
      </c>
      <c r="DR206" s="26">
        <f t="shared" si="87"/>
        <v>3.0383710735469284E-18</v>
      </c>
      <c r="DS206" s="26">
        <f t="shared" si="87"/>
        <v>2.2213301125931258E-18</v>
      </c>
      <c r="DT206" s="26">
        <f t="shared" si="87"/>
        <v>1.6104643316300095E-18</v>
      </c>
      <c r="DU206" s="26">
        <f t="shared" si="87"/>
        <v>1.1579371640645503E-18</v>
      </c>
      <c r="DV206" s="26">
        <f t="shared" si="87"/>
        <v>8.2574207601324734E-19</v>
      </c>
      <c r="DW206" s="26">
        <f t="shared" si="87"/>
        <v>5.8406146839961655E-19</v>
      </c>
      <c r="DX206" s="26">
        <f t="shared" si="87"/>
        <v>4.0978506250618161E-19</v>
      </c>
      <c r="DY206" s="26">
        <f t="shared" si="87"/>
        <v>2.8521040350430405E-19</v>
      </c>
      <c r="DZ206" s="26">
        <f t="shared" si="87"/>
        <v>1.9693099289582823E-19</v>
      </c>
      <c r="EA206" s="26">
        <f t="shared" si="81"/>
        <v>1.3490548332233801E-19</v>
      </c>
      <c r="EB206" s="26">
        <f t="shared" si="81"/>
        <v>9.1693570695652083E-20</v>
      </c>
      <c r="EC206" s="26">
        <f t="shared" si="81"/>
        <v>6.1839850004044232E-20</v>
      </c>
      <c r="ED206" s="26">
        <f t="shared" si="81"/>
        <v>4.1385130387322023E-20</v>
      </c>
      <c r="EE206" s="26">
        <f t="shared" si="88"/>
        <v>2.7484781249595417E-20</v>
      </c>
      <c r="EF206" s="26">
        <f t="shared" si="88"/>
        <v>1.8114969459960795E-20</v>
      </c>
      <c r="EG206" s="26">
        <f t="shared" si="88"/>
        <v>1.184964167681638E-20</v>
      </c>
      <c r="EH206" s="26">
        <f t="shared" si="88"/>
        <v>7.6934240737539848E-21</v>
      </c>
      <c r="EI206" s="26">
        <f t="shared" si="88"/>
        <v>4.9579844030858915E-21</v>
      </c>
      <c r="EJ206" s="26">
        <f t="shared" si="88"/>
        <v>3.1716517872681403E-21</v>
      </c>
      <c r="EK206" s="26">
        <f t="shared" si="88"/>
        <v>2.0141146386301606E-21</v>
      </c>
      <c r="EL206" s="26">
        <f t="shared" si="88"/>
        <v>1.2697679243537868E-21</v>
      </c>
      <c r="EM206" s="26">
        <f t="shared" si="88"/>
        <v>7.947468303509365E-22</v>
      </c>
      <c r="EN206" s="26">
        <f t="shared" si="88"/>
        <v>4.9387838743236606E-22</v>
      </c>
      <c r="EO206" s="26">
        <f t="shared" si="88"/>
        <v>3.0473347309656576E-22</v>
      </c>
      <c r="EP206" s="26">
        <f t="shared" si="88"/>
        <v>1.8670290253099426E-22</v>
      </c>
      <c r="EQ206" s="26">
        <f t="shared" si="88"/>
        <v>1.1358847916221215E-22</v>
      </c>
      <c r="ER206" s="26">
        <f t="shared" si="88"/>
        <v>6.8626372827170544E-23</v>
      </c>
      <c r="ES206" s="26">
        <f t="shared" si="89"/>
        <v>4.1175823696302059E-23</v>
      </c>
      <c r="ET206" s="26">
        <f t="shared" si="89"/>
        <v>2.4536278503961297E-23</v>
      </c>
      <c r="EU206" s="26">
        <f t="shared" si="89"/>
        <v>1.4521470951323607E-23</v>
      </c>
      <c r="EV206" s="26">
        <f t="shared" si="89"/>
        <v>8.5362700862512695E-24</v>
      </c>
      <c r="EW206" s="26">
        <f t="shared" si="89"/>
        <v>4.9842650839185157E-24</v>
      </c>
      <c r="EX206" s="26">
        <f t="shared" si="89"/>
        <v>2.8908737486727642E-24</v>
      </c>
      <c r="EY206" s="26">
        <f t="shared" si="89"/>
        <v>1.6656027558578068E-24</v>
      </c>
      <c r="EZ206" s="26">
        <f t="shared" si="89"/>
        <v>9.533384194712241E-25</v>
      </c>
      <c r="FA206" s="26">
        <f t="shared" si="89"/>
        <v>5.42094395385609E-25</v>
      </c>
      <c r="FB206" s="26">
        <f t="shared" si="89"/>
        <v>3.0624813245810049E-25</v>
      </c>
      <c r="FC206" s="26">
        <f t="shared" si="89"/>
        <v>1.7189411305712916E-25</v>
      </c>
      <c r="FD206" s="26">
        <f t="shared" si="89"/>
        <v>9.5864024589550633E-26</v>
      </c>
      <c r="FE206" s="26">
        <f t="shared" si="89"/>
        <v>5.312210279803197E-26</v>
      </c>
      <c r="FF206" s="26">
        <f t="shared" si="89"/>
        <v>2.9250778122966988E-26</v>
      </c>
      <c r="FG206" s="26">
        <f t="shared" si="89"/>
        <v>1.6005142746528971E-26</v>
      </c>
      <c r="FH206" s="26">
        <f t="shared" si="89"/>
        <v>8.7027963684251215E-27</v>
      </c>
    </row>
    <row r="207" spans="2:164" ht="19.2" customHeight="1" x14ac:dyDescent="0.3">
      <c r="B207" s="26">
        <f t="shared" si="72"/>
        <v>4.1211338493477954E-14</v>
      </c>
      <c r="C207" s="3">
        <v>23</v>
      </c>
      <c r="D207" s="26">
        <f t="shared" si="77"/>
        <v>6.7826091982766944E-52</v>
      </c>
      <c r="E207" s="26">
        <f t="shared" si="77"/>
        <v>5.9008700025007238E-50</v>
      </c>
      <c r="F207" s="26">
        <f t="shared" si="77"/>
        <v>2.5668784510877888E-48</v>
      </c>
      <c r="G207" s="26">
        <f t="shared" si="77"/>
        <v>7.443947508154682E-47</v>
      </c>
      <c r="H207" s="26">
        <f t="shared" si="77"/>
        <v>1.6190585830236393E-45</v>
      </c>
      <c r="I207" s="26">
        <f t="shared" si="77"/>
        <v>2.8171619344611372E-44</v>
      </c>
      <c r="J207" s="26">
        <f t="shared" si="77"/>
        <v>4.0848848049686084E-43</v>
      </c>
      <c r="K207" s="26">
        <f t="shared" si="77"/>
        <v>5.076928257603848E-42</v>
      </c>
      <c r="L207" s="26">
        <f t="shared" ref="L207:AA222" si="90">$B207*L$182</f>
        <v>5.5211594801442123E-41</v>
      </c>
      <c r="M207" s="26">
        <f t="shared" si="90"/>
        <v>5.33712083080606E-40</v>
      </c>
      <c r="N207" s="26">
        <f t="shared" si="90"/>
        <v>4.6432951228013293E-39</v>
      </c>
      <c r="O207" s="26">
        <f t="shared" si="90"/>
        <v>3.6724243243973572E-38</v>
      </c>
      <c r="P207" s="26">
        <f t="shared" si="90"/>
        <v>2.6625076351881039E-37</v>
      </c>
      <c r="Q207" s="26">
        <f t="shared" si="90"/>
        <v>1.7818320327797334E-36</v>
      </c>
      <c r="R207" s="26">
        <f t="shared" si="90"/>
        <v>1.1072813346559732E-35</v>
      </c>
      <c r="S207" s="26">
        <f t="shared" si="90"/>
        <v>6.4222317410046432E-35</v>
      </c>
      <c r="T207" s="26">
        <f t="shared" si="90"/>
        <v>3.4920885091712796E-34</v>
      </c>
      <c r="U207" s="26">
        <f t="shared" si="90"/>
        <v>1.7871276488111718E-33</v>
      </c>
      <c r="V207" s="26">
        <f t="shared" si="90"/>
        <v>8.637783635920709E-33</v>
      </c>
      <c r="W207" s="26">
        <f t="shared" si="90"/>
        <v>3.9551956648689656E-32</v>
      </c>
      <c r="X207" s="26">
        <f t="shared" si="90"/>
        <v>1.7205101142180082E-31</v>
      </c>
      <c r="Y207" s="26">
        <f t="shared" si="90"/>
        <v>7.1278276160460256E-31</v>
      </c>
      <c r="Z207" s="26">
        <f t="shared" si="90"/>
        <v>2.8187318299818276E-30</v>
      </c>
      <c r="AA207" s="26">
        <f t="shared" si="90"/>
        <v>1.0662159530800862E-29</v>
      </c>
      <c r="AB207" s="26">
        <f t="shared" si="82"/>
        <v>3.8650328299153133E-29</v>
      </c>
      <c r="AC207" s="26">
        <f t="shared" si="82"/>
        <v>1.3450314248105302E-28</v>
      </c>
      <c r="AD207" s="26">
        <f t="shared" si="82"/>
        <v>4.5006820753275195E-28</v>
      </c>
      <c r="AE207" s="26">
        <f t="shared" si="82"/>
        <v>1.450219779827758E-27</v>
      </c>
      <c r="AF207" s="26">
        <f t="shared" si="82"/>
        <v>4.5060400301791321E-27</v>
      </c>
      <c r="AG207" s="26">
        <f t="shared" si="82"/>
        <v>1.3518120090537378E-26</v>
      </c>
      <c r="AH207" s="26">
        <f t="shared" si="82"/>
        <v>3.9202548262558134E-26</v>
      </c>
      <c r="AI207" s="26">
        <f t="shared" si="82"/>
        <v>1.1002005480137313E-25</v>
      </c>
      <c r="AJ207" s="26">
        <f t="shared" si="83"/>
        <v>2.9911702399123302E-25</v>
      </c>
      <c r="AK207" s="26">
        <f t="shared" si="83"/>
        <v>7.8858124506779672E-25</v>
      </c>
      <c r="AL207" s="26">
        <f t="shared" si="83"/>
        <v>2.0178402447323025E-24</v>
      </c>
      <c r="AM207" s="26">
        <f t="shared" si="83"/>
        <v>5.0157743226202802E-24</v>
      </c>
      <c r="AN207" s="26">
        <f t="shared" si="83"/>
        <v>1.2121454612999052E-23</v>
      </c>
      <c r="AO207" s="26">
        <f t="shared" si="83"/>
        <v>2.8501798684619441E-23</v>
      </c>
      <c r="AP207" s="26">
        <f t="shared" si="83"/>
        <v>6.5254118041102373E-23</v>
      </c>
      <c r="AQ207" s="26">
        <f t="shared" si="83"/>
        <v>1.455668787070742E-22</v>
      </c>
      <c r="AR207" s="26">
        <f t="shared" si="83"/>
        <v>3.1660796118788721E-22</v>
      </c>
      <c r="AS207" s="26">
        <f t="shared" si="83"/>
        <v>6.7182664934990618E-22</v>
      </c>
      <c r="AT207" s="26">
        <f t="shared" si="83"/>
        <v>1.3916409165105182E-21</v>
      </c>
      <c r="AU207" s="26">
        <f t="shared" si="83"/>
        <v>2.8156455752654702E-21</v>
      </c>
      <c r="AV207" s="26">
        <f t="shared" si="83"/>
        <v>5.5672992056385191E-21</v>
      </c>
      <c r="AW207" s="26">
        <f t="shared" si="83"/>
        <v>1.0763445130901119E-20</v>
      </c>
      <c r="AX207" s="26">
        <f t="shared" si="83"/>
        <v>2.0356950573660843E-20</v>
      </c>
      <c r="AY207" s="26">
        <f t="shared" ref="AY207:BN222" si="91">$B207*AY$182</f>
        <v>3.7682014891670292E-20</v>
      </c>
      <c r="AZ207" s="26">
        <f t="shared" si="91"/>
        <v>6.8298651991152221E-20</v>
      </c>
      <c r="BA207" s="26">
        <f t="shared" si="91"/>
        <v>1.2126495353531116E-19</v>
      </c>
      <c r="BB207" s="26">
        <f t="shared" si="91"/>
        <v>2.1100101915144211E-19</v>
      </c>
      <c r="BC207" s="26">
        <f t="shared" si="91"/>
        <v>3.5994291502304751E-19</v>
      </c>
      <c r="BD207" s="26">
        <f t="shared" si="91"/>
        <v>6.0221218475009548E-19</v>
      </c>
      <c r="BE207" s="26">
        <f t="shared" si="91"/>
        <v>9.8853698251430853E-19</v>
      </c>
      <c r="BF207" s="26">
        <f t="shared" si="91"/>
        <v>1.5926429162730562E-18</v>
      </c>
      <c r="BG207" s="26">
        <f t="shared" si="91"/>
        <v>2.5192715221046601E-18</v>
      </c>
      <c r="BH207" s="26">
        <f t="shared" si="91"/>
        <v>3.9138682575554503E-18</v>
      </c>
      <c r="BI207" s="26">
        <f t="shared" si="91"/>
        <v>5.9737989194267466E-18</v>
      </c>
      <c r="BJ207" s="26">
        <f t="shared" si="91"/>
        <v>8.9606983791400709E-18</v>
      </c>
      <c r="BK207" s="26">
        <f t="shared" si="91"/>
        <v>1.3213233203138739E-17</v>
      </c>
      <c r="BL207" s="26">
        <f t="shared" si="91"/>
        <v>1.9159188144551241E-17</v>
      </c>
      <c r="BM207" s="26">
        <f t="shared" si="91"/>
        <v>2.7325399484851773E-17</v>
      </c>
      <c r="BN207" s="26">
        <f t="shared" si="91"/>
        <v>3.8343705728743593E-17</v>
      </c>
      <c r="BO207" s="26">
        <f t="shared" si="84"/>
        <v>5.2950831720645861E-17</v>
      </c>
      <c r="BP207" s="26">
        <f t="shared" si="80"/>
        <v>7.1980036870253171E-17</v>
      </c>
      <c r="BQ207" s="26">
        <f t="shared" si="80"/>
        <v>9.6342510887877131E-17</v>
      </c>
      <c r="BR207" s="26">
        <f t="shared" si="80"/>
        <v>1.2699694617038338E-16</v>
      </c>
      <c r="BS207" s="26">
        <f t="shared" si="80"/>
        <v>1.6490648234064731E-16</v>
      </c>
      <c r="BT207" s="26">
        <f t="shared" si="80"/>
        <v>2.1098329358288667E-16</v>
      </c>
      <c r="BU207" s="26">
        <f t="shared" si="80"/>
        <v>2.660224136479882E-16</v>
      </c>
      <c r="BV207" s="26">
        <f t="shared" si="80"/>
        <v>3.3062785696249912E-16</v>
      </c>
      <c r="BW207" s="26">
        <f t="shared" si="80"/>
        <v>4.0513554303855596E-16</v>
      </c>
      <c r="BX207" s="26">
        <f t="shared" si="80"/>
        <v>4.895387811715881E-16</v>
      </c>
      <c r="BY207" s="26">
        <f t="shared" si="80"/>
        <v>5.8342293098531792E-16</v>
      </c>
      <c r="BZ207" s="26">
        <f t="shared" si="80"/>
        <v>6.8591614859084575E-16</v>
      </c>
      <c r="CA207" s="26">
        <f t="shared" si="80"/>
        <v>7.9566273236538157E-16</v>
      </c>
      <c r="CB207" s="26">
        <f t="shared" si="80"/>
        <v>9.1082444362879297E-16</v>
      </c>
      <c r="CC207" s="26">
        <f t="shared" si="80"/>
        <v>1.0291133324117526E-15</v>
      </c>
      <c r="CD207" s="26">
        <f t="shared" si="80"/>
        <v>1.1478571784592633E-15</v>
      </c>
      <c r="CE207" s="26">
        <f t="shared" si="85"/>
        <v>1.2640958800753892E-15</v>
      </c>
      <c r="CF207" s="26">
        <f t="shared" si="85"/>
        <v>1.3747042695819858E-15</v>
      </c>
      <c r="CG207" s="26">
        <f t="shared" si="85"/>
        <v>1.4765342154769477E-15</v>
      </c>
      <c r="CH207" s="26">
        <f t="shared" si="85"/>
        <v>1.5665667895913966E-15</v>
      </c>
      <c r="CI207" s="26">
        <f t="shared" si="85"/>
        <v>1.6420639842704995E-15</v>
      </c>
      <c r="CJ207" s="26">
        <f t="shared" si="85"/>
        <v>1.7007091265658744E-15</v>
      </c>
      <c r="CK207" s="26">
        <f t="shared" si="85"/>
        <v>1.7407258118968363E-15</v>
      </c>
      <c r="CL207" s="26">
        <f t="shared" si="85"/>
        <v>1.7609668097095902E-15</v>
      </c>
      <c r="CM207" s="26">
        <f t="shared" si="85"/>
        <v>1.7609668097095906E-15</v>
      </c>
      <c r="CN207" s="26">
        <f t="shared" si="85"/>
        <v>1.7409558232356177E-15</v>
      </c>
      <c r="CO207" s="26">
        <f t="shared" si="85"/>
        <v>1.7018332204662784E-15</v>
      </c>
      <c r="CP207" s="26">
        <f t="shared" si="85"/>
        <v>1.6451054464507352E-15</v>
      </c>
      <c r="CQ207" s="26">
        <f t="shared" si="85"/>
        <v>1.5727931191342205E-15</v>
      </c>
      <c r="CR207" s="26">
        <f t="shared" si="85"/>
        <v>1.4873152322247514E-15</v>
      </c>
      <c r="CS207" s="26">
        <f t="shared" si="85"/>
        <v>1.3913594107908974E-15</v>
      </c>
      <c r="CT207" s="26">
        <f t="shared" ref="CT207:DI222" si="92">$B207*CT$182</f>
        <v>1.2877475397745539E-15</v>
      </c>
      <c r="CU207" s="26">
        <f t="shared" si="92"/>
        <v>1.179305641688276E-15</v>
      </c>
      <c r="CV207" s="26">
        <f t="shared" si="92"/>
        <v>1.0687457377799977E-15</v>
      </c>
      <c r="CW207" s="26">
        <f t="shared" si="92"/>
        <v>9.5856576481298858E-16</v>
      </c>
      <c r="CX207" s="26">
        <f t="shared" si="92"/>
        <v>8.5097164835438616E-16</v>
      </c>
      <c r="CY207" s="26">
        <f t="shared" si="92"/>
        <v>7.4782356976597715E-16</v>
      </c>
      <c r="CZ207" s="26">
        <f t="shared" si="92"/>
        <v>6.5060650569640027E-16</v>
      </c>
      <c r="DA207" s="26">
        <f t="shared" si="92"/>
        <v>5.604234256988798E-16</v>
      </c>
      <c r="DB207" s="26">
        <f t="shared" si="92"/>
        <v>4.7800821603727851E-16</v>
      </c>
      <c r="DC207" s="26">
        <f t="shared" si="92"/>
        <v>4.0375451257517882E-16</v>
      </c>
      <c r="DD207" s="26">
        <f t="shared" si="92"/>
        <v>3.377561787888507E-16</v>
      </c>
      <c r="DE207" s="26">
        <f t="shared" si="92"/>
        <v>2.7985511956790491E-16</v>
      </c>
      <c r="DF207" s="26">
        <f t="shared" si="92"/>
        <v>2.2969240945667629E-16</v>
      </c>
      <c r="DG207" s="26">
        <f t="shared" si="92"/>
        <v>1.8675924881056895E-16</v>
      </c>
      <c r="DH207" s="26">
        <f t="shared" si="92"/>
        <v>1.5044495043073625E-16</v>
      </c>
      <c r="DI207" s="26">
        <f t="shared" si="92"/>
        <v>1.2007991456398202E-16</v>
      </c>
      <c r="DJ207" s="26">
        <f t="shared" si="86"/>
        <v>9.4972296064240327E-17</v>
      </c>
      <c r="DK207" s="26">
        <f t="shared" si="87"/>
        <v>7.4437745563864026E-17</v>
      </c>
      <c r="DL207" s="26">
        <f t="shared" si="87"/>
        <v>5.7822177357644575E-17</v>
      </c>
      <c r="DM207" s="26">
        <f t="shared" si="87"/>
        <v>4.4517959558540481E-17</v>
      </c>
      <c r="DN207" s="26">
        <f t="shared" si="87"/>
        <v>3.3974232294675607E-17</v>
      </c>
      <c r="DO207" s="26">
        <f t="shared" si="87"/>
        <v>2.5702245301189402E-17</v>
      </c>
      <c r="DP207" s="26">
        <f t="shared" si="87"/>
        <v>1.9276683975892016E-17</v>
      </c>
      <c r="DQ207" s="26">
        <f t="shared" si="87"/>
        <v>1.4333944494893979E-17</v>
      </c>
      <c r="DR207" s="26">
        <f t="shared" si="87"/>
        <v>1.0568247212337193E-17</v>
      </c>
      <c r="DS207" s="26">
        <f t="shared" si="87"/>
        <v>7.7263656090196048E-18</v>
      </c>
      <c r="DT207" s="26">
        <f t="shared" si="87"/>
        <v>5.6016150665391901E-18</v>
      </c>
      <c r="DU207" s="26">
        <f t="shared" si="87"/>
        <v>4.0276075271810632E-18</v>
      </c>
      <c r="DV207" s="26">
        <f t="shared" si="87"/>
        <v>2.8721463513504391E-18</v>
      </c>
      <c r="DW207" s="26">
        <f t="shared" si="87"/>
        <v>2.0315181509551976E-18</v>
      </c>
      <c r="DX207" s="26">
        <f t="shared" si="87"/>
        <v>1.4253393478475949E-18</v>
      </c>
      <c r="DY207" s="26">
        <f t="shared" si="87"/>
        <v>9.9203618610193178E-19</v>
      </c>
      <c r="DZ207" s="26">
        <f t="shared" ref="DZ207:EB238" si="93">$B207*DZ$182</f>
        <v>6.8497736659418842E-19</v>
      </c>
      <c r="EA207" s="26">
        <f t="shared" si="93"/>
        <v>4.6923646372987364E-19</v>
      </c>
      <c r="EB207" s="26">
        <f t="shared" si="93"/>
        <v>3.1893415894140007E-19</v>
      </c>
      <c r="EC207" s="26">
        <f t="shared" si="81"/>
        <v>2.1509513044885052E-19</v>
      </c>
      <c r="ED207" s="26">
        <f t="shared" si="81"/>
        <v>1.439482796080773E-19</v>
      </c>
      <c r="EE207" s="26">
        <f t="shared" si="88"/>
        <v>9.5599239129027992E-20</v>
      </c>
      <c r="EF207" s="26">
        <f t="shared" si="88"/>
        <v>6.300858942595089E-20</v>
      </c>
      <c r="EG207" s="26">
        <f t="shared" si="88"/>
        <v>4.1216144962839776E-20</v>
      </c>
      <c r="EH207" s="26">
        <f t="shared" si="88"/>
        <v>2.6759735908709638E-20</v>
      </c>
      <c r="EI207" s="26">
        <f t="shared" si="88"/>
        <v>1.7245163141168403E-20</v>
      </c>
      <c r="EJ207" s="26">
        <f t="shared" si="88"/>
        <v>1.103183230354141E-20</v>
      </c>
      <c r="EK207" s="26">
        <f t="shared" si="88"/>
        <v>7.0056161343658104E-21</v>
      </c>
      <c r="EL207" s="26">
        <f t="shared" si="88"/>
        <v>4.4165840847088449E-21</v>
      </c>
      <c r="EM207" s="26">
        <f t="shared" si="88"/>
        <v>2.764336801220662E-21</v>
      </c>
      <c r="EN207" s="26">
        <f t="shared" si="88"/>
        <v>1.717837869329977E-21</v>
      </c>
      <c r="EO207" s="26">
        <f t="shared" si="88"/>
        <v>1.0599425151184946E-21</v>
      </c>
      <c r="EP207" s="26">
        <f t="shared" si="88"/>
        <v>6.4940140010780922E-22</v>
      </c>
      <c r="EQ207" s="26">
        <f t="shared" si="88"/>
        <v>3.9509036230334849E-22</v>
      </c>
      <c r="ER207" s="26">
        <f t="shared" si="88"/>
        <v>2.3870042722494218E-22</v>
      </c>
      <c r="ES207" s="26">
        <f t="shared" si="89"/>
        <v>1.4322025633496435E-22</v>
      </c>
      <c r="ET207" s="26">
        <f t="shared" si="89"/>
        <v>8.5343577405083168E-23</v>
      </c>
      <c r="EU207" s="26">
        <f t="shared" si="89"/>
        <v>5.0509464178517131E-23</v>
      </c>
      <c r="EV207" s="26">
        <f t="shared" si="89"/>
        <v>2.9691374213048035E-23</v>
      </c>
      <c r="EW207" s="26">
        <f t="shared" si="89"/>
        <v>1.7336574204934052E-23</v>
      </c>
      <c r="EX207" s="26">
        <f t="shared" si="89"/>
        <v>1.0055213038861836E-23</v>
      </c>
      <c r="EY207" s="26">
        <f t="shared" si="89"/>
        <v>5.7934008899402255E-24</v>
      </c>
      <c r="EZ207" s="26">
        <f t="shared" si="89"/>
        <v>3.3159597198999254E-24</v>
      </c>
      <c r="FA207" s="26">
        <f t="shared" si="89"/>
        <v>1.8855457230803882E-24</v>
      </c>
      <c r="FB207" s="26">
        <f t="shared" si="89"/>
        <v>1.0652108955064415E-24</v>
      </c>
      <c r="FC207" s="26">
        <f t="shared" si="89"/>
        <v>5.9789256715523477E-25</v>
      </c>
      <c r="FD207" s="26">
        <f t="shared" si="89"/>
        <v>3.3344008552887336E-25</v>
      </c>
      <c r="FE207" s="26">
        <f t="shared" si="89"/>
        <v>1.8477253147141644E-25</v>
      </c>
      <c r="FF207" s="26">
        <f t="shared" si="89"/>
        <v>1.0174183694945087E-25</v>
      </c>
      <c r="FG207" s="26">
        <f t="shared" si="89"/>
        <v>5.5670061727057551E-26</v>
      </c>
      <c r="FH207" s="26">
        <f t="shared" si="89"/>
        <v>3.0270596064087522E-26</v>
      </c>
    </row>
    <row r="208" spans="2:164" ht="19.2" customHeight="1" x14ac:dyDescent="0.3">
      <c r="B208" s="26">
        <f t="shared" si="72"/>
        <v>1.3737112831159339E-13</v>
      </c>
      <c r="C208" s="3">
        <v>24</v>
      </c>
      <c r="D208" s="26">
        <f t="shared" ref="D208:S223" si="94">$B208*D$182</f>
        <v>2.2608697327589018E-51</v>
      </c>
      <c r="E208" s="26">
        <f t="shared" si="94"/>
        <v>1.9669566675002444E-49</v>
      </c>
      <c r="F208" s="26">
        <f t="shared" si="94"/>
        <v>8.5562615036259757E-48</v>
      </c>
      <c r="G208" s="26">
        <f t="shared" si="94"/>
        <v>2.4813158360515642E-46</v>
      </c>
      <c r="H208" s="26">
        <f t="shared" si="94"/>
        <v>5.3968619434121389E-45</v>
      </c>
      <c r="I208" s="26">
        <f t="shared" si="94"/>
        <v>9.390539781537139E-44</v>
      </c>
      <c r="J208" s="26">
        <f t="shared" si="94"/>
        <v>1.3616282683228714E-42</v>
      </c>
      <c r="K208" s="26">
        <f t="shared" si="94"/>
        <v>1.6923094192012851E-41</v>
      </c>
      <c r="L208" s="26">
        <f t="shared" si="94"/>
        <v>1.8403864933814068E-40</v>
      </c>
      <c r="M208" s="26">
        <f t="shared" si="94"/>
        <v>1.7790402769353559E-39</v>
      </c>
      <c r="N208" s="26">
        <f t="shared" si="94"/>
        <v>1.5477650409337788E-38</v>
      </c>
      <c r="O208" s="26">
        <f t="shared" si="94"/>
        <v>1.2241414414657877E-37</v>
      </c>
      <c r="P208" s="26">
        <f t="shared" si="94"/>
        <v>8.8750254506270267E-37</v>
      </c>
      <c r="Q208" s="26">
        <f t="shared" si="94"/>
        <v>5.9394401092657867E-36</v>
      </c>
      <c r="R208" s="26">
        <f t="shared" si="94"/>
        <v>3.6909377821865832E-35</v>
      </c>
      <c r="S208" s="26">
        <f t="shared" si="94"/>
        <v>2.1407439136682175E-34</v>
      </c>
      <c r="T208" s="26">
        <f t="shared" si="90"/>
        <v>1.1640295030570949E-33</v>
      </c>
      <c r="U208" s="26">
        <f t="shared" si="90"/>
        <v>5.9570921627039148E-33</v>
      </c>
      <c r="V208" s="26">
        <f t="shared" si="90"/>
        <v>2.879261211973574E-32</v>
      </c>
      <c r="W208" s="26">
        <f t="shared" si="90"/>
        <v>1.3183985549563237E-31</v>
      </c>
      <c r="X208" s="26">
        <f t="shared" si="90"/>
        <v>5.7350337140600365E-31</v>
      </c>
      <c r="Y208" s="26">
        <f t="shared" si="90"/>
        <v>2.3759425386820124E-30</v>
      </c>
      <c r="Z208" s="26">
        <f t="shared" si="90"/>
        <v>9.3957727666061073E-30</v>
      </c>
      <c r="AA208" s="26">
        <f t="shared" si="90"/>
        <v>3.5540531769336263E-29</v>
      </c>
      <c r="AB208" s="26">
        <f t="shared" si="82"/>
        <v>1.2883442766384396E-28</v>
      </c>
      <c r="AC208" s="26">
        <f t="shared" si="82"/>
        <v>4.4834380827017745E-28</v>
      </c>
      <c r="AD208" s="26">
        <f t="shared" si="82"/>
        <v>1.5002273584425089E-27</v>
      </c>
      <c r="AE208" s="26">
        <f t="shared" si="82"/>
        <v>4.8340659327592009E-27</v>
      </c>
      <c r="AF208" s="26">
        <f t="shared" si="82"/>
        <v>1.5020133433930464E-26</v>
      </c>
      <c r="AG208" s="26">
        <f t="shared" si="82"/>
        <v>4.5060400301791329E-26</v>
      </c>
      <c r="AH208" s="26">
        <f t="shared" si="82"/>
        <v>1.3067516087519399E-25</v>
      </c>
      <c r="AI208" s="26">
        <f t="shared" ref="AI208:AX225" si="95">$B208*AI$182</f>
        <v>3.6673351600457764E-25</v>
      </c>
      <c r="AJ208" s="26">
        <f t="shared" si="95"/>
        <v>9.9705674663744485E-25</v>
      </c>
      <c r="AK208" s="26">
        <f t="shared" si="95"/>
        <v>2.628604150225993E-24</v>
      </c>
      <c r="AL208" s="26">
        <f t="shared" si="95"/>
        <v>6.726134149107685E-24</v>
      </c>
      <c r="AM208" s="26">
        <f t="shared" si="95"/>
        <v>1.6719247742067626E-23</v>
      </c>
      <c r="AN208" s="26">
        <f t="shared" si="95"/>
        <v>4.0404848709996899E-23</v>
      </c>
      <c r="AO208" s="26">
        <f t="shared" si="95"/>
        <v>9.5005995615398291E-23</v>
      </c>
      <c r="AP208" s="26">
        <f t="shared" si="95"/>
        <v>2.1751372680367488E-22</v>
      </c>
      <c r="AQ208" s="26">
        <f t="shared" si="95"/>
        <v>4.8522292902358143E-22</v>
      </c>
      <c r="AR208" s="26">
        <f t="shared" si="95"/>
        <v>1.0553598706262922E-21</v>
      </c>
      <c r="AS208" s="26">
        <f t="shared" si="95"/>
        <v>2.2394221644996907E-21</v>
      </c>
      <c r="AT208" s="26">
        <f t="shared" si="95"/>
        <v>4.6388030550350678E-21</v>
      </c>
      <c r="AU208" s="26">
        <f t="shared" si="95"/>
        <v>9.3854852508849151E-21</v>
      </c>
      <c r="AV208" s="26">
        <f t="shared" si="95"/>
        <v>1.8557664018795092E-20</v>
      </c>
      <c r="AW208" s="26">
        <f t="shared" si="95"/>
        <v>3.5878150436337115E-20</v>
      </c>
      <c r="AX208" s="26">
        <f t="shared" si="95"/>
        <v>6.7856501912202909E-20</v>
      </c>
      <c r="AY208" s="26">
        <f t="shared" si="91"/>
        <v>1.2560671630556782E-19</v>
      </c>
      <c r="AZ208" s="26">
        <f t="shared" si="91"/>
        <v>2.2766217330384107E-19</v>
      </c>
      <c r="BA208" s="26">
        <f t="shared" si="91"/>
        <v>4.0421651178437121E-19</v>
      </c>
      <c r="BB208" s="26">
        <f t="shared" si="91"/>
        <v>7.0333673050480805E-19</v>
      </c>
      <c r="BC208" s="26">
        <f t="shared" si="91"/>
        <v>1.1998097167434936E-18</v>
      </c>
      <c r="BD208" s="26">
        <f t="shared" si="91"/>
        <v>2.0073739491669879E-18</v>
      </c>
      <c r="BE208" s="26">
        <f t="shared" si="91"/>
        <v>3.2951232750477001E-18</v>
      </c>
      <c r="BF208" s="26">
        <f t="shared" si="91"/>
        <v>5.3088097209101949E-18</v>
      </c>
      <c r="BG208" s="26">
        <f t="shared" si="91"/>
        <v>8.3975717403488787E-18</v>
      </c>
      <c r="BH208" s="26">
        <f t="shared" si="91"/>
        <v>1.3046227525184855E-17</v>
      </c>
      <c r="BI208" s="26">
        <f t="shared" si="91"/>
        <v>1.9912663064755852E-17</v>
      </c>
      <c r="BJ208" s="26">
        <f t="shared" si="91"/>
        <v>2.9868994597133618E-17</v>
      </c>
      <c r="BK208" s="26">
        <f t="shared" si="91"/>
        <v>4.4044110677129201E-17</v>
      </c>
      <c r="BL208" s="26">
        <f t="shared" si="91"/>
        <v>6.3863960481837566E-17</v>
      </c>
      <c r="BM208" s="26">
        <f t="shared" si="91"/>
        <v>9.108466494950604E-17</v>
      </c>
      <c r="BN208" s="26">
        <f t="shared" si="91"/>
        <v>1.278123524291455E-16</v>
      </c>
      <c r="BO208" s="26">
        <f t="shared" si="84"/>
        <v>1.7650277240215315E-16</v>
      </c>
      <c r="BP208" s="26">
        <f t="shared" si="80"/>
        <v>2.3993345623417762E-16</v>
      </c>
      <c r="BQ208" s="26">
        <f t="shared" si="80"/>
        <v>3.2114170295959097E-16</v>
      </c>
      <c r="BR208" s="26">
        <f t="shared" si="80"/>
        <v>4.2332315390127854E-16</v>
      </c>
      <c r="BS208" s="26">
        <f t="shared" si="80"/>
        <v>5.4968827446882522E-16</v>
      </c>
      <c r="BT208" s="26">
        <f t="shared" si="80"/>
        <v>7.0327764527629004E-16</v>
      </c>
      <c r="BU208" s="26">
        <f t="shared" si="80"/>
        <v>8.867413788266287E-16</v>
      </c>
      <c r="BV208" s="26">
        <f t="shared" si="80"/>
        <v>1.1020928565416655E-15</v>
      </c>
      <c r="BW208" s="26">
        <f t="shared" si="80"/>
        <v>1.350451810128522E-15</v>
      </c>
      <c r="BX208" s="26">
        <f t="shared" si="80"/>
        <v>1.6317959372386294E-15</v>
      </c>
      <c r="BY208" s="26">
        <f t="shared" si="80"/>
        <v>1.9447431032843963E-15</v>
      </c>
      <c r="BZ208" s="26">
        <f t="shared" si="80"/>
        <v>2.2863871619694892E-15</v>
      </c>
      <c r="CA208" s="26">
        <f t="shared" si="80"/>
        <v>2.6522091078846095E-15</v>
      </c>
      <c r="CB208" s="26">
        <f t="shared" si="80"/>
        <v>3.036081478762648E-15</v>
      </c>
      <c r="CC208" s="26">
        <f t="shared" ref="CC208:CR228" si="96">$B208*CC$182</f>
        <v>3.4303777747058467E-15</v>
      </c>
      <c r="CD208" s="26">
        <f t="shared" si="96"/>
        <v>3.8261905948642172E-15</v>
      </c>
      <c r="CE208" s="26">
        <f t="shared" si="96"/>
        <v>4.2136529335846364E-15</v>
      </c>
      <c r="CF208" s="26">
        <f t="shared" si="96"/>
        <v>4.5823475652732934E-15</v>
      </c>
      <c r="CG208" s="26">
        <f t="shared" si="96"/>
        <v>4.9217807182564998E-15</v>
      </c>
      <c r="CH208" s="26">
        <f t="shared" si="96"/>
        <v>5.2218892986379972E-15</v>
      </c>
      <c r="CI208" s="26">
        <f t="shared" si="96"/>
        <v>5.4735466142350067E-15</v>
      </c>
      <c r="CJ208" s="26">
        <f t="shared" si="96"/>
        <v>5.6690304218862568E-15</v>
      </c>
      <c r="CK208" s="26">
        <f t="shared" si="96"/>
        <v>5.8024193729894628E-15</v>
      </c>
      <c r="CL208" s="26">
        <f t="shared" si="96"/>
        <v>5.8698893656986434E-15</v>
      </c>
      <c r="CM208" s="26">
        <f t="shared" si="96"/>
        <v>5.8698893656986441E-15</v>
      </c>
      <c r="CN208" s="26">
        <f t="shared" si="96"/>
        <v>5.8031860774520679E-15</v>
      </c>
      <c r="CO208" s="26">
        <f t="shared" si="96"/>
        <v>5.6727774015542701E-15</v>
      </c>
      <c r="CP208" s="26">
        <f t="shared" si="96"/>
        <v>5.4836848215024589E-15</v>
      </c>
      <c r="CQ208" s="26">
        <f t="shared" si="96"/>
        <v>5.24264373044741E-15</v>
      </c>
      <c r="CR208" s="26">
        <f t="shared" si="96"/>
        <v>4.9577174407491789E-15</v>
      </c>
      <c r="CS208" s="26">
        <f t="shared" ref="CS208:DH223" si="97">$B208*CS$182</f>
        <v>4.6378647026363321E-15</v>
      </c>
      <c r="CT208" s="26">
        <f t="shared" si="97"/>
        <v>4.2924917992485194E-15</v>
      </c>
      <c r="CU208" s="26">
        <f t="shared" si="97"/>
        <v>3.9310188056275924E-15</v>
      </c>
      <c r="CV208" s="26">
        <f t="shared" si="97"/>
        <v>3.562485792599998E-15</v>
      </c>
      <c r="CW208" s="26">
        <f t="shared" si="97"/>
        <v>3.1952192160433001E-15</v>
      </c>
      <c r="CX208" s="26">
        <f t="shared" si="97"/>
        <v>2.8365721611812915E-15</v>
      </c>
      <c r="CY208" s="26">
        <f t="shared" si="97"/>
        <v>2.4927452325532609E-15</v>
      </c>
      <c r="CZ208" s="26">
        <f t="shared" si="97"/>
        <v>2.1686883523213376E-15</v>
      </c>
      <c r="DA208" s="26">
        <f t="shared" si="97"/>
        <v>1.8680780856629356E-15</v>
      </c>
      <c r="DB208" s="26">
        <f t="shared" si="97"/>
        <v>1.5933607201242643E-15</v>
      </c>
      <c r="DC208" s="26">
        <f t="shared" si="97"/>
        <v>1.3458483752505981E-15</v>
      </c>
      <c r="DD208" s="26">
        <f t="shared" si="97"/>
        <v>1.1258539292961706E-15</v>
      </c>
      <c r="DE208" s="26">
        <f t="shared" si="97"/>
        <v>9.3285039855968444E-16</v>
      </c>
      <c r="DF208" s="26">
        <f t="shared" si="97"/>
        <v>7.6564136485558886E-16</v>
      </c>
      <c r="DG208" s="26">
        <f t="shared" si="97"/>
        <v>6.2253082936856411E-16</v>
      </c>
      <c r="DH208" s="26">
        <f t="shared" si="97"/>
        <v>5.0148316810245498E-16</v>
      </c>
      <c r="DI208" s="26">
        <f t="shared" si="92"/>
        <v>4.0026638187994074E-16</v>
      </c>
      <c r="DJ208" s="26">
        <f t="shared" si="86"/>
        <v>3.1657432021413491E-16</v>
      </c>
      <c r="DK208" s="26">
        <f t="shared" ref="DK208:DZ238" si="98">$B208*DK$182</f>
        <v>2.4812581854621382E-16</v>
      </c>
      <c r="DL208" s="26">
        <f t="shared" si="98"/>
        <v>1.9274059119214888E-16</v>
      </c>
      <c r="DM208" s="26">
        <f t="shared" si="98"/>
        <v>1.483931985284685E-16</v>
      </c>
      <c r="DN208" s="26">
        <f t="shared" si="98"/>
        <v>1.1324744098225221E-16</v>
      </c>
      <c r="DO208" s="26">
        <f t="shared" si="98"/>
        <v>8.5674151003964797E-17</v>
      </c>
      <c r="DP208" s="26">
        <f t="shared" si="98"/>
        <v>6.4255613252973487E-17</v>
      </c>
      <c r="DQ208" s="26">
        <f t="shared" si="98"/>
        <v>4.7779814982980005E-17</v>
      </c>
      <c r="DR208" s="26">
        <f t="shared" si="98"/>
        <v>3.5227490707790696E-17</v>
      </c>
      <c r="DS208" s="26">
        <f t="shared" si="98"/>
        <v>2.5754552030065389E-17</v>
      </c>
      <c r="DT208" s="26">
        <f t="shared" si="98"/>
        <v>1.8672050221797328E-17</v>
      </c>
      <c r="DU208" s="26">
        <f t="shared" si="98"/>
        <v>1.34253584239369E-17</v>
      </c>
      <c r="DV208" s="26">
        <f t="shared" si="98"/>
        <v>9.5738211711681451E-18</v>
      </c>
      <c r="DW208" s="26">
        <f t="shared" si="98"/>
        <v>6.771727169850669E-18</v>
      </c>
      <c r="DX208" s="26">
        <f t="shared" si="98"/>
        <v>4.7511311594919906E-18</v>
      </c>
      <c r="DY208" s="26">
        <f t="shared" si="98"/>
        <v>3.3067872870064447E-18</v>
      </c>
      <c r="DZ208" s="26">
        <f t="shared" si="98"/>
        <v>2.2832578886472983E-18</v>
      </c>
      <c r="EA208" s="26">
        <f t="shared" si="93"/>
        <v>1.5641215457662478E-18</v>
      </c>
      <c r="EB208" s="26">
        <f t="shared" si="93"/>
        <v>1.0631138631380017E-18</v>
      </c>
      <c r="EC208" s="26">
        <f t="shared" si="81"/>
        <v>7.1698376816283619E-19</v>
      </c>
      <c r="ED208" s="26">
        <f t="shared" si="81"/>
        <v>4.7982759869359167E-19</v>
      </c>
      <c r="EE208" s="26">
        <f t="shared" si="88"/>
        <v>3.1866413043009378E-19</v>
      </c>
      <c r="EF208" s="26">
        <f t="shared" si="88"/>
        <v>2.1002863141983664E-19</v>
      </c>
      <c r="EG208" s="26">
        <f t="shared" si="88"/>
        <v>1.373871498761328E-19</v>
      </c>
      <c r="EH208" s="26">
        <f t="shared" si="88"/>
        <v>8.919911969569893E-20</v>
      </c>
      <c r="EI208" s="26">
        <f t="shared" si="88"/>
        <v>5.7483877137228095E-20</v>
      </c>
      <c r="EJ208" s="26">
        <f t="shared" si="88"/>
        <v>3.6772774345138093E-20</v>
      </c>
      <c r="EK208" s="26">
        <f t="shared" si="88"/>
        <v>2.3352053781219402E-20</v>
      </c>
      <c r="EL208" s="26">
        <f t="shared" si="88"/>
        <v>1.4721946949029507E-20</v>
      </c>
      <c r="EM208" s="26">
        <f t="shared" si="88"/>
        <v>9.2144560040688875E-21</v>
      </c>
      <c r="EN208" s="26">
        <f t="shared" si="88"/>
        <v>5.7261262310999323E-21</v>
      </c>
      <c r="EO208" s="26">
        <f t="shared" si="88"/>
        <v>3.5331417170616543E-21</v>
      </c>
      <c r="EP208" s="26">
        <f t="shared" si="88"/>
        <v>2.1646713336927008E-21</v>
      </c>
      <c r="EQ208" s="26">
        <f t="shared" si="88"/>
        <v>1.3169678743444969E-21</v>
      </c>
      <c r="ER208" s="26">
        <f t="shared" si="88"/>
        <v>7.956680907498084E-22</v>
      </c>
      <c r="ES208" s="26">
        <f t="shared" si="89"/>
        <v>4.7740085444988192E-22</v>
      </c>
      <c r="ET208" s="26">
        <f t="shared" si="89"/>
        <v>2.8447859135027767E-22</v>
      </c>
      <c r="EU208" s="26">
        <f t="shared" si="89"/>
        <v>1.6836488059505737E-22</v>
      </c>
      <c r="EV208" s="26">
        <f t="shared" si="89"/>
        <v>9.8971247376826936E-23</v>
      </c>
      <c r="EW208" s="26">
        <f t="shared" si="89"/>
        <v>5.7788580683113592E-23</v>
      </c>
      <c r="EX208" s="26">
        <f t="shared" si="89"/>
        <v>3.3517376796206173E-23</v>
      </c>
      <c r="EY208" s="26">
        <f t="shared" si="89"/>
        <v>1.931133629980078E-23</v>
      </c>
      <c r="EZ208" s="26">
        <f t="shared" si="89"/>
        <v>1.1053199066333102E-23</v>
      </c>
      <c r="FA208" s="26">
        <f t="shared" si="89"/>
        <v>6.2851524102679704E-24</v>
      </c>
      <c r="FB208" s="26">
        <f t="shared" si="89"/>
        <v>3.5507029850214771E-24</v>
      </c>
      <c r="FC208" s="26">
        <f t="shared" si="89"/>
        <v>1.9929752238507856E-24</v>
      </c>
      <c r="FD208" s="26">
        <f t="shared" si="89"/>
        <v>1.111466951762913E-24</v>
      </c>
      <c r="FE208" s="26">
        <f t="shared" si="89"/>
        <v>6.1590843823805574E-25</v>
      </c>
      <c r="FF208" s="26">
        <f t="shared" si="89"/>
        <v>3.3913945649817011E-25</v>
      </c>
      <c r="FG208" s="26">
        <f t="shared" si="89"/>
        <v>1.8556687242352547E-25</v>
      </c>
      <c r="FH208" s="26">
        <f t="shared" si="89"/>
        <v>1.009019868802919E-25</v>
      </c>
    </row>
    <row r="209" spans="2:164" ht="19.2" customHeight="1" x14ac:dyDescent="0.3">
      <c r="B209" s="26">
        <f t="shared" si="72"/>
        <v>4.3958761059709668E-13</v>
      </c>
      <c r="C209" s="3">
        <v>25</v>
      </c>
      <c r="D209" s="26">
        <f t="shared" si="94"/>
        <v>7.2347831448284499E-51</v>
      </c>
      <c r="E209" s="26">
        <f t="shared" si="94"/>
        <v>6.294261336000751E-49</v>
      </c>
      <c r="F209" s="26">
        <f t="shared" si="94"/>
        <v>2.738003681160299E-47</v>
      </c>
      <c r="G209" s="26">
        <f t="shared" si="94"/>
        <v>7.9402106753649661E-46</v>
      </c>
      <c r="H209" s="26">
        <f t="shared" si="94"/>
        <v>1.726995821891876E-44</v>
      </c>
      <c r="I209" s="26">
        <f t="shared" si="94"/>
        <v>3.0049727300918694E-43</v>
      </c>
      <c r="J209" s="26">
        <f t="shared" si="94"/>
        <v>4.357210458633167E-42</v>
      </c>
      <c r="K209" s="26">
        <f t="shared" si="94"/>
        <v>5.4153901414440855E-41</v>
      </c>
      <c r="L209" s="26">
        <f t="shared" si="94"/>
        <v>5.8892367788204724E-40</v>
      </c>
      <c r="M209" s="26">
        <f t="shared" si="94"/>
        <v>5.6929288861931111E-39</v>
      </c>
      <c r="N209" s="26">
        <f t="shared" si="94"/>
        <v>4.9528481309880672E-38</v>
      </c>
      <c r="O209" s="26">
        <f t="shared" si="94"/>
        <v>3.9172526126905015E-37</v>
      </c>
      <c r="P209" s="26">
        <f t="shared" si="94"/>
        <v>2.8400081442006344E-36</v>
      </c>
      <c r="Q209" s="26">
        <f t="shared" si="94"/>
        <v>1.9006208349650423E-35</v>
      </c>
      <c r="R209" s="26">
        <f t="shared" si="94"/>
        <v>1.1811000902997008E-34</v>
      </c>
      <c r="S209" s="26">
        <f t="shared" si="94"/>
        <v>6.8503805237382624E-34</v>
      </c>
      <c r="T209" s="26">
        <f t="shared" si="90"/>
        <v>3.7248944097826854E-33</v>
      </c>
      <c r="U209" s="26">
        <f t="shared" si="90"/>
        <v>1.9062694920652435E-32</v>
      </c>
      <c r="V209" s="26">
        <f t="shared" si="90"/>
        <v>9.2136358783153912E-32</v>
      </c>
      <c r="W209" s="26">
        <f t="shared" si="90"/>
        <v>4.2188753758602151E-31</v>
      </c>
      <c r="X209" s="26">
        <f t="shared" si="90"/>
        <v>1.8352107884992024E-30</v>
      </c>
      <c r="Y209" s="26">
        <f t="shared" si="90"/>
        <v>7.6030161237824021E-30</v>
      </c>
      <c r="Z209" s="26">
        <f t="shared" si="90"/>
        <v>3.0066472853139392E-29</v>
      </c>
      <c r="AA209" s="26">
        <f t="shared" si="90"/>
        <v>1.1372970166187546E-28</v>
      </c>
      <c r="AB209" s="26">
        <f t="shared" ref="AB209:AQ226" si="99">$B209*AB$182</f>
        <v>4.1227016852429865E-28</v>
      </c>
      <c r="AC209" s="26">
        <f t="shared" si="99"/>
        <v>1.4347001864645608E-27</v>
      </c>
      <c r="AD209" s="26">
        <f t="shared" si="99"/>
        <v>4.8007275470160047E-27</v>
      </c>
      <c r="AE209" s="26">
        <f t="shared" si="99"/>
        <v>1.5469010984829367E-26</v>
      </c>
      <c r="AF209" s="26">
        <f t="shared" si="99"/>
        <v>4.8064426988577244E-26</v>
      </c>
      <c r="AG209" s="26">
        <f t="shared" si="99"/>
        <v>1.4419328096573154E-25</v>
      </c>
      <c r="AH209" s="26">
        <f t="shared" si="99"/>
        <v>4.1816051480061862E-25</v>
      </c>
      <c r="AI209" s="26">
        <f t="shared" si="99"/>
        <v>1.1735472512146426E-24</v>
      </c>
      <c r="AJ209" s="26">
        <f t="shared" si="99"/>
        <v>3.1905815892398078E-24</v>
      </c>
      <c r="AK209" s="26">
        <f t="shared" si="99"/>
        <v>8.4115332807231362E-24</v>
      </c>
      <c r="AL209" s="26">
        <f t="shared" si="99"/>
        <v>2.1523629277144485E-23</v>
      </c>
      <c r="AM209" s="26">
        <f t="shared" si="99"/>
        <v>5.3501592774616141E-23</v>
      </c>
      <c r="AN209" s="26">
        <f t="shared" si="99"/>
        <v>1.2929551587198945E-22</v>
      </c>
      <c r="AO209" s="26">
        <f t="shared" si="99"/>
        <v>3.0401918596927301E-22</v>
      </c>
      <c r="AP209" s="26">
        <f t="shared" si="99"/>
        <v>6.960439257717563E-22</v>
      </c>
      <c r="AQ209" s="26">
        <f t="shared" si="99"/>
        <v>1.5527133728754529E-21</v>
      </c>
      <c r="AR209" s="26">
        <f t="shared" si="95"/>
        <v>3.3771515860041186E-21</v>
      </c>
      <c r="AS209" s="26">
        <f t="shared" si="95"/>
        <v>7.1661509263989752E-21</v>
      </c>
      <c r="AT209" s="26">
        <f t="shared" si="95"/>
        <v>1.4844169776112144E-20</v>
      </c>
      <c r="AU209" s="26">
        <f t="shared" si="95"/>
        <v>3.003355280283158E-20</v>
      </c>
      <c r="AV209" s="26">
        <f t="shared" si="95"/>
        <v>5.9384524860143999E-20</v>
      </c>
      <c r="AW209" s="26">
        <f t="shared" si="95"/>
        <v>1.1481008139627822E-19</v>
      </c>
      <c r="AX209" s="26">
        <f t="shared" si="95"/>
        <v>2.1714080611904824E-19</v>
      </c>
      <c r="AY209" s="26">
        <f t="shared" si="91"/>
        <v>4.0194149217781508E-19</v>
      </c>
      <c r="AZ209" s="26">
        <f t="shared" si="91"/>
        <v>7.2851895457228785E-19</v>
      </c>
      <c r="BA209" s="26">
        <f t="shared" si="91"/>
        <v>1.2934928377099814E-18</v>
      </c>
      <c r="BB209" s="26">
        <f t="shared" si="91"/>
        <v>2.2506775376153748E-18</v>
      </c>
      <c r="BC209" s="26">
        <f t="shared" si="91"/>
        <v>3.8393910935791606E-18</v>
      </c>
      <c r="BD209" s="26">
        <f t="shared" si="91"/>
        <v>6.42359663733433E-18</v>
      </c>
      <c r="BE209" s="26">
        <f t="shared" si="91"/>
        <v>1.0544394480152587E-17</v>
      </c>
      <c r="BF209" s="26">
        <f t="shared" si="91"/>
        <v>1.698819110691254E-17</v>
      </c>
      <c r="BG209" s="26">
        <f t="shared" si="91"/>
        <v>2.6872229569116281E-17</v>
      </c>
      <c r="BH209" s="26">
        <f t="shared" si="91"/>
        <v>4.1747928080591332E-17</v>
      </c>
      <c r="BI209" s="26">
        <f t="shared" si="91"/>
        <v>6.3720521807218416E-17</v>
      </c>
      <c r="BJ209" s="26">
        <f t="shared" si="91"/>
        <v>9.5580782710827094E-17</v>
      </c>
      <c r="BK209" s="26">
        <f t="shared" si="91"/>
        <v>1.4094115416681275E-16</v>
      </c>
      <c r="BL209" s="26">
        <f t="shared" si="91"/>
        <v>2.0436467354187922E-16</v>
      </c>
      <c r="BM209" s="26">
        <f t="shared" si="91"/>
        <v>2.9147092783841789E-16</v>
      </c>
      <c r="BN209" s="26">
        <f t="shared" si="91"/>
        <v>4.0899952777326356E-16</v>
      </c>
      <c r="BO209" s="26">
        <f t="shared" si="84"/>
        <v>5.6480887168688725E-16</v>
      </c>
      <c r="BP209" s="26">
        <f t="shared" ref="BP209:CE225" si="100">$B209*BP$182</f>
        <v>7.6778705994936463E-16</v>
      </c>
      <c r="BQ209" s="26">
        <f t="shared" si="100"/>
        <v>1.027653449470686E-15</v>
      </c>
      <c r="BR209" s="26">
        <f t="shared" si="100"/>
        <v>1.3546340924840847E-15</v>
      </c>
      <c r="BS209" s="26">
        <f t="shared" si="100"/>
        <v>1.7590024783002319E-15</v>
      </c>
      <c r="BT209" s="26">
        <f t="shared" si="100"/>
        <v>2.250488464884117E-15</v>
      </c>
      <c r="BU209" s="26">
        <f t="shared" si="100"/>
        <v>2.837572412245198E-15</v>
      </c>
      <c r="BV209" s="26">
        <f t="shared" si="100"/>
        <v>3.526697140933312E-15</v>
      </c>
      <c r="BW209" s="26">
        <f t="shared" si="100"/>
        <v>4.3214457924112488E-15</v>
      </c>
      <c r="BX209" s="26">
        <f t="shared" si="100"/>
        <v>5.221746999163588E-15</v>
      </c>
      <c r="BY209" s="26">
        <f t="shared" si="100"/>
        <v>6.2231779305100371E-15</v>
      </c>
      <c r="BZ209" s="26">
        <f t="shared" si="100"/>
        <v>7.3164389183023299E-15</v>
      </c>
      <c r="CA209" s="26">
        <f t="shared" si="100"/>
        <v>8.4870691452307073E-15</v>
      </c>
      <c r="CB209" s="26">
        <f t="shared" si="100"/>
        <v>9.7154607320404252E-15</v>
      </c>
      <c r="CC209" s="26">
        <f t="shared" si="100"/>
        <v>1.0977208879058656E-14</v>
      </c>
      <c r="CD209" s="26">
        <f t="shared" si="100"/>
        <v>1.2243809903565436E-14</v>
      </c>
      <c r="CE209" s="26">
        <f t="shared" si="100"/>
        <v>1.3483689387470771E-14</v>
      </c>
      <c r="CF209" s="26">
        <f t="shared" si="96"/>
        <v>1.4663512208874467E-14</v>
      </c>
      <c r="CG209" s="26">
        <f t="shared" si="96"/>
        <v>1.5749698298420722E-14</v>
      </c>
      <c r="CH209" s="26">
        <f t="shared" si="96"/>
        <v>1.6710045755641509E-14</v>
      </c>
      <c r="CI209" s="26">
        <f t="shared" si="96"/>
        <v>1.7515349165551935E-14</v>
      </c>
      <c r="CJ209" s="26">
        <f t="shared" si="96"/>
        <v>1.8140897350035931E-14</v>
      </c>
      <c r="CK209" s="26">
        <f t="shared" si="96"/>
        <v>1.8567741993566189E-14</v>
      </c>
      <c r="CL209" s="26">
        <f t="shared" si="96"/>
        <v>1.8783645970235565E-14</v>
      </c>
      <c r="CM209" s="26">
        <f t="shared" si="96"/>
        <v>1.8783645970235568E-14</v>
      </c>
      <c r="CN209" s="26">
        <f t="shared" si="96"/>
        <v>1.8570195447846524E-14</v>
      </c>
      <c r="CO209" s="26">
        <f t="shared" si="96"/>
        <v>1.8152887684973577E-14</v>
      </c>
      <c r="CP209" s="26">
        <f t="shared" si="96"/>
        <v>1.7547791428807782E-14</v>
      </c>
      <c r="CQ209" s="26">
        <f t="shared" si="96"/>
        <v>1.6776459937431629E-14</v>
      </c>
      <c r="CR209" s="26">
        <f t="shared" si="96"/>
        <v>1.5864695810397296E-14</v>
      </c>
      <c r="CS209" s="26">
        <f t="shared" si="97"/>
        <v>1.484116704843619E-14</v>
      </c>
      <c r="CT209" s="26">
        <f t="shared" si="97"/>
        <v>1.3735973757595195E-14</v>
      </c>
      <c r="CU209" s="26">
        <f t="shared" si="97"/>
        <v>1.2579260178008234E-14</v>
      </c>
      <c r="CV209" s="26">
        <f t="shared" si="97"/>
        <v>1.1399954536319936E-14</v>
      </c>
      <c r="CW209" s="26">
        <f t="shared" si="97"/>
        <v>1.022470149133851E-14</v>
      </c>
      <c r="CX209" s="26">
        <f t="shared" si="97"/>
        <v>9.0770309157800885E-15</v>
      </c>
      <c r="CY209" s="26">
        <f t="shared" si="97"/>
        <v>7.9767847441703962E-15</v>
      </c>
      <c r="CZ209" s="26">
        <f t="shared" si="97"/>
        <v>6.9398027274282456E-15</v>
      </c>
      <c r="DA209" s="26">
        <f t="shared" si="97"/>
        <v>5.9778498741213643E-15</v>
      </c>
      <c r="DB209" s="26">
        <f t="shared" si="97"/>
        <v>5.0987543043976206E-15</v>
      </c>
      <c r="DC209" s="26">
        <f t="shared" si="97"/>
        <v>4.3067148008018921E-15</v>
      </c>
      <c r="DD209" s="26">
        <f t="shared" si="97"/>
        <v>3.6027325737477287E-15</v>
      </c>
      <c r="DE209" s="26">
        <f t="shared" si="97"/>
        <v>2.9851212753909757E-15</v>
      </c>
      <c r="DF209" s="26">
        <f t="shared" si="97"/>
        <v>2.4500523675378724E-15</v>
      </c>
      <c r="DG209" s="26">
        <f t="shared" si="97"/>
        <v>1.9920986539793954E-15</v>
      </c>
      <c r="DH209" s="26">
        <f t="shared" si="97"/>
        <v>1.604746137927848E-15</v>
      </c>
      <c r="DI209" s="26">
        <f t="shared" si="92"/>
        <v>1.2808524220158039E-15</v>
      </c>
      <c r="DJ209" s="26">
        <f t="shared" si="86"/>
        <v>1.0130378246852267E-15</v>
      </c>
      <c r="DK209" s="26">
        <f t="shared" si="98"/>
        <v>7.9400261934788035E-16</v>
      </c>
      <c r="DL209" s="26">
        <f t="shared" si="98"/>
        <v>6.167698918148734E-16</v>
      </c>
      <c r="DM209" s="26">
        <f t="shared" si="98"/>
        <v>4.7485823529109688E-16</v>
      </c>
      <c r="DN209" s="26">
        <f t="shared" si="98"/>
        <v>3.6239181114320527E-16</v>
      </c>
      <c r="DO209" s="26">
        <f t="shared" si="98"/>
        <v>2.7415728321268603E-16</v>
      </c>
      <c r="DP209" s="26">
        <f t="shared" si="98"/>
        <v>2.0561796240951413E-16</v>
      </c>
      <c r="DQ209" s="26">
        <f t="shared" si="98"/>
        <v>1.5289540794553525E-16</v>
      </c>
      <c r="DR209" s="26">
        <f t="shared" si="98"/>
        <v>1.1272797026492967E-16</v>
      </c>
      <c r="DS209" s="26">
        <f t="shared" si="98"/>
        <v>8.2414566496208846E-17</v>
      </c>
      <c r="DT209" s="26">
        <f t="shared" si="98"/>
        <v>5.9750560709751155E-17</v>
      </c>
      <c r="DU209" s="26">
        <f t="shared" si="98"/>
        <v>4.2961146956597864E-17</v>
      </c>
      <c r="DV209" s="26">
        <f t="shared" si="98"/>
        <v>3.0636227747737914E-17</v>
      </c>
      <c r="DW209" s="26">
        <f t="shared" si="98"/>
        <v>2.1669526943522034E-17</v>
      </c>
      <c r="DX209" s="26">
        <f t="shared" si="98"/>
        <v>1.5203619710374295E-17</v>
      </c>
      <c r="DY209" s="26">
        <f t="shared" si="98"/>
        <v>1.058171931842057E-17</v>
      </c>
      <c r="DZ209" s="26">
        <f t="shared" si="98"/>
        <v>7.306425243671319E-18</v>
      </c>
      <c r="EA209" s="26">
        <f t="shared" si="93"/>
        <v>5.0051889464519678E-18</v>
      </c>
      <c r="EB209" s="26">
        <f t="shared" si="93"/>
        <v>3.4019643620415891E-18</v>
      </c>
      <c r="EC209" s="26">
        <f t="shared" si="81"/>
        <v>2.2943480581210646E-18</v>
      </c>
      <c r="ED209" s="26">
        <f t="shared" si="81"/>
        <v>1.5354483158194858E-18</v>
      </c>
      <c r="EE209" s="26">
        <f t="shared" si="88"/>
        <v>1.019725217376295E-18</v>
      </c>
      <c r="EF209" s="26">
        <f t="shared" si="88"/>
        <v>6.7209162054347391E-19</v>
      </c>
      <c r="EG209" s="26">
        <f t="shared" si="88"/>
        <v>4.3963887960362281E-19</v>
      </c>
      <c r="EH209" s="26">
        <f t="shared" si="88"/>
        <v>2.8543718302623517E-19</v>
      </c>
      <c r="EI209" s="26">
        <f t="shared" si="88"/>
        <v>1.8394840683912899E-19</v>
      </c>
      <c r="EJ209" s="26">
        <f t="shared" si="88"/>
        <v>1.176728779044413E-19</v>
      </c>
      <c r="EK209" s="26">
        <f t="shared" si="88"/>
        <v>7.472657209990172E-20</v>
      </c>
      <c r="EL209" s="26">
        <f t="shared" si="88"/>
        <v>4.7110230236894185E-20</v>
      </c>
      <c r="EM209" s="26">
        <f t="shared" si="88"/>
        <v>2.9486259213020291E-20</v>
      </c>
      <c r="EN209" s="26">
        <f t="shared" si="88"/>
        <v>1.8323603939519691E-20</v>
      </c>
      <c r="EO209" s="26">
        <f t="shared" si="88"/>
        <v>1.1306053494597237E-20</v>
      </c>
      <c r="EP209" s="26">
        <f t="shared" si="88"/>
        <v>6.9269482678166076E-21</v>
      </c>
      <c r="EQ209" s="26">
        <f t="shared" si="88"/>
        <v>4.2142971979023691E-21</v>
      </c>
      <c r="ER209" s="26">
        <f t="shared" si="88"/>
        <v>2.5461378903993742E-21</v>
      </c>
      <c r="ES209" s="26">
        <f t="shared" si="89"/>
        <v>1.5276827342396146E-21</v>
      </c>
      <c r="ET209" s="26">
        <f t="shared" si="89"/>
        <v>9.1033149232088406E-22</v>
      </c>
      <c r="EU209" s="26">
        <f t="shared" si="89"/>
        <v>5.3876761790418091E-22</v>
      </c>
      <c r="EV209" s="26">
        <f t="shared" si="89"/>
        <v>3.1670799160584463E-22</v>
      </c>
      <c r="EW209" s="26">
        <f t="shared" si="89"/>
        <v>1.8492345818596257E-22</v>
      </c>
      <c r="EX209" s="26">
        <f t="shared" si="89"/>
        <v>1.0725560574785923E-22</v>
      </c>
      <c r="EY209" s="26">
        <f t="shared" si="89"/>
        <v>6.1796276159362194E-23</v>
      </c>
      <c r="EZ209" s="26">
        <f t="shared" si="89"/>
        <v>3.537023701226575E-23</v>
      </c>
      <c r="FA209" s="26">
        <f t="shared" si="89"/>
        <v>2.0112487712857405E-23</v>
      </c>
      <c r="FB209" s="26">
        <f t="shared" si="89"/>
        <v>1.1362249552068672E-23</v>
      </c>
      <c r="FC209" s="26">
        <f t="shared" si="89"/>
        <v>6.3775207163224824E-24</v>
      </c>
      <c r="FD209" s="26">
        <f t="shared" si="89"/>
        <v>3.5566942456413036E-24</v>
      </c>
      <c r="FE209" s="26">
        <f t="shared" si="89"/>
        <v>1.9709070023617685E-24</v>
      </c>
      <c r="FF209" s="26">
        <f t="shared" si="89"/>
        <v>1.085246260794139E-24</v>
      </c>
      <c r="FG209" s="26">
        <f t="shared" si="89"/>
        <v>5.9381399175527852E-25</v>
      </c>
      <c r="FH209" s="26">
        <f t="shared" si="89"/>
        <v>3.2288635801693251E-25</v>
      </c>
    </row>
    <row r="210" spans="2:164" ht="19.2" customHeight="1" x14ac:dyDescent="0.3">
      <c r="B210" s="26">
        <f t="shared" si="72"/>
        <v>1.3525772633756819E-12</v>
      </c>
      <c r="C210" s="3">
        <v>26</v>
      </c>
      <c r="D210" s="26">
        <f t="shared" si="94"/>
        <v>2.2260871214856764E-50</v>
      </c>
      <c r="E210" s="26">
        <f t="shared" si="94"/>
        <v>1.9366957956925382E-48</v>
      </c>
      <c r="F210" s="26">
        <f t="shared" si="94"/>
        <v>8.4246267112624563E-47</v>
      </c>
      <c r="G210" s="26">
        <f t="shared" si="94"/>
        <v>2.4431417462661433E-45</v>
      </c>
      <c r="H210" s="26">
        <f t="shared" si="94"/>
        <v>5.3138332981288476E-44</v>
      </c>
      <c r="I210" s="26">
        <f t="shared" si="94"/>
        <v>9.2460699387442113E-43</v>
      </c>
      <c r="J210" s="26">
        <f t="shared" si="94"/>
        <v>1.3406801411178972E-41</v>
      </c>
      <c r="K210" s="26">
        <f t="shared" si="94"/>
        <v>1.6662738896751032E-40</v>
      </c>
      <c r="L210" s="26">
        <f t="shared" si="94"/>
        <v>1.8120728550216837E-39</v>
      </c>
      <c r="M210" s="26">
        <f t="shared" si="94"/>
        <v>1.7516704265209569E-38</v>
      </c>
      <c r="N210" s="26">
        <f t="shared" si="94"/>
        <v>1.5239532710732513E-37</v>
      </c>
      <c r="O210" s="26">
        <f t="shared" si="94"/>
        <v>1.2053084962124616E-36</v>
      </c>
      <c r="P210" s="26">
        <f t="shared" si="94"/>
        <v>8.7384865975404119E-36</v>
      </c>
      <c r="Q210" s="26">
        <f t="shared" si="94"/>
        <v>5.8480641075847451E-35</v>
      </c>
      <c r="R210" s="26">
        <f t="shared" si="94"/>
        <v>3.6341541239990788E-34</v>
      </c>
      <c r="S210" s="26">
        <f t="shared" si="94"/>
        <v>2.107809391919465E-33</v>
      </c>
      <c r="T210" s="26">
        <f t="shared" si="90"/>
        <v>1.1461213568562107E-32</v>
      </c>
      <c r="U210" s="26">
        <f t="shared" si="90"/>
        <v>5.8654445909699787E-32</v>
      </c>
      <c r="V210" s="26">
        <f t="shared" si="90"/>
        <v>2.8349648856355046E-31</v>
      </c>
      <c r="W210" s="26">
        <f t="shared" si="90"/>
        <v>1.2981155002646815E-30</v>
      </c>
      <c r="X210" s="26">
        <f t="shared" si="90"/>
        <v>5.6468024261513915E-30</v>
      </c>
      <c r="Y210" s="26">
        <f t="shared" si="90"/>
        <v>2.3393895765484308E-29</v>
      </c>
      <c r="Z210" s="26">
        <f t="shared" si="90"/>
        <v>9.2512224163505804E-29</v>
      </c>
      <c r="AA210" s="26">
        <f t="shared" si="90"/>
        <v>3.4993754357500139E-28</v>
      </c>
      <c r="AB210" s="26">
        <f t="shared" si="99"/>
        <v>1.2685235954593802E-27</v>
      </c>
      <c r="AC210" s="26">
        <f t="shared" si="99"/>
        <v>4.4144621121986476E-27</v>
      </c>
      <c r="AD210" s="26">
        <f t="shared" si="99"/>
        <v>1.4771469375433859E-26</v>
      </c>
      <c r="AE210" s="26">
        <f t="shared" si="99"/>
        <v>4.7596956876398044E-26</v>
      </c>
      <c r="AF210" s="26">
        <f t="shared" si="99"/>
        <v>1.4789054458023765E-25</v>
      </c>
      <c r="AG210" s="26">
        <f t="shared" si="99"/>
        <v>4.4367163374071238E-25</v>
      </c>
      <c r="AH210" s="26">
        <f t="shared" si="99"/>
        <v>1.2866477378480573E-24</v>
      </c>
      <c r="AI210" s="26">
        <f t="shared" si="99"/>
        <v>3.6109146191219767E-24</v>
      </c>
      <c r="AJ210" s="26">
        <f t="shared" si="99"/>
        <v>9.8171741207378691E-24</v>
      </c>
      <c r="AK210" s="26">
        <f t="shared" si="99"/>
        <v>2.5881640863763491E-23</v>
      </c>
      <c r="AL210" s="26">
        <f t="shared" si="99"/>
        <v>6.6226551621983025E-23</v>
      </c>
      <c r="AM210" s="26">
        <f t="shared" si="99"/>
        <v>1.6462028546035733E-22</v>
      </c>
      <c r="AN210" s="26">
        <f t="shared" si="99"/>
        <v>3.9783235652919823E-22</v>
      </c>
      <c r="AO210" s="26">
        <f t="shared" si="99"/>
        <v>9.3544364913622451E-22</v>
      </c>
      <c r="AP210" s="26">
        <f t="shared" si="99"/>
        <v>2.1416736177592497E-21</v>
      </c>
      <c r="AQ210" s="26">
        <f t="shared" si="99"/>
        <v>4.7775796088475468E-21</v>
      </c>
      <c r="AR210" s="26">
        <f t="shared" si="95"/>
        <v>1.0391235649243439E-20</v>
      </c>
      <c r="AS210" s="26">
        <f t="shared" si="95"/>
        <v>2.2049695158150689E-20</v>
      </c>
      <c r="AT210" s="26">
        <f t="shared" si="95"/>
        <v>4.5674368541883513E-20</v>
      </c>
      <c r="AU210" s="26">
        <f t="shared" si="95"/>
        <v>9.2410931701020234E-20</v>
      </c>
      <c r="AV210" s="26">
        <f t="shared" si="95"/>
        <v>1.8272161495428921E-19</v>
      </c>
      <c r="AW210" s="26">
        <f t="shared" si="95"/>
        <v>3.5326178891162521E-19</v>
      </c>
      <c r="AX210" s="26">
        <f t="shared" si="95"/>
        <v>6.6812555728937908E-19</v>
      </c>
      <c r="AY210" s="26">
        <f t="shared" si="91"/>
        <v>1.2367430528548155E-18</v>
      </c>
      <c r="AZ210" s="26">
        <f t="shared" si="91"/>
        <v>2.241596783299347E-18</v>
      </c>
      <c r="BA210" s="26">
        <f t="shared" si="91"/>
        <v>3.9799779621845577E-18</v>
      </c>
      <c r="BB210" s="26">
        <f t="shared" si="91"/>
        <v>6.925161654201152E-18</v>
      </c>
      <c r="BC210" s="26">
        <f t="shared" si="91"/>
        <v>1.1813511057166646E-17</v>
      </c>
      <c r="BD210" s="26">
        <f t="shared" si="91"/>
        <v>1.9764912730259475E-17</v>
      </c>
      <c r="BE210" s="26">
        <f t="shared" si="91"/>
        <v>3.2444290708161804E-17</v>
      </c>
      <c r="BF210" s="26">
        <f t="shared" si="91"/>
        <v>5.2271357252038577E-17</v>
      </c>
      <c r="BG210" s="26">
        <f t="shared" si="91"/>
        <v>8.2683783289588547E-17</v>
      </c>
      <c r="BH210" s="26">
        <f t="shared" si="91"/>
        <v>1.2845516332489637E-16</v>
      </c>
      <c r="BI210" s="26">
        <f t="shared" si="91"/>
        <v>1.9606314402221046E-16</v>
      </c>
      <c r="BJ210" s="26">
        <f t="shared" si="91"/>
        <v>2.9409471603331411E-16</v>
      </c>
      <c r="BK210" s="26">
        <f t="shared" si="91"/>
        <v>4.3366508974403914E-16</v>
      </c>
      <c r="BL210" s="26">
        <f t="shared" si="91"/>
        <v>6.2881438012885901E-16</v>
      </c>
      <c r="BM210" s="26">
        <f t="shared" si="91"/>
        <v>8.9683362411820868E-16</v>
      </c>
      <c r="BN210" s="26">
        <f t="shared" si="91"/>
        <v>1.2584600854561954E-15</v>
      </c>
      <c r="BO210" s="26">
        <f t="shared" si="84"/>
        <v>1.7378734513442682E-15</v>
      </c>
      <c r="BP210" s="26">
        <f t="shared" si="100"/>
        <v>2.3624217229211215E-15</v>
      </c>
      <c r="BQ210" s="26">
        <f t="shared" si="100"/>
        <v>3.1620106137559563E-15</v>
      </c>
      <c r="BR210" s="26">
        <f t="shared" si="100"/>
        <v>4.168104899951029E-15</v>
      </c>
      <c r="BS210" s="26">
        <f t="shared" si="100"/>
        <v>5.4123153178468669E-15</v>
      </c>
      <c r="BT210" s="26">
        <f t="shared" si="100"/>
        <v>6.9245798919511278E-15</v>
      </c>
      <c r="BU210" s="26">
        <f t="shared" si="100"/>
        <v>8.7309920376775311E-15</v>
      </c>
      <c r="BV210" s="26">
        <f t="shared" si="100"/>
        <v>1.0851375818256342E-14</v>
      </c>
      <c r="BW210" s="26">
        <f t="shared" si="100"/>
        <v>1.3296756284342302E-14</v>
      </c>
      <c r="BX210" s="26">
        <f t="shared" si="100"/>
        <v>1.6066913843580269E-14</v>
      </c>
      <c r="BY210" s="26">
        <f t="shared" si="100"/>
        <v>1.9148239786184727E-14</v>
      </c>
      <c r="BZ210" s="26">
        <f t="shared" si="100"/>
        <v>2.251211974862255E-14</v>
      </c>
      <c r="CA210" s="26">
        <f t="shared" si="100"/>
        <v>2.6114058908402173E-14</v>
      </c>
      <c r="CB210" s="26">
        <f t="shared" si="100"/>
        <v>2.989372532935515E-14</v>
      </c>
      <c r="CC210" s="26">
        <f t="shared" si="100"/>
        <v>3.377602732018047E-14</v>
      </c>
      <c r="CD210" s="26">
        <f t="shared" si="100"/>
        <v>3.767326124173979E-14</v>
      </c>
      <c r="CE210" s="26">
        <f t="shared" si="100"/>
        <v>4.1488275038371598E-14</v>
      </c>
      <c r="CF210" s="26">
        <f t="shared" si="96"/>
        <v>4.5118499104229118E-14</v>
      </c>
      <c r="CG210" s="26">
        <f t="shared" si="96"/>
        <v>4.8460610148986826E-14</v>
      </c>
      <c r="CH210" s="26">
        <f t="shared" si="96"/>
        <v>5.1415525401973864E-14</v>
      </c>
      <c r="CI210" s="26">
        <f t="shared" si="96"/>
        <v>5.3893382047852102E-14</v>
      </c>
      <c r="CJ210" s="26">
        <f t="shared" si="96"/>
        <v>5.5818145692418237E-14</v>
      </c>
      <c r="CK210" s="26">
        <f t="shared" si="96"/>
        <v>5.71315138263575E-14</v>
      </c>
      <c r="CL210" s="26">
        <f t="shared" si="96"/>
        <v>5.7795833754570967E-14</v>
      </c>
      <c r="CM210" s="26">
        <f t="shared" si="96"/>
        <v>5.7795833754570967E-14</v>
      </c>
      <c r="CN210" s="26">
        <f t="shared" si="96"/>
        <v>5.7139062916450841E-14</v>
      </c>
      <c r="CO210" s="26">
        <f t="shared" si="96"/>
        <v>5.5855039030687912E-14</v>
      </c>
      <c r="CP210" s="26">
        <f t="shared" si="96"/>
        <v>5.3993204396331623E-14</v>
      </c>
      <c r="CQ210" s="26">
        <f t="shared" si="96"/>
        <v>5.1619876730558848E-14</v>
      </c>
      <c r="CR210" s="26">
        <f t="shared" si="96"/>
        <v>4.8814448647376281E-14</v>
      </c>
      <c r="CS210" s="26">
        <f t="shared" si="97"/>
        <v>4.5665129379803648E-14</v>
      </c>
      <c r="CT210" s="26">
        <f t="shared" si="97"/>
        <v>4.2264534638754438E-14</v>
      </c>
      <c r="CU210" s="26">
        <f t="shared" si="97"/>
        <v>3.8705415932333025E-14</v>
      </c>
      <c r="CV210" s="26">
        <f t="shared" si="97"/>
        <v>3.5076783188676721E-14</v>
      </c>
      <c r="CW210" s="26">
        <f t="shared" si="97"/>
        <v>3.1460619973349257E-14</v>
      </c>
      <c r="CX210" s="26">
        <f t="shared" si="97"/>
        <v>2.792932589470796E-14</v>
      </c>
      <c r="CY210" s="26">
        <f t="shared" si="97"/>
        <v>2.4543953058985831E-14</v>
      </c>
      <c r="CZ210" s="26">
        <f t="shared" si="97"/>
        <v>2.1353239161317675E-14</v>
      </c>
      <c r="DA210" s="26">
        <f t="shared" si="97"/>
        <v>1.8393384228065731E-14</v>
      </c>
      <c r="DB210" s="26">
        <f t="shared" si="97"/>
        <v>1.5688474782761907E-14</v>
      </c>
      <c r="DC210" s="26">
        <f t="shared" si="97"/>
        <v>1.3251430156313513E-14</v>
      </c>
      <c r="DD210" s="26">
        <f t="shared" si="97"/>
        <v>1.1085330996146854E-14</v>
      </c>
      <c r="DE210" s="26">
        <f t="shared" si="97"/>
        <v>9.1849885396645381E-15</v>
      </c>
      <c r="DF210" s="26">
        <f t="shared" si="97"/>
        <v>7.5386226693472986E-15</v>
      </c>
      <c r="DG210" s="26">
        <f t="shared" si="97"/>
        <v>6.1295343199366001E-15</v>
      </c>
      <c r="DH210" s="26">
        <f t="shared" si="97"/>
        <v>4.9376804243933771E-15</v>
      </c>
      <c r="DI210" s="26">
        <f t="shared" si="92"/>
        <v>3.9410843754332422E-15</v>
      </c>
      <c r="DJ210" s="26">
        <f t="shared" si="86"/>
        <v>3.1170394605699279E-15</v>
      </c>
      <c r="DK210" s="26">
        <f t="shared" si="98"/>
        <v>2.4430849826088622E-15</v>
      </c>
      <c r="DL210" s="26">
        <f t="shared" si="98"/>
        <v>1.8977535132765333E-15</v>
      </c>
      <c r="DM210" s="26">
        <f t="shared" si="98"/>
        <v>1.4611022624341439E-15</v>
      </c>
      <c r="DN210" s="26">
        <f t="shared" si="98"/>
        <v>1.1150517265944775E-15</v>
      </c>
      <c r="DO210" s="26">
        <f t="shared" si="98"/>
        <v>8.4356087142364908E-16</v>
      </c>
      <c r="DP210" s="26">
        <f t="shared" si="98"/>
        <v>6.3267065356773572E-16</v>
      </c>
      <c r="DQ210" s="26">
        <f t="shared" si="98"/>
        <v>4.7044740906318533E-16</v>
      </c>
      <c r="DR210" s="26">
        <f t="shared" si="98"/>
        <v>3.4685529312286045E-16</v>
      </c>
      <c r="DS210" s="26">
        <f t="shared" si="98"/>
        <v>2.5358328152679637E-16</v>
      </c>
      <c r="DT210" s="26">
        <f t="shared" si="98"/>
        <v>1.8384787910692661E-16</v>
      </c>
      <c r="DU210" s="26">
        <f t="shared" si="98"/>
        <v>1.3218814448183957E-16</v>
      </c>
      <c r="DV210" s="26">
        <f t="shared" si="98"/>
        <v>9.4265316146885865E-17</v>
      </c>
      <c r="DW210" s="26">
        <f t="shared" si="98"/>
        <v>6.6675467518529328E-17</v>
      </c>
      <c r="DX210" s="26">
        <f t="shared" si="98"/>
        <v>4.6780368339613203E-17</v>
      </c>
      <c r="DY210" s="26">
        <f t="shared" si="98"/>
        <v>3.2559136364370984E-17</v>
      </c>
      <c r="DZ210" s="26">
        <f t="shared" si="98"/>
        <v>2.248130844206559E-17</v>
      </c>
      <c r="EA210" s="26">
        <f t="shared" si="93"/>
        <v>1.5400581373698362E-17</v>
      </c>
      <c r="EB210" s="26">
        <f t="shared" si="93"/>
        <v>1.0467582652435657E-17</v>
      </c>
      <c r="EC210" s="26">
        <f t="shared" si="81"/>
        <v>7.0595324865263516E-18</v>
      </c>
      <c r="ED210" s="26">
        <f t="shared" si="81"/>
        <v>4.7244563563676478E-18</v>
      </c>
      <c r="EE210" s="26">
        <f t="shared" si="88"/>
        <v>3.1376160534655228E-18</v>
      </c>
      <c r="EF210" s="26">
        <f t="shared" si="88"/>
        <v>2.0679742170568427E-18</v>
      </c>
      <c r="EG210" s="26">
        <f t="shared" si="88"/>
        <v>1.3527350141649929E-18</v>
      </c>
      <c r="EH210" s="26">
        <f t="shared" si="88"/>
        <v>8.7826825546533878E-19</v>
      </c>
      <c r="EI210" s="26">
        <f t="shared" si="88"/>
        <v>5.6599509796655066E-19</v>
      </c>
      <c r="EJ210" s="26">
        <f t="shared" si="88"/>
        <v>3.6207039355212705E-19</v>
      </c>
      <c r="EK210" s="26">
        <f t="shared" si="88"/>
        <v>2.299279141535437E-19</v>
      </c>
      <c r="EL210" s="26">
        <f t="shared" si="88"/>
        <v>1.4495455457505901E-19</v>
      </c>
      <c r="EM210" s="26">
        <f t="shared" si="88"/>
        <v>9.0726951424677811E-20</v>
      </c>
      <c r="EN210" s="26">
        <f t="shared" si="88"/>
        <v>5.638031981390673E-20</v>
      </c>
      <c r="EO210" s="26">
        <f t="shared" si="88"/>
        <v>3.4787856906453032E-20</v>
      </c>
      <c r="EP210" s="26">
        <f t="shared" si="88"/>
        <v>2.1313686977897251E-20</v>
      </c>
      <c r="EQ210" s="26">
        <f t="shared" si="88"/>
        <v>1.2967068301238057E-20</v>
      </c>
      <c r="ER210" s="26">
        <f t="shared" si="88"/>
        <v>7.8342704319980733E-21</v>
      </c>
      <c r="ES210" s="26">
        <f t="shared" si="89"/>
        <v>4.7005622591988134E-21</v>
      </c>
      <c r="ET210" s="26">
        <f t="shared" si="89"/>
        <v>2.8010199763719504E-21</v>
      </c>
      <c r="EU210" s="26">
        <f t="shared" si="89"/>
        <v>1.6577465166282487E-21</v>
      </c>
      <c r="EV210" s="26">
        <f t="shared" si="89"/>
        <v>9.7448612801798319E-22</v>
      </c>
      <c r="EW210" s="26">
        <f t="shared" si="89"/>
        <v>5.6899525595680782E-22</v>
      </c>
      <c r="EX210" s="26">
        <f t="shared" si="89"/>
        <v>3.3001724845495141E-22</v>
      </c>
      <c r="EY210" s="26">
        <f t="shared" si="89"/>
        <v>1.9014238818265288E-22</v>
      </c>
      <c r="EZ210" s="26">
        <f t="shared" si="89"/>
        <v>1.0883149849927922E-22</v>
      </c>
      <c r="FA210" s="26">
        <f t="shared" si="89"/>
        <v>6.1884577578022777E-23</v>
      </c>
      <c r="FB210" s="26">
        <f t="shared" si="89"/>
        <v>3.4960767852518982E-23</v>
      </c>
      <c r="FC210" s="26">
        <f t="shared" si="89"/>
        <v>1.9623140665607632E-23</v>
      </c>
      <c r="FD210" s="26">
        <f t="shared" si="89"/>
        <v>1.0943674601973241E-23</v>
      </c>
      <c r="FE210" s="26">
        <f t="shared" si="89"/>
        <v>6.0643292380362099E-24</v>
      </c>
      <c r="FF210" s="26">
        <f t="shared" si="89"/>
        <v>3.3392192639819655E-24</v>
      </c>
      <c r="FG210" s="26">
        <f t="shared" si="89"/>
        <v>1.827119974631626E-24</v>
      </c>
      <c r="FH210" s="26">
        <f t="shared" si="89"/>
        <v>9.9349648620594587E-25</v>
      </c>
    </row>
    <row r="211" spans="2:164" ht="19.2" customHeight="1" x14ac:dyDescent="0.3">
      <c r="B211" s="26">
        <f t="shared" si="72"/>
        <v>4.0076363359279412E-12</v>
      </c>
      <c r="C211" s="3">
        <v>27</v>
      </c>
      <c r="D211" s="26">
        <f t="shared" si="94"/>
        <v>6.5958136932908843E-50</v>
      </c>
      <c r="E211" s="26">
        <f t="shared" si="94"/>
        <v>5.7383579131630693E-48</v>
      </c>
      <c r="F211" s="26">
        <f t="shared" si="94"/>
        <v>2.4961856922259099E-46</v>
      </c>
      <c r="G211" s="26">
        <f t="shared" si="94"/>
        <v>7.2389385074552304E-45</v>
      </c>
      <c r="H211" s="26">
        <f t="shared" si="94"/>
        <v>1.5744691253715086E-43</v>
      </c>
      <c r="I211" s="26">
        <f t="shared" si="94"/>
        <v>2.7395762781464297E-42</v>
      </c>
      <c r="J211" s="26">
        <f t="shared" si="94"/>
        <v>3.9723856033122835E-41</v>
      </c>
      <c r="K211" s="26">
        <f t="shared" si="94"/>
        <v>4.9371078212595587E-40</v>
      </c>
      <c r="L211" s="26">
        <f t="shared" si="94"/>
        <v>5.3691047556197965E-39</v>
      </c>
      <c r="M211" s="26">
        <f t="shared" si="94"/>
        <v>5.1901345970991249E-38</v>
      </c>
      <c r="N211" s="26">
        <f t="shared" si="94"/>
        <v>4.5154170994762947E-37</v>
      </c>
      <c r="O211" s="26">
        <f t="shared" si="94"/>
        <v>3.5712844332221041E-36</v>
      </c>
      <c r="P211" s="26">
        <f t="shared" si="94"/>
        <v>2.5891812140860448E-35</v>
      </c>
      <c r="Q211" s="26">
        <f t="shared" si="94"/>
        <v>1.7327597355806629E-34</v>
      </c>
      <c r="R211" s="26">
        <f t="shared" si="94"/>
        <v>1.0767864071108368E-33</v>
      </c>
      <c r="S211" s="26">
        <f t="shared" si="94"/>
        <v>6.2453611612428511E-33</v>
      </c>
      <c r="T211" s="26">
        <f t="shared" si="90"/>
        <v>3.395915131425805E-32</v>
      </c>
      <c r="U211" s="26">
        <f t="shared" si="90"/>
        <v>1.737909508435547E-31</v>
      </c>
      <c r="V211" s="26">
        <f t="shared" si="90"/>
        <v>8.3998959574385218E-31</v>
      </c>
      <c r="W211" s="26">
        <f t="shared" si="90"/>
        <v>3.8462681489323845E-30</v>
      </c>
      <c r="X211" s="26">
        <f t="shared" si="90"/>
        <v>1.6731266447855954E-29</v>
      </c>
      <c r="Y211" s="26">
        <f t="shared" si="90"/>
        <v>6.931524671254601E-29</v>
      </c>
      <c r="Z211" s="26">
        <f t="shared" si="90"/>
        <v>2.7411029381779463E-28</v>
      </c>
      <c r="AA211" s="26">
        <f t="shared" si="90"/>
        <v>1.0368519809629658E-27</v>
      </c>
      <c r="AB211" s="26">
        <f t="shared" si="99"/>
        <v>3.7585884309907512E-27</v>
      </c>
      <c r="AC211" s="26">
        <f t="shared" si="99"/>
        <v>1.3079887739847828E-26</v>
      </c>
      <c r="AD211" s="26">
        <f t="shared" si="99"/>
        <v>4.3767316667952118E-26</v>
      </c>
      <c r="AE211" s="26">
        <f t="shared" si="99"/>
        <v>1.4102802037451254E-25</v>
      </c>
      <c r="AF211" s="26">
        <f t="shared" si="99"/>
        <v>4.3819420616366652E-25</v>
      </c>
      <c r="AG211" s="26">
        <f t="shared" si="99"/>
        <v>1.3145826184909979E-24</v>
      </c>
      <c r="AH211" s="26">
        <f t="shared" si="99"/>
        <v>3.8122895936238682E-24</v>
      </c>
      <c r="AI211" s="26">
        <f t="shared" si="99"/>
        <v>1.0699006278879917E-23</v>
      </c>
      <c r="AJ211" s="26">
        <f t="shared" si="99"/>
        <v>2.908792332070476E-23</v>
      </c>
      <c r="AK211" s="26">
        <f t="shared" si="99"/>
        <v>7.6686343300039876E-23</v>
      </c>
      <c r="AL211" s="26">
        <f t="shared" si="99"/>
        <v>1.9622681962069018E-22</v>
      </c>
      <c r="AM211" s="26">
        <f t="shared" si="99"/>
        <v>4.877638087714285E-22</v>
      </c>
      <c r="AN211" s="26">
        <f t="shared" si="99"/>
        <v>1.1787625378642895E-21</v>
      </c>
      <c r="AO211" s="26">
        <f t="shared" si="99"/>
        <v>2.7716848863295507E-21</v>
      </c>
      <c r="AP211" s="26">
        <f t="shared" si="99"/>
        <v>6.3456996081755468E-21</v>
      </c>
      <c r="AQ211" s="26">
        <f t="shared" si="99"/>
        <v>1.4155791433622343E-20</v>
      </c>
      <c r="AR211" s="26">
        <f t="shared" si="95"/>
        <v>3.0788846368128671E-20</v>
      </c>
      <c r="AS211" s="26">
        <f t="shared" si="95"/>
        <v>6.5332430098224179E-20</v>
      </c>
      <c r="AT211" s="26">
        <f t="shared" si="95"/>
        <v>1.3533146234632134E-19</v>
      </c>
      <c r="AU211" s="26">
        <f t="shared" si="95"/>
        <v>2.7381016800302258E-19</v>
      </c>
      <c r="AV211" s="26">
        <f t="shared" si="95"/>
        <v>5.4139737764233775E-19</v>
      </c>
      <c r="AW211" s="26">
        <f t="shared" si="95"/>
        <v>1.0467015967751844E-18</v>
      </c>
      <c r="AX211" s="26">
        <f t="shared" si="95"/>
        <v>1.9796312808574171E-18</v>
      </c>
      <c r="AY211" s="26">
        <f t="shared" si="91"/>
        <v>3.6644238603105595E-18</v>
      </c>
      <c r="AZ211" s="26">
        <f t="shared" si="91"/>
        <v>6.641768246812871E-18</v>
      </c>
      <c r="BA211" s="26">
        <f t="shared" si="91"/>
        <v>1.1792527295361636E-17</v>
      </c>
      <c r="BB211" s="26">
        <f t="shared" si="91"/>
        <v>2.0518997493929312E-17</v>
      </c>
      <c r="BC211" s="26">
        <f t="shared" si="91"/>
        <v>3.5002995724938161E-17</v>
      </c>
      <c r="BD211" s="26">
        <f t="shared" si="91"/>
        <v>5.8562704385953928E-17</v>
      </c>
      <c r="BE211" s="26">
        <f t="shared" si="91"/>
        <v>9.6131231727886707E-17</v>
      </c>
      <c r="BF211" s="26">
        <f t="shared" si="91"/>
        <v>1.5487809556159559E-16</v>
      </c>
      <c r="BG211" s="26">
        <f t="shared" si="91"/>
        <v>2.4498898752470648E-16</v>
      </c>
      <c r="BH211" s="26">
        <f t="shared" si="91"/>
        <v>3.8060789133302581E-16</v>
      </c>
      <c r="BI211" s="26">
        <f t="shared" si="91"/>
        <v>5.8092783413988213E-16</v>
      </c>
      <c r="BJ211" s="26">
        <f t="shared" si="91"/>
        <v>8.7139175120981841E-16</v>
      </c>
      <c r="BK211" s="26">
        <f t="shared" si="91"/>
        <v>1.2849335992415957E-15</v>
      </c>
      <c r="BL211" s="26">
        <f t="shared" si="91"/>
        <v>1.8631537189003204E-15</v>
      </c>
      <c r="BM211" s="26">
        <f t="shared" si="91"/>
        <v>2.6572848122020965E-15</v>
      </c>
      <c r="BN211" s="26">
        <f t="shared" si="91"/>
        <v>3.7287706235739074E-15</v>
      </c>
      <c r="BO211" s="26">
        <f t="shared" si="84"/>
        <v>5.1492546706496772E-15</v>
      </c>
      <c r="BP211" s="26">
        <f t="shared" si="100"/>
        <v>6.9997680679144246E-15</v>
      </c>
      <c r="BQ211" s="26">
        <f t="shared" si="100"/>
        <v>9.3689203370546734E-15</v>
      </c>
      <c r="BR211" s="26">
        <f t="shared" si="100"/>
        <v>1.234994044429933E-14</v>
      </c>
      <c r="BS211" s="26">
        <f t="shared" si="100"/>
        <v>1.6036489830657364E-14</v>
      </c>
      <c r="BT211" s="26">
        <f t="shared" si="100"/>
        <v>2.0517273753929241E-14</v>
      </c>
      <c r="BU211" s="26">
        <f t="shared" si="100"/>
        <v>2.5869606037563019E-14</v>
      </c>
      <c r="BV211" s="26">
        <f t="shared" si="100"/>
        <v>3.2152224646685417E-14</v>
      </c>
      <c r="BW211" s="26">
        <f t="shared" si="100"/>
        <v>3.9397796398051217E-14</v>
      </c>
      <c r="BX211" s="26">
        <f t="shared" si="100"/>
        <v>4.7605670647645181E-14</v>
      </c>
      <c r="BY211" s="26">
        <f t="shared" si="100"/>
        <v>5.6735525292399118E-14</v>
      </c>
      <c r="BZ211" s="26">
        <f t="shared" si="100"/>
        <v>6.6702577032955623E-14</v>
      </c>
      <c r="CA211" s="26">
        <f t="shared" si="100"/>
        <v>7.737498935822856E-14</v>
      </c>
      <c r="CB211" s="26">
        <f t="shared" si="100"/>
        <v>8.8574000975867004E-14</v>
      </c>
      <c r="CC211" s="26">
        <f t="shared" si="100"/>
        <v>1.0007711798571979E-13</v>
      </c>
      <c r="CD211" s="26">
        <f t="shared" si="100"/>
        <v>1.1162447775330295E-13</v>
      </c>
      <c r="CE211" s="26">
        <f t="shared" si="100"/>
        <v>1.229282223359157E-13</v>
      </c>
      <c r="CF211" s="26">
        <f t="shared" si="96"/>
        <v>1.3368444179030834E-13</v>
      </c>
      <c r="CG211" s="26">
        <f t="shared" si="96"/>
        <v>1.4358699303403487E-13</v>
      </c>
      <c r="CH211" s="26">
        <f t="shared" si="96"/>
        <v>1.5234229748732976E-13</v>
      </c>
      <c r="CI211" s="26">
        <f t="shared" si="96"/>
        <v>1.5968409495659862E-13</v>
      </c>
      <c r="CJ211" s="26">
        <f t="shared" si="96"/>
        <v>1.6538709834790568E-13</v>
      </c>
      <c r="CK211" s="26">
        <f t="shared" si="96"/>
        <v>1.6927855948550347E-13</v>
      </c>
      <c r="CL211" s="26">
        <f t="shared" si="96"/>
        <v>1.7124691482835819E-13</v>
      </c>
      <c r="CM211" s="26">
        <f t="shared" si="96"/>
        <v>1.7124691482835821E-13</v>
      </c>
      <c r="CN211" s="26">
        <f t="shared" si="96"/>
        <v>1.6930092715985413E-13</v>
      </c>
      <c r="CO211" s="26">
        <f t="shared" si="96"/>
        <v>1.654964119427788E-13</v>
      </c>
      <c r="CP211" s="26">
        <f t="shared" si="96"/>
        <v>1.5997986487801942E-13</v>
      </c>
      <c r="CQ211" s="26">
        <f t="shared" si="96"/>
        <v>1.5294778290535936E-13</v>
      </c>
      <c r="CR211" s="26">
        <f t="shared" si="96"/>
        <v>1.4463540339963325E-13</v>
      </c>
      <c r="CS211" s="26">
        <f t="shared" si="97"/>
        <v>1.3530408705126992E-13</v>
      </c>
      <c r="CT211" s="26">
        <f t="shared" si="97"/>
        <v>1.2522825078149447E-13</v>
      </c>
      <c r="CU211" s="26">
        <f t="shared" si="97"/>
        <v>1.1468271387357917E-13</v>
      </c>
      <c r="CV211" s="26">
        <f t="shared" si="97"/>
        <v>1.0393120944793089E-13</v>
      </c>
      <c r="CW211" s="26">
        <f t="shared" si="97"/>
        <v>9.3216651772886569E-14</v>
      </c>
      <c r="CX211" s="26">
        <f t="shared" si="97"/>
        <v>8.2753558206542002E-14</v>
      </c>
      <c r="CY211" s="26">
        <f t="shared" si="97"/>
        <v>7.2722823878476446E-14</v>
      </c>
      <c r="CZ211" s="26">
        <f t="shared" si="97"/>
        <v>6.326885677427451E-14</v>
      </c>
      <c r="DA211" s="26">
        <f t="shared" si="97"/>
        <v>5.4498916231305801E-14</v>
      </c>
      <c r="DB211" s="26">
        <f t="shared" si="97"/>
        <v>4.6484369726701888E-14</v>
      </c>
      <c r="DC211" s="26">
        <f t="shared" si="97"/>
        <v>3.9263496759447396E-14</v>
      </c>
      <c r="DD211" s="26">
        <f t="shared" si="97"/>
        <v>3.2845425173768416E-14</v>
      </c>
      <c r="DE211" s="26">
        <f t="shared" si="97"/>
        <v>2.7214780858265266E-14</v>
      </c>
      <c r="DF211" s="26">
        <f t="shared" si="97"/>
        <v>2.2336659761029004E-14</v>
      </c>
      <c r="DG211" s="26">
        <f t="shared" si="97"/>
        <v>1.8161583170182494E-14</v>
      </c>
      <c r="DH211" s="26">
        <f t="shared" si="97"/>
        <v>1.4630164220424803E-14</v>
      </c>
      <c r="DI211" s="26">
        <f t="shared" si="92"/>
        <v>1.1677287038320703E-14</v>
      </c>
      <c r="DJ211" s="26">
        <f t="shared" si="86"/>
        <v>9.2356724757627378E-15</v>
      </c>
      <c r="DK211" s="26">
        <f t="shared" si="98"/>
        <v>7.2387703188410638E-15</v>
      </c>
      <c r="DL211" s="26">
        <f t="shared" si="98"/>
        <v>5.6229733726712023E-15</v>
      </c>
      <c r="DM211" s="26">
        <f t="shared" si="98"/>
        <v>4.3291918886937545E-15</v>
      </c>
      <c r="DN211" s="26">
        <f t="shared" si="98"/>
        <v>3.3038569676873365E-15</v>
      </c>
      <c r="DO211" s="26">
        <f t="shared" si="98"/>
        <v>2.4994396190330312E-15</v>
      </c>
      <c r="DP211" s="26">
        <f t="shared" si="98"/>
        <v>1.87457971427477E-15</v>
      </c>
      <c r="DQ211" s="26">
        <f t="shared" si="98"/>
        <v>1.393918249076103E-15</v>
      </c>
      <c r="DR211" s="26">
        <f t="shared" si="98"/>
        <v>1.0277193870306964E-15</v>
      </c>
      <c r="DS211" s="26">
        <f t="shared" si="98"/>
        <v>7.5135787119050691E-16</v>
      </c>
      <c r="DT211" s="26">
        <f t="shared" si="98"/>
        <v>5.447344566131152E-16</v>
      </c>
      <c r="DU211" s="26">
        <f t="shared" si="98"/>
        <v>3.9166857624248711E-16</v>
      </c>
      <c r="DV211" s="26">
        <f t="shared" si="98"/>
        <v>2.7930464043521705E-16</v>
      </c>
      <c r="DW211" s="26">
        <f t="shared" si="98"/>
        <v>1.9755694079564221E-16</v>
      </c>
      <c r="DX211" s="26">
        <f t="shared" si="98"/>
        <v>1.3860849878403895E-16</v>
      </c>
      <c r="DY211" s="26">
        <f t="shared" si="98"/>
        <v>9.6471515153691678E-17</v>
      </c>
      <c r="DZ211" s="26">
        <f t="shared" si="98"/>
        <v>6.6611284272786851E-17</v>
      </c>
      <c r="EA211" s="26">
        <f t="shared" si="93"/>
        <v>4.5631352218365457E-17</v>
      </c>
      <c r="EB211" s="26">
        <f t="shared" si="93"/>
        <v>3.1015059710920422E-17</v>
      </c>
      <c r="EC211" s="26">
        <f t="shared" si="81"/>
        <v>2.0917133293411383E-17</v>
      </c>
      <c r="ED211" s="26">
        <f t="shared" si="81"/>
        <v>1.3998389204052273E-17</v>
      </c>
      <c r="EE211" s="26">
        <f t="shared" si="88"/>
        <v>9.2966401584163515E-18</v>
      </c>
      <c r="EF211" s="26">
        <f t="shared" si="88"/>
        <v>6.1273310135017481E-18</v>
      </c>
      <c r="EG211" s="26">
        <f t="shared" si="88"/>
        <v>4.0081037456740482E-18</v>
      </c>
      <c r="EH211" s="26">
        <f t="shared" si="88"/>
        <v>2.6022763124898894E-18</v>
      </c>
      <c r="EI211" s="26">
        <f t="shared" si="88"/>
        <v>1.6770225124934812E-18</v>
      </c>
      <c r="EJ211" s="26">
        <f t="shared" si="88"/>
        <v>1.072801166080375E-18</v>
      </c>
      <c r="EK211" s="26">
        <f t="shared" si="88"/>
        <v>6.8126789378827675E-19</v>
      </c>
      <c r="EL211" s="26">
        <f t="shared" si="88"/>
        <v>4.2949497651869281E-19</v>
      </c>
      <c r="EM211" s="26">
        <f t="shared" si="88"/>
        <v>2.6882059681385985E-19</v>
      </c>
      <c r="EN211" s="26">
        <f t="shared" si="88"/>
        <v>1.6705279944861235E-19</v>
      </c>
      <c r="EO211" s="26">
        <f t="shared" si="88"/>
        <v>1.0307513157467553E-19</v>
      </c>
      <c r="EP211" s="26">
        <f t="shared" si="88"/>
        <v>6.3151665119695484E-20</v>
      </c>
      <c r="EQ211" s="26">
        <f t="shared" si="88"/>
        <v>3.8420943114779378E-20</v>
      </c>
      <c r="ER211" s="26">
        <f t="shared" si="88"/>
        <v>2.3212653131846114E-20</v>
      </c>
      <c r="ES211" s="26">
        <f t="shared" si="89"/>
        <v>1.3927591879107578E-20</v>
      </c>
      <c r="ET211" s="26">
        <f t="shared" si="89"/>
        <v>8.2993184485094728E-21</v>
      </c>
      <c r="EU211" s="26">
        <f t="shared" si="89"/>
        <v>4.9118415307503606E-21</v>
      </c>
      <c r="EV211" s="26">
        <f t="shared" si="89"/>
        <v>2.8873663052384654E-21</v>
      </c>
      <c r="EW211" s="26">
        <f t="shared" si="89"/>
        <v>1.6859118695016507E-21</v>
      </c>
      <c r="EX211" s="26">
        <f t="shared" si="89"/>
        <v>9.7782888431096585E-22</v>
      </c>
      <c r="EY211" s="26">
        <f t="shared" si="89"/>
        <v>5.6338485387452627E-22</v>
      </c>
      <c r="EZ211" s="26">
        <f t="shared" si="89"/>
        <v>3.2246369925712321E-22</v>
      </c>
      <c r="FA211" s="26">
        <f t="shared" si="89"/>
        <v>1.8336171134228948E-22</v>
      </c>
      <c r="FB211" s="26">
        <f t="shared" si="89"/>
        <v>1.0358746030375982E-22</v>
      </c>
      <c r="FC211" s="26">
        <f t="shared" si="89"/>
        <v>5.8142639009207734E-23</v>
      </c>
      <c r="FD211" s="26">
        <f t="shared" si="89"/>
        <v>3.2425702524365113E-23</v>
      </c>
      <c r="FE211" s="26">
        <f t="shared" si="89"/>
        <v>1.7968382927514675E-23</v>
      </c>
      <c r="FF211" s="26">
        <f t="shared" si="89"/>
        <v>9.893983004390996E-24</v>
      </c>
      <c r="FG211" s="26">
        <f t="shared" si="89"/>
        <v>5.4136888137233292E-24</v>
      </c>
      <c r="FH211" s="26">
        <f t="shared" si="89"/>
        <v>2.9436932924620582E-24</v>
      </c>
    </row>
    <row r="212" spans="2:164" ht="19.2" customHeight="1" x14ac:dyDescent="0.3">
      <c r="B212" s="26">
        <f t="shared" si="72"/>
        <v>1.1450389531222774E-11</v>
      </c>
      <c r="C212" s="3">
        <v>28</v>
      </c>
      <c r="D212" s="26">
        <f t="shared" si="94"/>
        <v>1.8845181980831238E-49</v>
      </c>
      <c r="E212" s="26">
        <f t="shared" si="94"/>
        <v>1.6395308323323176E-47</v>
      </c>
      <c r="F212" s="26">
        <f t="shared" si="94"/>
        <v>7.1319591206455091E-46</v>
      </c>
      <c r="G212" s="26">
        <f t="shared" si="94"/>
        <v>2.0682681449872238E-44</v>
      </c>
      <c r="H212" s="26">
        <f t="shared" si="94"/>
        <v>4.4984832153472008E-43</v>
      </c>
      <c r="I212" s="26">
        <f t="shared" si="94"/>
        <v>7.8273607947041435E-42</v>
      </c>
      <c r="J212" s="26">
        <f t="shared" si="94"/>
        <v>1.1349673152320894E-40</v>
      </c>
      <c r="K212" s="26">
        <f t="shared" si="94"/>
        <v>1.4106022346455985E-39</v>
      </c>
      <c r="L212" s="26">
        <f t="shared" si="94"/>
        <v>1.5340299301770962E-38</v>
      </c>
      <c r="M212" s="26">
        <f t="shared" si="94"/>
        <v>1.4828955991711896E-37</v>
      </c>
      <c r="N212" s="26">
        <f t="shared" si="94"/>
        <v>1.2901191712789509E-36</v>
      </c>
      <c r="O212" s="26">
        <f t="shared" si="94"/>
        <v>1.0203669809206088E-35</v>
      </c>
      <c r="P212" s="26">
        <f t="shared" si="94"/>
        <v>7.3976606116744682E-35</v>
      </c>
      <c r="Q212" s="26">
        <f t="shared" si="94"/>
        <v>4.9507421016590734E-34</v>
      </c>
      <c r="R212" s="26">
        <f t="shared" si="94"/>
        <v>3.0765325917452707E-33</v>
      </c>
      <c r="S212" s="26">
        <f t="shared" si="94"/>
        <v>1.7843889032122567E-32</v>
      </c>
      <c r="T212" s="26">
        <f t="shared" si="90"/>
        <v>9.702614661216658E-32</v>
      </c>
      <c r="U212" s="26">
        <f t="shared" si="90"/>
        <v>4.9654557383873142E-31</v>
      </c>
      <c r="V212" s="26">
        <f t="shared" si="90"/>
        <v>2.399970273553881E-30</v>
      </c>
      <c r="W212" s="26">
        <f t="shared" si="90"/>
        <v>1.0989337568378324E-29</v>
      </c>
      <c r="X212" s="26">
        <f t="shared" si="90"/>
        <v>4.7803618422445936E-29</v>
      </c>
      <c r="Y212" s="26">
        <f t="shared" si="90"/>
        <v>1.9804356203584722E-28</v>
      </c>
      <c r="Z212" s="26">
        <f t="shared" si="90"/>
        <v>7.8317226805084761E-28</v>
      </c>
      <c r="AA212" s="26">
        <f t="shared" si="90"/>
        <v>2.9624342313227813E-27</v>
      </c>
      <c r="AB212" s="26">
        <f t="shared" si="99"/>
        <v>1.0738824088545084E-26</v>
      </c>
      <c r="AC212" s="26">
        <f t="shared" si="99"/>
        <v>3.7371107828136931E-26</v>
      </c>
      <c r="AD212" s="26">
        <f t="shared" si="99"/>
        <v>1.2504947619414983E-25</v>
      </c>
      <c r="AE212" s="26">
        <f t="shared" si="99"/>
        <v>4.0293720107003881E-25</v>
      </c>
      <c r="AF212" s="26">
        <f t="shared" si="99"/>
        <v>1.2519834461819138E-24</v>
      </c>
      <c r="AG212" s="26">
        <f t="shared" si="99"/>
        <v>3.7559503385457362E-24</v>
      </c>
      <c r="AH212" s="26">
        <f t="shared" si="99"/>
        <v>1.0892255981782562E-23</v>
      </c>
      <c r="AI212" s="26">
        <f t="shared" si="99"/>
        <v>3.0568589368228562E-23</v>
      </c>
      <c r="AJ212" s="26">
        <f t="shared" si="99"/>
        <v>8.3108352344871358E-23</v>
      </c>
      <c r="AK212" s="26">
        <f t="shared" si="99"/>
        <v>2.1910383800011556E-22</v>
      </c>
      <c r="AL212" s="26">
        <f t="shared" si="99"/>
        <v>5.6064805605911898E-22</v>
      </c>
      <c r="AM212" s="26">
        <f t="shared" si="99"/>
        <v>1.3936108822040919E-21</v>
      </c>
      <c r="AN212" s="26">
        <f t="shared" si="99"/>
        <v>3.3678929653265668E-21</v>
      </c>
      <c r="AO212" s="26">
        <f t="shared" si="99"/>
        <v>7.9190996752273465E-21</v>
      </c>
      <c r="AP212" s="26">
        <f t="shared" si="99"/>
        <v>1.8130570309073124E-20</v>
      </c>
      <c r="AQ212" s="26">
        <f t="shared" si="99"/>
        <v>4.0445118381778422E-20</v>
      </c>
      <c r="AR212" s="26">
        <f t="shared" si="95"/>
        <v>8.7968132480368291E-20</v>
      </c>
      <c r="AS212" s="26">
        <f t="shared" si="95"/>
        <v>1.866640859949276E-19</v>
      </c>
      <c r="AT212" s="26">
        <f t="shared" si="95"/>
        <v>3.866613209894924E-19</v>
      </c>
      <c r="AU212" s="26">
        <f t="shared" si="95"/>
        <v>7.8231476572292748E-19</v>
      </c>
      <c r="AV212" s="26">
        <f t="shared" si="95"/>
        <v>1.5468496504066906E-18</v>
      </c>
      <c r="AW212" s="26">
        <f t="shared" si="95"/>
        <v>2.9905759907862636E-18</v>
      </c>
      <c r="AX212" s="26">
        <f t="shared" si="95"/>
        <v>5.656089373878376E-18</v>
      </c>
      <c r="AY212" s="26">
        <f t="shared" si="91"/>
        <v>1.0469782458030248E-17</v>
      </c>
      <c r="AZ212" s="26">
        <f t="shared" si="91"/>
        <v>1.8976480705179771E-17</v>
      </c>
      <c r="BA212" s="26">
        <f t="shared" si="91"/>
        <v>3.3692935129604929E-17</v>
      </c>
      <c r="BB212" s="26">
        <f t="shared" si="91"/>
        <v>5.8625707125512764E-17</v>
      </c>
      <c r="BC212" s="26">
        <f t="shared" si="91"/>
        <v>1.0000855921410978E-16</v>
      </c>
      <c r="BD212" s="26">
        <f t="shared" si="91"/>
        <v>1.6732201253129816E-16</v>
      </c>
      <c r="BE212" s="26">
        <f t="shared" si="91"/>
        <v>2.7466066207967833E-16</v>
      </c>
      <c r="BF212" s="26">
        <f t="shared" si="91"/>
        <v>4.4250884446170496E-16</v>
      </c>
      <c r="BG212" s="26">
        <f t="shared" si="91"/>
        <v>6.9996853578488089E-16</v>
      </c>
      <c r="BH212" s="26">
        <f t="shared" si="91"/>
        <v>1.0874511180943676E-15</v>
      </c>
      <c r="BI212" s="26">
        <f t="shared" si="91"/>
        <v>1.6597938118282469E-15</v>
      </c>
      <c r="BJ212" s="26">
        <f t="shared" si="91"/>
        <v>2.4896907177423569E-15</v>
      </c>
      <c r="BK212" s="26">
        <f t="shared" si="91"/>
        <v>3.671238854976015E-15</v>
      </c>
      <c r="BL212" s="26">
        <f t="shared" si="91"/>
        <v>5.3232963397152411E-15</v>
      </c>
      <c r="BM212" s="26">
        <f t="shared" si="91"/>
        <v>7.5922423205774754E-15</v>
      </c>
      <c r="BN212" s="26">
        <f t="shared" si="91"/>
        <v>1.0653630353068387E-14</v>
      </c>
      <c r="BO212" s="26">
        <f t="shared" si="84"/>
        <v>1.471215620185633E-14</v>
      </c>
      <c r="BP212" s="26">
        <f t="shared" si="100"/>
        <v>1.9999337336898504E-14</v>
      </c>
      <c r="BQ212" s="26">
        <f t="shared" si="100"/>
        <v>2.676834382015641E-14</v>
      </c>
      <c r="BR212" s="26">
        <f t="shared" si="100"/>
        <v>3.5285544126569774E-14</v>
      </c>
      <c r="BS212" s="26">
        <f t="shared" si="100"/>
        <v>4.5818542373307091E-14</v>
      </c>
      <c r="BT212" s="26">
        <f t="shared" si="100"/>
        <v>5.8620782154083977E-14</v>
      </c>
      <c r="BU212" s="26">
        <f t="shared" si="100"/>
        <v>7.3913160107323463E-14</v>
      </c>
      <c r="BV212" s="26">
        <f t="shared" si="100"/>
        <v>9.1863498990530457E-14</v>
      </c>
      <c r="BW212" s="26">
        <f t="shared" si="100"/>
        <v>1.1256513256586145E-13</v>
      </c>
      <c r="BX212" s="26">
        <f t="shared" si="100"/>
        <v>1.3601620185041582E-13</v>
      </c>
      <c r="BY212" s="26">
        <f t="shared" si="100"/>
        <v>1.6210150083542724E-13</v>
      </c>
      <c r="BZ212" s="26">
        <f t="shared" si="100"/>
        <v>1.9057879152273175E-13</v>
      </c>
      <c r="CA212" s="26">
        <f t="shared" si="100"/>
        <v>2.2107139816636897E-13</v>
      </c>
      <c r="CB212" s="26">
        <f t="shared" si="100"/>
        <v>2.5306857421676476E-13</v>
      </c>
      <c r="CC212" s="26">
        <f t="shared" si="100"/>
        <v>2.8593462281634438E-13</v>
      </c>
      <c r="CD212" s="26">
        <f t="shared" si="100"/>
        <v>3.1892707929515367E-13</v>
      </c>
      <c r="CE212" s="26">
        <f t="shared" si="100"/>
        <v>3.5122349238833312E-13</v>
      </c>
      <c r="CF212" s="26">
        <f t="shared" si="96"/>
        <v>3.8195554797231236E-13</v>
      </c>
      <c r="CG212" s="26">
        <f t="shared" si="96"/>
        <v>4.1024855152581695E-13</v>
      </c>
      <c r="CH212" s="26">
        <f t="shared" si="96"/>
        <v>4.352637071066597E-13</v>
      </c>
      <c r="CI212" s="26">
        <f t="shared" si="96"/>
        <v>4.5624027130457086E-13</v>
      </c>
      <c r="CJ212" s="26">
        <f t="shared" si="96"/>
        <v>4.7253456670830551E-13</v>
      </c>
      <c r="CK212" s="26">
        <f t="shared" si="96"/>
        <v>4.8365302710144214E-13</v>
      </c>
      <c r="CL212" s="26">
        <f t="shared" si="96"/>
        <v>4.8927689950959846E-13</v>
      </c>
      <c r="CM212" s="26">
        <f t="shared" si="96"/>
        <v>4.8927689950959856E-13</v>
      </c>
      <c r="CN212" s="26">
        <f t="shared" si="96"/>
        <v>4.8371693474244392E-13</v>
      </c>
      <c r="CO212" s="26">
        <f t="shared" si="96"/>
        <v>4.728468912650858E-13</v>
      </c>
      <c r="CP212" s="26">
        <f t="shared" si="96"/>
        <v>4.5708532822291604E-13</v>
      </c>
      <c r="CQ212" s="26">
        <f t="shared" si="96"/>
        <v>4.3699366544388711E-13</v>
      </c>
      <c r="CR212" s="26">
        <f t="shared" si="96"/>
        <v>4.1324400971324089E-13</v>
      </c>
      <c r="CS212" s="26">
        <f t="shared" si="97"/>
        <v>3.8658310586077404E-13</v>
      </c>
      <c r="CT212" s="26">
        <f t="shared" si="97"/>
        <v>3.57795002232844E-13</v>
      </c>
      <c r="CU212" s="26">
        <f t="shared" si="97"/>
        <v>3.2766489678165722E-13</v>
      </c>
      <c r="CV212" s="26">
        <f t="shared" si="97"/>
        <v>2.9694631270837621E-13</v>
      </c>
      <c r="CW212" s="26">
        <f t="shared" si="97"/>
        <v>2.663332907796779E-13</v>
      </c>
      <c r="CX212" s="26">
        <f t="shared" si="97"/>
        <v>2.364387377329789E-13</v>
      </c>
      <c r="CY212" s="26">
        <f t="shared" si="97"/>
        <v>2.0777949679564851E-13</v>
      </c>
      <c r="CZ212" s="26">
        <f t="shared" si="97"/>
        <v>1.8076816221221422E-13</v>
      </c>
      <c r="DA212" s="26">
        <f t="shared" si="97"/>
        <v>1.5571118923230346E-13</v>
      </c>
      <c r="DB212" s="26">
        <f t="shared" si="97"/>
        <v>1.3281248493343495E-13</v>
      </c>
      <c r="DC212" s="26">
        <f t="shared" si="97"/>
        <v>1.1218141931270768E-13</v>
      </c>
      <c r="DD212" s="26">
        <f t="shared" si="97"/>
        <v>9.384407192505331E-14</v>
      </c>
      <c r="DE212" s="26">
        <f t="shared" si="97"/>
        <v>7.7756516737901334E-14</v>
      </c>
      <c r="DF212" s="26">
        <f t="shared" si="97"/>
        <v>6.3819027888654768E-14</v>
      </c>
      <c r="DG212" s="26">
        <f t="shared" si="97"/>
        <v>5.189023762909323E-14</v>
      </c>
      <c r="DH212" s="26">
        <f t="shared" si="97"/>
        <v>4.1800469201214038E-14</v>
      </c>
      <c r="DI212" s="26">
        <f t="shared" si="92"/>
        <v>3.3363677252345115E-14</v>
      </c>
      <c r="DJ212" s="26">
        <f t="shared" si="86"/>
        <v>2.6387635645036588E-14</v>
      </c>
      <c r="DK212" s="26">
        <f t="shared" si="98"/>
        <v>2.0682200910974622E-14</v>
      </c>
      <c r="DL212" s="26">
        <f t="shared" si="98"/>
        <v>1.6065638207632126E-14</v>
      </c>
      <c r="DM212" s="26">
        <f t="shared" si="98"/>
        <v>1.2369119681982247E-14</v>
      </c>
      <c r="DN212" s="26">
        <f t="shared" si="98"/>
        <v>9.4395913362496036E-15</v>
      </c>
      <c r="DO212" s="26">
        <f t="shared" si="98"/>
        <v>7.1412560543801418E-15</v>
      </c>
      <c r="DP212" s="26">
        <f t="shared" si="98"/>
        <v>5.3559420407850969E-15</v>
      </c>
      <c r="DQ212" s="26">
        <f t="shared" si="98"/>
        <v>3.9826235687888951E-15</v>
      </c>
      <c r="DR212" s="26">
        <f t="shared" si="98"/>
        <v>2.9363411058020113E-15</v>
      </c>
      <c r="DS212" s="26">
        <f t="shared" si="98"/>
        <v>2.1467367748300356E-15</v>
      </c>
      <c r="DT212" s="26">
        <f t="shared" si="98"/>
        <v>1.5563841617517691E-15</v>
      </c>
      <c r="DU212" s="26">
        <f t="shared" si="98"/>
        <v>1.1190530749785429E-15</v>
      </c>
      <c r="DV212" s="26">
        <f t="shared" si="98"/>
        <v>7.9801325838634028E-16</v>
      </c>
      <c r="DW212" s="26">
        <f t="shared" si="98"/>
        <v>5.6444840227326759E-16</v>
      </c>
      <c r="DX212" s="26">
        <f t="shared" si="98"/>
        <v>3.9602428224011425E-16</v>
      </c>
      <c r="DY212" s="26">
        <f t="shared" si="98"/>
        <v>2.7563290043912112E-16</v>
      </c>
      <c r="DZ212" s="26">
        <f t="shared" si="98"/>
        <v>1.9031795506510669E-16</v>
      </c>
      <c r="EA212" s="26">
        <f t="shared" si="93"/>
        <v>1.3037529205247371E-16</v>
      </c>
      <c r="EB212" s="26">
        <f t="shared" si="93"/>
        <v>8.861445631691616E-17</v>
      </c>
      <c r="EC212" s="26">
        <f t="shared" si="81"/>
        <v>5.9763237981175822E-17</v>
      </c>
      <c r="ED212" s="26">
        <f t="shared" si="81"/>
        <v>3.999539772586393E-17</v>
      </c>
      <c r="EE212" s="26">
        <f t="shared" si="88"/>
        <v>2.6561829024046917E-17</v>
      </c>
      <c r="EF212" s="26">
        <f t="shared" si="88"/>
        <v>1.7506660038576553E-17</v>
      </c>
      <c r="EG212" s="26">
        <f t="shared" si="88"/>
        <v>1.1451724987640222E-17</v>
      </c>
      <c r="EH212" s="26">
        <f t="shared" si="88"/>
        <v>7.4350751785425956E-18</v>
      </c>
      <c r="EI212" s="26">
        <f t="shared" si="88"/>
        <v>4.7914928928385537E-18</v>
      </c>
      <c r="EJ212" s="26">
        <f t="shared" si="88"/>
        <v>3.0651461888010944E-18</v>
      </c>
      <c r="EK212" s="26">
        <f t="shared" si="88"/>
        <v>1.946479696537948E-18</v>
      </c>
      <c r="EL212" s="26">
        <f t="shared" si="88"/>
        <v>1.2271285043391313E-18</v>
      </c>
      <c r="EM212" s="26">
        <f t="shared" si="88"/>
        <v>7.6805884803960527E-19</v>
      </c>
      <c r="EN212" s="26">
        <f t="shared" si="88"/>
        <v>4.7729371271032451E-19</v>
      </c>
      <c r="EO212" s="26">
        <f t="shared" si="88"/>
        <v>2.9450037592764656E-19</v>
      </c>
      <c r="EP212" s="26">
        <f t="shared" si="88"/>
        <v>1.80433328913417E-19</v>
      </c>
      <c r="EQ212" s="26">
        <f t="shared" si="88"/>
        <v>1.0977412318508475E-19</v>
      </c>
      <c r="ER212" s="26">
        <f t="shared" si="88"/>
        <v>6.6321866090989396E-20</v>
      </c>
      <c r="ES212" s="26">
        <f t="shared" si="89"/>
        <v>3.9793119654593375E-20</v>
      </c>
      <c r="ET212" s="26">
        <f t="shared" si="89"/>
        <v>2.3712338424312956E-20</v>
      </c>
      <c r="EU212" s="26">
        <f t="shared" si="89"/>
        <v>1.4033832945001133E-20</v>
      </c>
      <c r="EV212" s="26">
        <f t="shared" si="89"/>
        <v>8.2496180149671042E-21</v>
      </c>
      <c r="EW212" s="26">
        <f t="shared" si="89"/>
        <v>4.8168910557190377E-21</v>
      </c>
      <c r="EX212" s="26">
        <f t="shared" si="89"/>
        <v>2.7937968123170661E-21</v>
      </c>
      <c r="EY212" s="26">
        <f t="shared" si="89"/>
        <v>1.6096710110700871E-21</v>
      </c>
      <c r="EZ212" s="26">
        <f t="shared" si="89"/>
        <v>9.2132485502035883E-22</v>
      </c>
      <c r="FA212" s="26">
        <f t="shared" si="89"/>
        <v>5.2389060383511668E-22</v>
      </c>
      <c r="FB212" s="26">
        <f t="shared" si="89"/>
        <v>2.9596417229645884E-22</v>
      </c>
      <c r="FC212" s="26">
        <f t="shared" si="89"/>
        <v>1.6612182574059475E-22</v>
      </c>
      <c r="FD212" s="26">
        <f t="shared" si="89"/>
        <v>9.2644864355329588E-23</v>
      </c>
      <c r="FE212" s="26">
        <f t="shared" si="89"/>
        <v>5.1338236935756592E-23</v>
      </c>
      <c r="FF212" s="26">
        <f t="shared" si="89"/>
        <v>2.8268522869688769E-23</v>
      </c>
      <c r="FG212" s="26">
        <f t="shared" si="89"/>
        <v>1.5467682324923912E-23</v>
      </c>
      <c r="FH212" s="26">
        <f t="shared" si="89"/>
        <v>8.4105522641773712E-24</v>
      </c>
    </row>
    <row r="213" spans="2:164" ht="19.2" customHeight="1" x14ac:dyDescent="0.3">
      <c r="B213" s="26">
        <f t="shared" si="72"/>
        <v>3.1587281465441915E-11</v>
      </c>
      <c r="C213" s="3">
        <v>29</v>
      </c>
      <c r="D213" s="26">
        <f t="shared" si="94"/>
        <v>5.1986708912637536E-49</v>
      </c>
      <c r="E213" s="26">
        <f t="shared" si="94"/>
        <v>4.5228436753994657E-47</v>
      </c>
      <c r="F213" s="26">
        <f t="shared" si="94"/>
        <v>1.9674369987987474E-45</v>
      </c>
      <c r="G213" s="26">
        <f t="shared" si="94"/>
        <v>5.7055672965164399E-44</v>
      </c>
      <c r="H213" s="26">
        <f t="shared" si="94"/>
        <v>1.2409608869923225E-42</v>
      </c>
      <c r="I213" s="26">
        <f t="shared" si="94"/>
        <v>2.1592719433666449E-41</v>
      </c>
      <c r="J213" s="26">
        <f t="shared" si="94"/>
        <v>3.1309443178816039E-40</v>
      </c>
      <c r="K213" s="26">
        <f t="shared" si="94"/>
        <v>3.8913165093671414E-39</v>
      </c>
      <c r="L213" s="26">
        <f t="shared" si="94"/>
        <v>4.2318067039367875E-38</v>
      </c>
      <c r="M213" s="26">
        <f t="shared" si="94"/>
        <v>4.0907464804722189E-37</v>
      </c>
      <c r="N213" s="26">
        <f t="shared" si="94"/>
        <v>3.558949438010874E-36</v>
      </c>
      <c r="O213" s="26">
        <f t="shared" si="94"/>
        <v>2.8148054646085564E-35</v>
      </c>
      <c r="P213" s="26">
        <f t="shared" si="94"/>
        <v>2.0407339618412185E-34</v>
      </c>
      <c r="Q213" s="26">
        <f t="shared" si="94"/>
        <v>1.3657219590783555E-33</v>
      </c>
      <c r="R213" s="26">
        <f t="shared" si="94"/>
        <v>8.4869864599868946E-33</v>
      </c>
      <c r="S213" s="26">
        <f t="shared" si="94"/>
        <v>4.9224521467923976E-32</v>
      </c>
      <c r="T213" s="26">
        <f t="shared" si="90"/>
        <v>2.6765833548183696E-31</v>
      </c>
      <c r="U213" s="26">
        <f t="shared" si="90"/>
        <v>1.3697808933482149E-30</v>
      </c>
      <c r="V213" s="26">
        <f t="shared" si="90"/>
        <v>6.6206076511830734E-30</v>
      </c>
      <c r="W213" s="26">
        <f t="shared" si="90"/>
        <v>3.0315413981733092E-29</v>
      </c>
      <c r="X213" s="26">
        <f t="shared" si="90"/>
        <v>1.3187205082053959E-28</v>
      </c>
      <c r="Y213" s="26">
        <f t="shared" si="90"/>
        <v>5.4632706768509199E-28</v>
      </c>
      <c r="Z213" s="26">
        <f t="shared" si="90"/>
        <v>2.1604752222092198E-27</v>
      </c>
      <c r="AA213" s="26">
        <f t="shared" si="90"/>
        <v>8.1722323622696846E-27</v>
      </c>
      <c r="AB213" s="26">
        <f t="shared" si="99"/>
        <v>2.9624342313227612E-26</v>
      </c>
      <c r="AC213" s="26">
        <f t="shared" si="99"/>
        <v>1.030927112500322E-25</v>
      </c>
      <c r="AD213" s="26">
        <f t="shared" si="99"/>
        <v>3.4496407225972124E-25</v>
      </c>
      <c r="AE213" s="26">
        <f t="shared" si="99"/>
        <v>1.1115508995035476E-24</v>
      </c>
      <c r="AF213" s="26">
        <f t="shared" si="99"/>
        <v>3.4537474377431863E-24</v>
      </c>
      <c r="AG213" s="26">
        <f t="shared" si="99"/>
        <v>1.0361242313229544E-23</v>
      </c>
      <c r="AH213" s="26">
        <f t="shared" si="99"/>
        <v>3.0047602708365478E-23</v>
      </c>
      <c r="AI213" s="26">
        <f t="shared" si="99"/>
        <v>8.4327143084767861E-23</v>
      </c>
      <c r="AJ213" s="26">
        <f t="shared" si="99"/>
        <v>2.2926442026171249E-22</v>
      </c>
      <c r="AK213" s="26">
        <f t="shared" si="99"/>
        <v>6.0442438068996975E-22</v>
      </c>
      <c r="AL213" s="26">
        <f t="shared" si="99"/>
        <v>1.5466153270596278E-21</v>
      </c>
      <c r="AM213" s="26">
        <f t="shared" si="99"/>
        <v>3.8444438129767783E-21</v>
      </c>
      <c r="AN213" s="26">
        <f t="shared" si="99"/>
        <v>9.2907392146939121E-21</v>
      </c>
      <c r="AO213" s="26">
        <f t="shared" si="99"/>
        <v>2.1845792207523561E-20</v>
      </c>
      <c r="AP213" s="26">
        <f t="shared" si="99"/>
        <v>5.0015366369856543E-20</v>
      </c>
      <c r="AQ213" s="26">
        <f t="shared" si="99"/>
        <v>1.115727403635259E-19</v>
      </c>
      <c r="AR213" s="26">
        <f t="shared" si="95"/>
        <v>2.4267071029066945E-19</v>
      </c>
      <c r="AS213" s="26">
        <f t="shared" si="95"/>
        <v>5.1493540964117605E-19</v>
      </c>
      <c r="AT213" s="26">
        <f t="shared" si="95"/>
        <v>1.066651919971006E-18</v>
      </c>
      <c r="AU213" s="26">
        <f t="shared" si="95"/>
        <v>2.1581096985459916E-18</v>
      </c>
      <c r="AV213" s="26">
        <f t="shared" si="95"/>
        <v>4.2671714493977376E-18</v>
      </c>
      <c r="AW213" s="26">
        <f t="shared" si="95"/>
        <v>8.2498648021689457E-18</v>
      </c>
      <c r="AX213" s="26">
        <f t="shared" si="95"/>
        <v>1.560300516931955E-17</v>
      </c>
      <c r="AY213" s="26">
        <f t="shared" si="91"/>
        <v>2.8882158504910827E-17</v>
      </c>
      <c r="AZ213" s="26">
        <f t="shared" si="91"/>
        <v>5.234891229015073E-17</v>
      </c>
      <c r="BA213" s="26">
        <f t="shared" si="91"/>
        <v>9.2946027943737081E-17</v>
      </c>
      <c r="BB213" s="26">
        <f t="shared" si="91"/>
        <v>1.6172608862210302E-16</v>
      </c>
      <c r="BC213" s="26">
        <f t="shared" si="91"/>
        <v>2.7588568059064572E-16</v>
      </c>
      <c r="BD213" s="26">
        <f t="shared" si="91"/>
        <v>4.6157796560357796E-16</v>
      </c>
      <c r="BE213" s="26">
        <f t="shared" si="91"/>
        <v>7.5768458504738321E-16</v>
      </c>
      <c r="BF213" s="26">
        <f t="shared" si="91"/>
        <v>1.2207140536874535E-15</v>
      </c>
      <c r="BG213" s="26">
        <f t="shared" si="91"/>
        <v>1.9309476849237956E-15</v>
      </c>
      <c r="BH213" s="26">
        <f t="shared" si="91"/>
        <v>2.9998651533637515E-15</v>
      </c>
      <c r="BI213" s="26">
        <f t="shared" si="91"/>
        <v>4.5787415498709941E-15</v>
      </c>
      <c r="BJ213" s="26">
        <f t="shared" si="91"/>
        <v>6.8681123248064536E-15</v>
      </c>
      <c r="BK213" s="26">
        <f t="shared" si="91"/>
        <v>1.012755546200273E-14</v>
      </c>
      <c r="BL213" s="26">
        <f t="shared" si="91"/>
        <v>1.4684955419904013E-14</v>
      </c>
      <c r="BM213" s="26">
        <f t="shared" si="91"/>
        <v>2.0944116746420476E-14</v>
      </c>
      <c r="BN213" s="26">
        <f t="shared" si="91"/>
        <v>2.9389325111912582E-14</v>
      </c>
      <c r="BO213" s="26">
        <f t="shared" si="84"/>
        <v>4.0585258487879246E-14</v>
      </c>
      <c r="BP213" s="26">
        <f t="shared" si="100"/>
        <v>5.5170585756961007E-14</v>
      </c>
      <c r="BQ213" s="26">
        <f t="shared" si="100"/>
        <v>7.3843707090086122E-14</v>
      </c>
      <c r="BR213" s="26">
        <f t="shared" si="100"/>
        <v>9.7339432073295256E-14</v>
      </c>
      <c r="BS213" s="26">
        <f t="shared" si="100"/>
        <v>1.2639597896084627E-13</v>
      </c>
      <c r="BT213" s="26">
        <f t="shared" si="100"/>
        <v>1.6171250249402364E-13</v>
      </c>
      <c r="BU213" s="26">
        <f t="shared" si="100"/>
        <v>2.0389837270985641E-13</v>
      </c>
      <c r="BV213" s="26">
        <f t="shared" si="100"/>
        <v>2.5341654893939257E-13</v>
      </c>
      <c r="BW213" s="26">
        <f t="shared" si="100"/>
        <v>3.1052450362996044E-13</v>
      </c>
      <c r="BX213" s="26">
        <f t="shared" si="100"/>
        <v>3.7521710855286859E-13</v>
      </c>
      <c r="BY213" s="26">
        <f t="shared" si="100"/>
        <v>4.4717655402876166E-13</v>
      </c>
      <c r="BZ213" s="26">
        <f t="shared" si="100"/>
        <v>5.2573459730408394E-13</v>
      </c>
      <c r="CA213" s="26">
        <f t="shared" si="100"/>
        <v>6.0985213287273771E-13</v>
      </c>
      <c r="CB213" s="26">
        <f t="shared" si="100"/>
        <v>6.9812020473589787E-13</v>
      </c>
      <c r="CC213" s="26">
        <f t="shared" si="100"/>
        <v>7.8878516638991008E-13</v>
      </c>
      <c r="CD213" s="26">
        <f t="shared" si="100"/>
        <v>8.7979883943490044E-13</v>
      </c>
      <c r="CE213" s="26">
        <f t="shared" si="100"/>
        <v>9.6889239279539489E-13</v>
      </c>
      <c r="CF213" s="26">
        <f t="shared" si="96"/>
        <v>1.0536704771649921E-12</v>
      </c>
      <c r="CG213" s="26">
        <f t="shared" si="96"/>
        <v>1.1317201421401767E-12</v>
      </c>
      <c r="CH213" s="26">
        <f t="shared" si="96"/>
        <v>1.2007274678804323E-12</v>
      </c>
      <c r="CI213" s="26">
        <f t="shared" si="96"/>
        <v>1.2585938518746693E-12</v>
      </c>
      <c r="CJ213" s="26">
        <f t="shared" si="96"/>
        <v>1.3035436322987646E-12</v>
      </c>
      <c r="CK213" s="26">
        <f t="shared" si="96"/>
        <v>1.3342152471763827E-12</v>
      </c>
      <c r="CL213" s="26">
        <f t="shared" si="96"/>
        <v>1.3497293779575035E-12</v>
      </c>
      <c r="CM213" s="26">
        <f t="shared" si="96"/>
        <v>1.3497293779575037E-12</v>
      </c>
      <c r="CN213" s="26">
        <f t="shared" si="96"/>
        <v>1.3343915441170774E-12</v>
      </c>
      <c r="CO213" s="26">
        <f t="shared" si="96"/>
        <v>1.3044052172829861E-12</v>
      </c>
      <c r="CP213" s="26">
        <f t="shared" si="96"/>
        <v>1.2609250433735528E-12</v>
      </c>
      <c r="CQ213" s="26">
        <f t="shared" si="96"/>
        <v>1.2054997667417492E-12</v>
      </c>
      <c r="CR213" s="26">
        <f t="shared" si="96"/>
        <v>1.1399834750710014E-12</v>
      </c>
      <c r="CS213" s="26">
        <f t="shared" si="97"/>
        <v>1.0664361540986796E-12</v>
      </c>
      <c r="CT213" s="26">
        <f t="shared" si="97"/>
        <v>9.8702069581473527E-13</v>
      </c>
      <c r="CU213" s="26">
        <f t="shared" si="97"/>
        <v>9.0390316353559986E-13</v>
      </c>
      <c r="CV213" s="26">
        <f t="shared" si="97"/>
        <v>8.1916224195413555E-13</v>
      </c>
      <c r="CW213" s="26">
        <f t="shared" si="97"/>
        <v>7.3471252628876148E-13</v>
      </c>
      <c r="CX213" s="26">
        <f t="shared" si="97"/>
        <v>6.5224479374614409E-13</v>
      </c>
      <c r="CY213" s="26">
        <f t="shared" si="97"/>
        <v>5.7318481874661256E-13</v>
      </c>
      <c r="CZ213" s="26">
        <f t="shared" si="97"/>
        <v>4.98670792309553E-13</v>
      </c>
      <c r="DA213" s="26">
        <f t="shared" si="97"/>
        <v>4.2954810822704102E-13</v>
      </c>
      <c r="DB213" s="26">
        <f t="shared" si="97"/>
        <v>3.6637926878188693E-13</v>
      </c>
      <c r="DC213" s="26">
        <f t="shared" si="97"/>
        <v>3.0946598431091556E-13</v>
      </c>
      <c r="DD213" s="26">
        <f t="shared" si="97"/>
        <v>2.5888019841393834E-13</v>
      </c>
      <c r="DE213" s="26">
        <f t="shared" si="97"/>
        <v>2.1450073582869184E-13</v>
      </c>
      <c r="DF213" s="26">
        <f t="shared" si="97"/>
        <v>1.7605249072732227E-13</v>
      </c>
      <c r="DG213" s="26">
        <f t="shared" si="97"/>
        <v>1.4314548311473894E-13</v>
      </c>
      <c r="DH213" s="26">
        <f t="shared" si="97"/>
        <v>1.1531163917576205E-13</v>
      </c>
      <c r="DI213" s="26">
        <f t="shared" si="92"/>
        <v>9.2037730351296217E-14</v>
      </c>
      <c r="DJ213" s="26">
        <f t="shared" si="86"/>
        <v>7.2793477641479736E-14</v>
      </c>
      <c r="DK213" s="26">
        <f t="shared" si="98"/>
        <v>5.7054347340619247E-14</v>
      </c>
      <c r="DL213" s="26">
        <f t="shared" si="98"/>
        <v>4.4319001952088316E-14</v>
      </c>
      <c r="DM213" s="26">
        <f t="shared" si="98"/>
        <v>3.4121709467536994E-14</v>
      </c>
      <c r="DN213" s="26">
        <f t="shared" si="98"/>
        <v>2.6040251962067687E-14</v>
      </c>
      <c r="DO213" s="26">
        <f t="shared" si="98"/>
        <v>1.9700016701738186E-14</v>
      </c>
      <c r="DP213" s="26">
        <f t="shared" si="98"/>
        <v>1.4775012526303614E-14</v>
      </c>
      <c r="DQ213" s="26">
        <f t="shared" si="98"/>
        <v>1.0986547775969289E-14</v>
      </c>
      <c r="DR213" s="26">
        <f t="shared" si="98"/>
        <v>8.1002513263503196E-15</v>
      </c>
      <c r="DS213" s="26">
        <f t="shared" si="98"/>
        <v>5.9220324822897122E-15</v>
      </c>
      <c r="DT213" s="26">
        <f t="shared" si="98"/>
        <v>4.2934735496600231E-15</v>
      </c>
      <c r="DU213" s="26">
        <f t="shared" si="98"/>
        <v>3.0870429654580277E-15</v>
      </c>
      <c r="DV213" s="26">
        <f t="shared" si="98"/>
        <v>2.201415885203682E-15</v>
      </c>
      <c r="DW213" s="26">
        <f t="shared" si="98"/>
        <v>1.5570990407538307E-15</v>
      </c>
      <c r="DX213" s="26">
        <f t="shared" si="98"/>
        <v>1.0924807785934109E-15</v>
      </c>
      <c r="DY213" s="26">
        <f t="shared" si="98"/>
        <v>7.6036662190101839E-16</v>
      </c>
      <c r="DZ213" s="26">
        <f t="shared" si="98"/>
        <v>5.2501504845546311E-16</v>
      </c>
      <c r="EA213" s="26">
        <f t="shared" si="93"/>
        <v>3.5965597807578701E-16</v>
      </c>
      <c r="EB213" s="26">
        <f t="shared" si="93"/>
        <v>2.4445367259838771E-16</v>
      </c>
      <c r="EC213" s="26">
        <f t="shared" si="81"/>
        <v>1.648641047756563E-16</v>
      </c>
      <c r="ED213" s="26">
        <f t="shared" si="81"/>
        <v>1.103321316575549E-16</v>
      </c>
      <c r="EE213" s="26">
        <f t="shared" si="88"/>
        <v>7.3274011100818574E-17</v>
      </c>
      <c r="EF213" s="26">
        <f t="shared" si="88"/>
        <v>4.8294234589176358E-17</v>
      </c>
      <c r="EG213" s="26">
        <f t="shared" si="88"/>
        <v>3.1590965483145218E-17</v>
      </c>
      <c r="EH213" s="26">
        <f t="shared" si="88"/>
        <v>2.0510552216669089E-17</v>
      </c>
      <c r="EI213" s="26">
        <f t="shared" si="88"/>
        <v>1.3217911428520056E-17</v>
      </c>
      <c r="EJ213" s="26">
        <f t="shared" si="88"/>
        <v>8.4555756932443396E-18</v>
      </c>
      <c r="EK213" s="26">
        <f t="shared" si="88"/>
        <v>5.3695991628632675E-18</v>
      </c>
      <c r="EL213" s="26">
        <f t="shared" si="88"/>
        <v>3.3851820809355113E-18</v>
      </c>
      <c r="EM213" s="26">
        <f t="shared" si="88"/>
        <v>2.1187830290747583E-18</v>
      </c>
      <c r="EN213" s="26">
        <f t="shared" si="88"/>
        <v>1.316672310925024E-18</v>
      </c>
      <c r="EO213" s="26">
        <f t="shared" si="88"/>
        <v>8.1241483014522618E-19</v>
      </c>
      <c r="EP213" s="26">
        <f t="shared" si="88"/>
        <v>4.977471142439055E-19</v>
      </c>
      <c r="EQ213" s="26">
        <f t="shared" si="88"/>
        <v>3.0282516740712824E-19</v>
      </c>
      <c r="ER213" s="26">
        <f t="shared" si="88"/>
        <v>1.8295687197514187E-19</v>
      </c>
      <c r="ES213" s="26">
        <f t="shared" si="89"/>
        <v>1.0977412318508439E-19</v>
      </c>
      <c r="ET213" s="26">
        <f t="shared" si="89"/>
        <v>6.5413347377414591E-20</v>
      </c>
      <c r="EU213" s="26">
        <f t="shared" si="89"/>
        <v>3.8714021917244237E-20</v>
      </c>
      <c r="EV213" s="26">
        <f t="shared" si="89"/>
        <v>2.2757566937840129E-20</v>
      </c>
      <c r="EW213" s="26">
        <f t="shared" si="89"/>
        <v>1.3287975326121391E-20</v>
      </c>
      <c r="EX213" s="26">
        <f t="shared" si="89"/>
        <v>7.7070256891504735E-21</v>
      </c>
      <c r="EY213" s="26">
        <f t="shared" si="89"/>
        <v>4.4404717546760714E-21</v>
      </c>
      <c r="EZ213" s="26">
        <f t="shared" si="89"/>
        <v>2.5415858069526962E-21</v>
      </c>
      <c r="FA213" s="26">
        <f t="shared" si="89"/>
        <v>1.4452154588554842E-21</v>
      </c>
      <c r="FB213" s="26">
        <f t="shared" si="89"/>
        <v>8.1645288909367382E-22</v>
      </c>
      <c r="FC213" s="26">
        <f t="shared" si="89"/>
        <v>4.5826710549129262E-22</v>
      </c>
      <c r="FD213" s="26">
        <f t="shared" si="89"/>
        <v>2.5557203960090741E-22</v>
      </c>
      <c r="FE213" s="26">
        <f t="shared" si="89"/>
        <v>1.416227225813965E-22</v>
      </c>
      <c r="FF213" s="26">
        <f t="shared" si="89"/>
        <v>7.7982132054313303E-23</v>
      </c>
      <c r="FG213" s="26">
        <f t="shared" si="89"/>
        <v>4.2669468482548429E-23</v>
      </c>
      <c r="FH213" s="26">
        <f t="shared" si="89"/>
        <v>2.3201523487385693E-23</v>
      </c>
    </row>
    <row r="214" spans="2:164" ht="19.2" customHeight="1" x14ac:dyDescent="0.3">
      <c r="B214" s="26">
        <f t="shared" si="72"/>
        <v>8.4232750574511613E-11</v>
      </c>
      <c r="C214" s="3">
        <v>30</v>
      </c>
      <c r="D214" s="26">
        <f t="shared" si="94"/>
        <v>1.3863122376703316E-48</v>
      </c>
      <c r="E214" s="26">
        <f t="shared" si="94"/>
        <v>1.2060916467731885E-46</v>
      </c>
      <c r="F214" s="26">
        <f t="shared" si="94"/>
        <v>5.246498663463317E-45</v>
      </c>
      <c r="G214" s="26">
        <f t="shared" si="94"/>
        <v>1.521484612404381E-43</v>
      </c>
      <c r="H214" s="26">
        <f t="shared" si="94"/>
        <v>3.3092290319795202E-42</v>
      </c>
      <c r="I214" s="26">
        <f t="shared" si="94"/>
        <v>5.7580585156443763E-41</v>
      </c>
      <c r="J214" s="26">
        <f t="shared" si="94"/>
        <v>8.3491848476842623E-40</v>
      </c>
      <c r="K214" s="26">
        <f t="shared" si="94"/>
        <v>1.0376844024979024E-38</v>
      </c>
      <c r="L214" s="26">
        <f t="shared" si="94"/>
        <v>1.1284817877164744E-37</v>
      </c>
      <c r="M214" s="26">
        <f t="shared" si="94"/>
        <v>1.0908657281259229E-36</v>
      </c>
      <c r="N214" s="26">
        <f t="shared" si="94"/>
        <v>9.4905318346956456E-36</v>
      </c>
      <c r="O214" s="26">
        <f t="shared" si="94"/>
        <v>7.5061479056228022E-35</v>
      </c>
      <c r="P214" s="26">
        <f t="shared" si="94"/>
        <v>5.4419572315765719E-34</v>
      </c>
      <c r="Q214" s="26">
        <f t="shared" si="94"/>
        <v>3.6419252242089417E-33</v>
      </c>
      <c r="R214" s="26">
        <f t="shared" si="94"/>
        <v>2.2631963893298343E-32</v>
      </c>
      <c r="S214" s="26">
        <f t="shared" si="94"/>
        <v>1.3126539058113036E-31</v>
      </c>
      <c r="T214" s="26">
        <f t="shared" si="90"/>
        <v>7.1375556128489729E-31</v>
      </c>
      <c r="U214" s="26">
        <f t="shared" si="90"/>
        <v>3.6527490489285666E-30</v>
      </c>
      <c r="V214" s="26">
        <f t="shared" si="90"/>
        <v>1.7654953736488163E-29</v>
      </c>
      <c r="W214" s="26">
        <f t="shared" si="90"/>
        <v>8.0841103951288096E-29</v>
      </c>
      <c r="X214" s="26">
        <f t="shared" si="90"/>
        <v>3.5165880218810492E-28</v>
      </c>
      <c r="Y214" s="26">
        <f t="shared" si="90"/>
        <v>1.4568721804935757E-27</v>
      </c>
      <c r="Z214" s="26">
        <f t="shared" si="90"/>
        <v>5.7612672592245752E-27</v>
      </c>
      <c r="AA214" s="26">
        <f t="shared" si="90"/>
        <v>2.1792619632719118E-26</v>
      </c>
      <c r="AB214" s="26">
        <f t="shared" si="99"/>
        <v>7.8998246168606812E-26</v>
      </c>
      <c r="AC214" s="26">
        <f t="shared" si="99"/>
        <v>2.7491389666675197E-25</v>
      </c>
      <c r="AD214" s="26">
        <f t="shared" si="99"/>
        <v>9.1990419269258827E-25</v>
      </c>
      <c r="AE214" s="26">
        <f t="shared" si="99"/>
        <v>2.9641357320094546E-24</v>
      </c>
      <c r="AF214" s="26">
        <f t="shared" si="99"/>
        <v>9.2099931673151454E-24</v>
      </c>
      <c r="AG214" s="26">
        <f t="shared" si="99"/>
        <v>2.7629979501945402E-23</v>
      </c>
      <c r="AH214" s="26">
        <f t="shared" si="99"/>
        <v>8.0126940555641119E-23</v>
      </c>
      <c r="AI214" s="26">
        <f t="shared" si="99"/>
        <v>2.2487238155938052E-22</v>
      </c>
      <c r="AJ214" s="26">
        <f t="shared" si="99"/>
        <v>6.1137178736456548E-22</v>
      </c>
      <c r="AK214" s="26">
        <f t="shared" si="99"/>
        <v>1.6117983485065829E-21</v>
      </c>
      <c r="AL214" s="26">
        <f t="shared" si="99"/>
        <v>4.1243075388256659E-21</v>
      </c>
      <c r="AM214" s="26">
        <f t="shared" si="99"/>
        <v>1.0251850167938056E-20</v>
      </c>
      <c r="AN214" s="26">
        <f t="shared" si="99"/>
        <v>2.477530457251705E-20</v>
      </c>
      <c r="AO214" s="26">
        <f t="shared" si="99"/>
        <v>5.8255445886729384E-20</v>
      </c>
      <c r="AP214" s="26">
        <f t="shared" si="99"/>
        <v>1.333743103196172E-19</v>
      </c>
      <c r="AQ214" s="26">
        <f t="shared" si="99"/>
        <v>2.9752730763606851E-19</v>
      </c>
      <c r="AR214" s="26">
        <f t="shared" si="95"/>
        <v>6.4712189410845061E-19</v>
      </c>
      <c r="AS214" s="26">
        <f t="shared" si="95"/>
        <v>1.3731610923764668E-18</v>
      </c>
      <c r="AT214" s="26">
        <f t="shared" si="95"/>
        <v>2.8444051199226775E-18</v>
      </c>
      <c r="AU214" s="26">
        <f t="shared" si="95"/>
        <v>5.7549591961226337E-18</v>
      </c>
      <c r="AV214" s="26">
        <f t="shared" si="95"/>
        <v>1.1379123865060611E-17</v>
      </c>
      <c r="AW214" s="26">
        <f t="shared" si="95"/>
        <v>2.1999639472450478E-17</v>
      </c>
      <c r="AX214" s="26">
        <f t="shared" si="95"/>
        <v>4.1608013784852053E-17</v>
      </c>
      <c r="AY214" s="26">
        <f t="shared" si="91"/>
        <v>7.7019089346428724E-17</v>
      </c>
      <c r="AZ214" s="26">
        <f t="shared" si="91"/>
        <v>1.3959709944040169E-16</v>
      </c>
      <c r="BA214" s="26">
        <f t="shared" si="91"/>
        <v>2.4785607451663176E-16</v>
      </c>
      <c r="BB214" s="26">
        <f t="shared" si="91"/>
        <v>4.3126956965894061E-16</v>
      </c>
      <c r="BC214" s="26">
        <f t="shared" si="91"/>
        <v>7.3569514824172054E-16</v>
      </c>
      <c r="BD214" s="26">
        <f t="shared" si="91"/>
        <v>1.2308745749428721E-15</v>
      </c>
      <c r="BE214" s="26">
        <f t="shared" si="91"/>
        <v>2.0204922267930179E-15</v>
      </c>
      <c r="BF214" s="26">
        <f t="shared" si="91"/>
        <v>3.2552374764998696E-15</v>
      </c>
      <c r="BG214" s="26">
        <f t="shared" si="91"/>
        <v>5.1491938264634455E-15</v>
      </c>
      <c r="BH214" s="26">
        <f t="shared" si="91"/>
        <v>7.9996404089699897E-15</v>
      </c>
      <c r="BI214" s="26">
        <f t="shared" si="91"/>
        <v>1.2209977466322627E-14</v>
      </c>
      <c r="BJ214" s="26">
        <f t="shared" si="91"/>
        <v>1.8314966199483841E-14</v>
      </c>
      <c r="BK214" s="26">
        <f t="shared" si="91"/>
        <v>2.7006814565340562E-14</v>
      </c>
      <c r="BL214" s="26">
        <f t="shared" si="91"/>
        <v>3.9159881119743958E-14</v>
      </c>
      <c r="BM214" s="26">
        <f t="shared" si="91"/>
        <v>5.5850977990454496E-14</v>
      </c>
      <c r="BN214" s="26">
        <f t="shared" si="91"/>
        <v>7.8371533631766747E-14</v>
      </c>
      <c r="BO214" s="26">
        <f t="shared" si="84"/>
        <v>1.0822735596767779E-13</v>
      </c>
      <c r="BP214" s="26">
        <f t="shared" si="100"/>
        <v>1.4712156201856241E-13</v>
      </c>
      <c r="BQ214" s="26">
        <f t="shared" si="100"/>
        <v>1.969165522402293E-13</v>
      </c>
      <c r="BR214" s="26">
        <f t="shared" si="100"/>
        <v>2.595718188621202E-13</v>
      </c>
      <c r="BS214" s="26">
        <f t="shared" si="100"/>
        <v>3.370559438955894E-13</v>
      </c>
      <c r="BT214" s="26">
        <f t="shared" si="100"/>
        <v>4.3123333998406223E-13</v>
      </c>
      <c r="BU214" s="26">
        <f t="shared" si="100"/>
        <v>5.4372899389294934E-13</v>
      </c>
      <c r="BV214" s="26">
        <f t="shared" si="100"/>
        <v>6.7577746383837896E-13</v>
      </c>
      <c r="BW214" s="26">
        <f t="shared" si="100"/>
        <v>8.2806534301322629E-13</v>
      </c>
      <c r="BX214" s="26">
        <f t="shared" si="100"/>
        <v>1.000578956140981E-12</v>
      </c>
      <c r="BY214" s="26">
        <f t="shared" si="100"/>
        <v>1.1924708107433621E-12</v>
      </c>
      <c r="BZ214" s="26">
        <f t="shared" si="100"/>
        <v>1.4019589261442212E-12</v>
      </c>
      <c r="CA214" s="26">
        <f t="shared" si="100"/>
        <v>1.6262723543272975E-12</v>
      </c>
      <c r="CB214" s="26">
        <f t="shared" si="100"/>
        <v>1.8616538792957243E-12</v>
      </c>
      <c r="CC214" s="26">
        <f t="shared" si="100"/>
        <v>2.1034271103730896E-12</v>
      </c>
      <c r="CD214" s="26">
        <f t="shared" si="100"/>
        <v>2.3461302384930634E-12</v>
      </c>
      <c r="CE214" s="26">
        <f t="shared" si="100"/>
        <v>2.5837130474543818E-12</v>
      </c>
      <c r="CF214" s="26">
        <f t="shared" si="96"/>
        <v>2.8097879391066407E-12</v>
      </c>
      <c r="CG214" s="26">
        <f t="shared" si="96"/>
        <v>3.0179203790404658E-12</v>
      </c>
      <c r="CH214" s="26">
        <f t="shared" si="96"/>
        <v>3.2019399143478132E-12</v>
      </c>
      <c r="CI214" s="26">
        <f t="shared" si="96"/>
        <v>3.3562502716657789E-12</v>
      </c>
      <c r="CJ214" s="26">
        <f t="shared" si="96"/>
        <v>3.4761163527966991E-12</v>
      </c>
      <c r="CK214" s="26">
        <f t="shared" si="96"/>
        <v>3.5579073258036805E-12</v>
      </c>
      <c r="CL214" s="26">
        <f t="shared" si="96"/>
        <v>3.5992783412200027E-12</v>
      </c>
      <c r="CM214" s="26">
        <f t="shared" si="96"/>
        <v>3.5992783412200031E-12</v>
      </c>
      <c r="CN214" s="26">
        <f t="shared" si="96"/>
        <v>3.5583774509788662E-12</v>
      </c>
      <c r="CO214" s="26">
        <f t="shared" si="96"/>
        <v>3.4784139127546232E-12</v>
      </c>
      <c r="CP214" s="26">
        <f t="shared" si="96"/>
        <v>3.3624667823294673E-12</v>
      </c>
      <c r="CQ214" s="26">
        <f t="shared" si="96"/>
        <v>3.2146660446446584E-12</v>
      </c>
      <c r="CR214" s="26">
        <f t="shared" si="96"/>
        <v>3.0399559335226648E-12</v>
      </c>
      <c r="CS214" s="26">
        <f t="shared" si="97"/>
        <v>2.84382974426314E-12</v>
      </c>
      <c r="CT214" s="26">
        <f t="shared" si="97"/>
        <v>2.6320551888392887E-12</v>
      </c>
      <c r="CU214" s="26">
        <f t="shared" si="97"/>
        <v>2.4104084360949282E-12</v>
      </c>
      <c r="CV214" s="26">
        <f t="shared" si="97"/>
        <v>2.1844326452110238E-12</v>
      </c>
      <c r="CW214" s="26">
        <f t="shared" si="97"/>
        <v>1.9592334034366934E-12</v>
      </c>
      <c r="CX214" s="26">
        <f t="shared" si="97"/>
        <v>1.7393194499897144E-12</v>
      </c>
      <c r="CY214" s="26">
        <f t="shared" si="97"/>
        <v>1.5284928499909639E-12</v>
      </c>
      <c r="CZ214" s="26">
        <f t="shared" si="97"/>
        <v>1.3297887794921388E-12</v>
      </c>
      <c r="DA214" s="26">
        <f t="shared" si="97"/>
        <v>1.1454616219387738E-12</v>
      </c>
      <c r="DB214" s="26">
        <f t="shared" si="97"/>
        <v>9.7701138341836339E-13</v>
      </c>
      <c r="DC214" s="26">
        <f t="shared" si="97"/>
        <v>8.2524262482910665E-13</v>
      </c>
      <c r="DD214" s="26">
        <f t="shared" si="97"/>
        <v>6.9034719577050101E-13</v>
      </c>
      <c r="DE214" s="26">
        <f t="shared" si="97"/>
        <v>5.7200196220984379E-13</v>
      </c>
      <c r="DF214" s="26">
        <f t="shared" si="97"/>
        <v>4.6947330860619187E-13</v>
      </c>
      <c r="DG214" s="26">
        <f t="shared" si="97"/>
        <v>3.8172128830596977E-13</v>
      </c>
      <c r="DH214" s="26">
        <f t="shared" si="97"/>
        <v>3.074977044686982E-13</v>
      </c>
      <c r="DI214" s="26">
        <f t="shared" si="92"/>
        <v>2.4543394760345612E-13</v>
      </c>
      <c r="DJ214" s="26">
        <f t="shared" si="86"/>
        <v>1.9411594037727893E-13</v>
      </c>
      <c r="DK214" s="26">
        <f t="shared" si="98"/>
        <v>1.5214492624165102E-13</v>
      </c>
      <c r="DL214" s="26">
        <f t="shared" si="98"/>
        <v>1.1818400520556861E-13</v>
      </c>
      <c r="DM214" s="26">
        <f t="shared" si="98"/>
        <v>9.0991225246765144E-14</v>
      </c>
      <c r="DN214" s="26">
        <f t="shared" si="98"/>
        <v>6.944067189884704E-14</v>
      </c>
      <c r="DO214" s="26">
        <f t="shared" si="98"/>
        <v>5.2533377871301731E-14</v>
      </c>
      <c r="DP214" s="26">
        <f t="shared" si="98"/>
        <v>3.9400033403476228E-14</v>
      </c>
      <c r="DQ214" s="26">
        <f t="shared" si="98"/>
        <v>2.9297460735918047E-14</v>
      </c>
      <c r="DR214" s="26">
        <f t="shared" si="98"/>
        <v>2.1600670203600812E-14</v>
      </c>
      <c r="DS214" s="26">
        <f t="shared" si="98"/>
        <v>1.5792086619439203E-14</v>
      </c>
      <c r="DT214" s="26">
        <f t="shared" si="98"/>
        <v>1.1449262799093373E-14</v>
      </c>
      <c r="DU214" s="26">
        <f t="shared" si="98"/>
        <v>8.2321145745547246E-15</v>
      </c>
      <c r="DV214" s="26">
        <f t="shared" si="98"/>
        <v>5.8704423605431413E-15</v>
      </c>
      <c r="DW214" s="26">
        <f t="shared" si="98"/>
        <v>4.1522641086768746E-15</v>
      </c>
      <c r="DX214" s="26">
        <f t="shared" si="98"/>
        <v>2.9132820762490901E-15</v>
      </c>
      <c r="DY214" s="26">
        <f t="shared" si="98"/>
        <v>2.0276443250693787E-15</v>
      </c>
      <c r="DZ214" s="26">
        <f t="shared" si="98"/>
        <v>1.4000401292145657E-15</v>
      </c>
      <c r="EA214" s="26">
        <f t="shared" si="93"/>
        <v>9.5908260820209678E-16</v>
      </c>
      <c r="EB214" s="26">
        <f t="shared" si="93"/>
        <v>6.5187646026236597E-16</v>
      </c>
      <c r="EC214" s="26">
        <f t="shared" si="81"/>
        <v>4.3963761273508264E-16</v>
      </c>
      <c r="ED214" s="26">
        <f t="shared" si="81"/>
        <v>2.9421901775347921E-16</v>
      </c>
      <c r="EE214" s="26">
        <f t="shared" si="88"/>
        <v>1.9539736293551582E-16</v>
      </c>
      <c r="EF214" s="26">
        <f t="shared" si="88"/>
        <v>1.287846255711367E-16</v>
      </c>
      <c r="EG214" s="26">
        <f t="shared" si="88"/>
        <v>8.4242574621720421E-17</v>
      </c>
      <c r="EH214" s="26">
        <f t="shared" si="88"/>
        <v>5.4694805911117464E-17</v>
      </c>
      <c r="EI214" s="26">
        <f t="shared" si="88"/>
        <v>3.5247763809386745E-17</v>
      </c>
      <c r="EJ214" s="26">
        <f t="shared" si="88"/>
        <v>2.2548201848651529E-17</v>
      </c>
      <c r="EK214" s="26">
        <f t="shared" si="88"/>
        <v>1.4318931100968687E-17</v>
      </c>
      <c r="EL214" s="26">
        <f t="shared" si="88"/>
        <v>9.0271522158280122E-18</v>
      </c>
      <c r="EM214" s="26">
        <f t="shared" si="88"/>
        <v>5.6500880775326781E-18</v>
      </c>
      <c r="EN214" s="26">
        <f t="shared" si="88"/>
        <v>3.511126162466724E-18</v>
      </c>
      <c r="EO214" s="26">
        <f t="shared" si="88"/>
        <v>2.1664395470539324E-18</v>
      </c>
      <c r="EP214" s="26">
        <f t="shared" si="88"/>
        <v>1.3273256379837454E-18</v>
      </c>
      <c r="EQ214" s="26">
        <f t="shared" si="88"/>
        <v>8.0753377975234051E-19</v>
      </c>
      <c r="ER214" s="26">
        <f t="shared" si="88"/>
        <v>4.8788499193371074E-19</v>
      </c>
      <c r="ES214" s="26">
        <f t="shared" si="89"/>
        <v>2.927309951602245E-19</v>
      </c>
      <c r="ET214" s="26">
        <f t="shared" si="89"/>
        <v>1.7443559300643857E-19</v>
      </c>
      <c r="EU214" s="26">
        <f t="shared" si="89"/>
        <v>1.0323739177931777E-19</v>
      </c>
      <c r="EV214" s="26">
        <f t="shared" si="89"/>
        <v>6.0686845167573561E-20</v>
      </c>
      <c r="EW214" s="26">
        <f t="shared" si="89"/>
        <v>3.5434600869656974E-20</v>
      </c>
      <c r="EX214" s="26">
        <f t="shared" si="89"/>
        <v>2.0552068504401224E-20</v>
      </c>
      <c r="EY214" s="26">
        <f t="shared" si="89"/>
        <v>1.1841258012469502E-20</v>
      </c>
      <c r="EZ214" s="26">
        <f t="shared" si="89"/>
        <v>6.777562151873843E-21</v>
      </c>
      <c r="FA214" s="26">
        <f t="shared" si="89"/>
        <v>3.8539078902812836E-21</v>
      </c>
      <c r="FB214" s="26">
        <f t="shared" si="89"/>
        <v>2.1772077042497928E-21</v>
      </c>
      <c r="FC214" s="26">
        <f t="shared" si="89"/>
        <v>1.2220456146434448E-21</v>
      </c>
      <c r="FD214" s="26">
        <f t="shared" si="89"/>
        <v>6.8152543893575185E-22</v>
      </c>
      <c r="FE214" s="26">
        <f t="shared" si="89"/>
        <v>3.7766059355038995E-22</v>
      </c>
      <c r="FF214" s="26">
        <f t="shared" si="89"/>
        <v>2.0795235214483508E-22</v>
      </c>
      <c r="FG214" s="26">
        <f t="shared" si="89"/>
        <v>1.137852492867956E-22</v>
      </c>
      <c r="FH214" s="26">
        <f t="shared" si="89"/>
        <v>6.1870729299695059E-23</v>
      </c>
    </row>
    <row r="215" spans="2:164" ht="19.2" customHeight="1" x14ac:dyDescent="0.3">
      <c r="B215" s="26">
        <f t="shared" si="72"/>
        <v>2.1737484019228896E-10</v>
      </c>
      <c r="C215" s="3">
        <v>31</v>
      </c>
      <c r="D215" s="26">
        <f t="shared" si="94"/>
        <v>3.5775799681815167E-48</v>
      </c>
      <c r="E215" s="26">
        <f t="shared" si="94"/>
        <v>3.1124945723179192E-46</v>
      </c>
      <c r="F215" s="26">
        <f t="shared" si="94"/>
        <v>1.3539351389582811E-44</v>
      </c>
      <c r="G215" s="26">
        <f t="shared" si="94"/>
        <v>3.9264119029790644E-43</v>
      </c>
      <c r="H215" s="26">
        <f t="shared" si="94"/>
        <v>8.5399458889794437E-42</v>
      </c>
      <c r="I215" s="26">
        <f t="shared" si="94"/>
        <v>1.4859505846824259E-40</v>
      </c>
      <c r="J215" s="26">
        <f t="shared" si="94"/>
        <v>2.1546283477894962E-39</v>
      </c>
      <c r="K215" s="26">
        <f t="shared" si="94"/>
        <v>2.6778952322526628E-38</v>
      </c>
      <c r="L215" s="26">
        <f t="shared" si="94"/>
        <v>2.9122110650747853E-37</v>
      </c>
      <c r="M215" s="26">
        <f t="shared" si="94"/>
        <v>2.8151373629056193E-36</v>
      </c>
      <c r="N215" s="26">
        <f t="shared" si="94"/>
        <v>2.449169505727919E-35</v>
      </c>
      <c r="O215" s="26">
        <f t="shared" si="94"/>
        <v>1.9370704272575057E-34</v>
      </c>
      <c r="P215" s="26">
        <f t="shared" si="94"/>
        <v>1.404376059761702E-33</v>
      </c>
      <c r="Q215" s="26">
        <f t="shared" si="94"/>
        <v>9.3985167076360185E-33</v>
      </c>
      <c r="R215" s="26">
        <f t="shared" si="94"/>
        <v>5.8405068111737906E-32</v>
      </c>
      <c r="S215" s="26">
        <f t="shared" si="94"/>
        <v>3.3874939504807977E-31</v>
      </c>
      <c r="T215" s="26">
        <f t="shared" si="90"/>
        <v>1.8419498355739361E-30</v>
      </c>
      <c r="U215" s="26">
        <f t="shared" si="90"/>
        <v>9.4264491585253732E-30</v>
      </c>
      <c r="V215" s="26">
        <f t="shared" si="90"/>
        <v>4.5561170932872875E-29</v>
      </c>
      <c r="W215" s="26">
        <f t="shared" si="90"/>
        <v>2.0862220374526048E-28</v>
      </c>
      <c r="X215" s="26">
        <f t="shared" si="90"/>
        <v>9.0750658629188755E-28</v>
      </c>
      <c r="Y215" s="26">
        <f t="shared" si="90"/>
        <v>3.7596701432092436E-27</v>
      </c>
      <c r="Z215" s="26">
        <f t="shared" si="90"/>
        <v>1.4867786475418322E-26</v>
      </c>
      <c r="AA215" s="26">
        <f t="shared" si="90"/>
        <v>5.6239018407017315E-26</v>
      </c>
      <c r="AB215" s="26">
        <f t="shared" si="99"/>
        <v>2.0386644172543781E-25</v>
      </c>
      <c r="AC215" s="26">
        <f t="shared" si="99"/>
        <v>7.094552172045243E-25</v>
      </c>
      <c r="AD215" s="26">
        <f t="shared" si="99"/>
        <v>2.3739463037228185E-24</v>
      </c>
      <c r="AE215" s="26">
        <f t="shared" si="99"/>
        <v>7.6493825342179806E-24</v>
      </c>
      <c r="AF215" s="26">
        <f t="shared" si="99"/>
        <v>2.3767724302748863E-23</v>
      </c>
      <c r="AG215" s="26">
        <f t="shared" si="99"/>
        <v>7.1303172908246493E-23</v>
      </c>
      <c r="AH215" s="26">
        <f t="shared" si="99"/>
        <v>2.0677920143391346E-22</v>
      </c>
      <c r="AI215" s="26">
        <f t="shared" si="99"/>
        <v>5.8031582337904898E-22</v>
      </c>
      <c r="AJ215" s="26">
        <f t="shared" si="99"/>
        <v>1.5777336448117885E-21</v>
      </c>
      <c r="AK215" s="26">
        <f t="shared" si="99"/>
        <v>4.1594796090492643E-21</v>
      </c>
      <c r="AL215" s="26">
        <f t="shared" si="99"/>
        <v>1.0643374293743701E-20</v>
      </c>
      <c r="AM215" s="26">
        <f t="shared" si="99"/>
        <v>2.6456387530162837E-20</v>
      </c>
      <c r="AN215" s="26">
        <f t="shared" si="99"/>
        <v>6.3936269864560401E-20</v>
      </c>
      <c r="AO215" s="26">
        <f t="shared" si="99"/>
        <v>1.5033663454639905E-19</v>
      </c>
      <c r="AP215" s="26">
        <f t="shared" si="99"/>
        <v>3.4419176856675555E-19</v>
      </c>
      <c r="AQ215" s="26">
        <f t="shared" si="99"/>
        <v>7.678124068027607E-19</v>
      </c>
      <c r="AR215" s="26">
        <f t="shared" si="95"/>
        <v>1.6699919847960088E-18</v>
      </c>
      <c r="AS215" s="26">
        <f t="shared" si="95"/>
        <v>3.5436415287134776E-18</v>
      </c>
      <c r="AT215" s="26">
        <f t="shared" si="95"/>
        <v>7.3404003094779091E-18</v>
      </c>
      <c r="AU215" s="26">
        <f t="shared" si="95"/>
        <v>1.4851507602897183E-17</v>
      </c>
      <c r="AV215" s="26">
        <f t="shared" si="95"/>
        <v>2.9365480942092024E-17</v>
      </c>
      <c r="AW215" s="26">
        <f t="shared" si="95"/>
        <v>5.6773263154711152E-17</v>
      </c>
      <c r="AX215" s="26">
        <f t="shared" si="95"/>
        <v>1.0737551944477995E-16</v>
      </c>
      <c r="AY215" s="26">
        <f t="shared" si="91"/>
        <v>1.9875894024884917E-16</v>
      </c>
      <c r="AZ215" s="26">
        <f t="shared" si="91"/>
        <v>3.6025057920103816E-16</v>
      </c>
      <c r="BA215" s="26">
        <f t="shared" si="91"/>
        <v>6.3962857939776205E-16</v>
      </c>
      <c r="BB215" s="26">
        <f t="shared" si="91"/>
        <v>1.1129537281521095E-15</v>
      </c>
      <c r="BC215" s="26">
        <f t="shared" si="91"/>
        <v>1.8985681244947708E-15</v>
      </c>
      <c r="BD215" s="26">
        <f t="shared" si="91"/>
        <v>3.1764505159816191E-15</v>
      </c>
      <c r="BE215" s="26">
        <f t="shared" si="91"/>
        <v>5.2141734884981337E-15</v>
      </c>
      <c r="BF215" s="26">
        <f t="shared" si="91"/>
        <v>8.4006128425803444E-15</v>
      </c>
      <c r="BG215" s="26">
        <f t="shared" si="91"/>
        <v>1.3288242132808949E-14</v>
      </c>
      <c r="BH215" s="26">
        <f t="shared" si="91"/>
        <v>2.0644233313471027E-14</v>
      </c>
      <c r="BI215" s="26">
        <f t="shared" si="91"/>
        <v>3.1509619267929496E-14</v>
      </c>
      <c r="BJ215" s="26">
        <f t="shared" si="91"/>
        <v>4.7264428901893985E-14</v>
      </c>
      <c r="BK215" s="26">
        <f t="shared" si="91"/>
        <v>6.9695005329911418E-14</v>
      </c>
      <c r="BL215" s="26">
        <f t="shared" si="91"/>
        <v>1.0105775772837193E-13</v>
      </c>
      <c r="BM215" s="26">
        <f t="shared" si="91"/>
        <v>1.441315561043993E-13</v>
      </c>
      <c r="BN215" s="26">
        <f t="shared" si="91"/>
        <v>2.022491190497215E-13</v>
      </c>
      <c r="BO215" s="26">
        <f t="shared" si="84"/>
        <v>2.7929640249723421E-13</v>
      </c>
      <c r="BP215" s="26">
        <f t="shared" si="100"/>
        <v>3.7966854714467881E-13</v>
      </c>
      <c r="BQ215" s="26">
        <f t="shared" si="100"/>
        <v>5.0817174771672296E-13</v>
      </c>
      <c r="BR215" s="26">
        <f t="shared" si="100"/>
        <v>6.698627583538614E-13</v>
      </c>
      <c r="BS215" s="26">
        <f t="shared" si="100"/>
        <v>8.6982179069829893E-13</v>
      </c>
      <c r="BT215" s="26">
        <f t="shared" si="100"/>
        <v>1.1128602322169395E-12</v>
      </c>
      <c r="BU215" s="26">
        <f t="shared" si="100"/>
        <v>1.4031715971431012E-12</v>
      </c>
      <c r="BV215" s="26">
        <f t="shared" si="100"/>
        <v>1.7439418421635659E-12</v>
      </c>
      <c r="BW215" s="26">
        <f t="shared" si="100"/>
        <v>2.1369428206793028E-12</v>
      </c>
      <c r="BX215" s="26">
        <f t="shared" si="100"/>
        <v>2.5821392416541557E-12</v>
      </c>
      <c r="BY215" s="26">
        <f t="shared" si="100"/>
        <v>3.0773440277248188E-12</v>
      </c>
      <c r="BZ215" s="26">
        <f t="shared" si="100"/>
        <v>3.6179585190818766E-12</v>
      </c>
      <c r="CA215" s="26">
        <f t="shared" si="100"/>
        <v>4.1968318821349795E-12</v>
      </c>
      <c r="CB215" s="26">
        <f t="shared" si="100"/>
        <v>4.8042680756018892E-12</v>
      </c>
      <c r="CC215" s="26">
        <f t="shared" si="100"/>
        <v>5.4281989945112221E-12</v>
      </c>
      <c r="CD215" s="26">
        <f t="shared" si="100"/>
        <v>6.0545296477240605E-12</v>
      </c>
      <c r="CE215" s="26">
        <f t="shared" si="100"/>
        <v>6.6676465740758525E-12</v>
      </c>
      <c r="CF215" s="26">
        <f t="shared" si="96"/>
        <v>7.2510656493074903E-12</v>
      </c>
      <c r="CG215" s="26">
        <f t="shared" si="96"/>
        <v>7.7881816233302674E-12</v>
      </c>
      <c r="CH215" s="26">
        <f t="shared" si="96"/>
        <v>8.2630707467040692E-12</v>
      </c>
      <c r="CI215" s="26">
        <f t="shared" si="96"/>
        <v>8.6612910236536589E-12</v>
      </c>
      <c r="CJ215" s="26">
        <f t="shared" si="96"/>
        <v>8.9706228459270031E-12</v>
      </c>
      <c r="CK215" s="26">
        <f t="shared" si="96"/>
        <v>9.1816963246546992E-12</v>
      </c>
      <c r="CL215" s="26">
        <f t="shared" si="96"/>
        <v>9.2884602354064975E-12</v>
      </c>
      <c r="CM215" s="26">
        <f t="shared" si="96"/>
        <v>9.2884602354064991E-12</v>
      </c>
      <c r="CN215" s="26">
        <f t="shared" si="96"/>
        <v>9.1829095509132432E-12</v>
      </c>
      <c r="CO215" s="26">
        <f t="shared" si="96"/>
        <v>8.9765520329151945E-12</v>
      </c>
      <c r="CP215" s="26">
        <f t="shared" si="96"/>
        <v>8.6773336318180174E-12</v>
      </c>
      <c r="CQ215" s="26">
        <f t="shared" si="96"/>
        <v>8.2959123732765721E-12</v>
      </c>
      <c r="CR215" s="26">
        <f t="shared" si="96"/>
        <v>7.8450475703811032E-12</v>
      </c>
      <c r="CS215" s="26">
        <f t="shared" si="97"/>
        <v>7.3389154690661995E-12</v>
      </c>
      <c r="CT215" s="26">
        <f t="shared" si="97"/>
        <v>6.7924004873272258E-12</v>
      </c>
      <c r="CU215" s="26">
        <f t="shared" si="97"/>
        <v>6.2204088673417768E-12</v>
      </c>
      <c r="CV215" s="26">
        <f t="shared" si="97"/>
        <v>5.6372455360284726E-12</v>
      </c>
      <c r="CW215" s="26">
        <f t="shared" si="97"/>
        <v>5.0560862024172955E-12</v>
      </c>
      <c r="CX215" s="26">
        <f t="shared" si="97"/>
        <v>4.4885663225541207E-12</v>
      </c>
      <c r="CY215" s="26">
        <f t="shared" si="97"/>
        <v>3.9444976773960529E-12</v>
      </c>
      <c r="CZ215" s="26">
        <f t="shared" si="97"/>
        <v>3.4317129793345668E-12</v>
      </c>
      <c r="DA215" s="26">
        <f t="shared" si="97"/>
        <v>2.956029992100074E-12</v>
      </c>
      <c r="DB215" s="26">
        <f t="shared" si="97"/>
        <v>2.5213196991441741E-12</v>
      </c>
      <c r="DC215" s="26">
        <f t="shared" si="97"/>
        <v>2.129658386655768E-12</v>
      </c>
      <c r="DD215" s="26">
        <f t="shared" si="97"/>
        <v>1.7815411503754941E-12</v>
      </c>
      <c r="DE215" s="26">
        <f t="shared" si="97"/>
        <v>1.4761340960254097E-12</v>
      </c>
      <c r="DF215" s="26">
        <f t="shared" si="97"/>
        <v>1.2115440222095325E-12</v>
      </c>
      <c r="DG215" s="26">
        <f t="shared" si="97"/>
        <v>9.850871956283133E-13</v>
      </c>
      <c r="DH215" s="26">
        <f t="shared" si="97"/>
        <v>7.9354246314503102E-13</v>
      </c>
      <c r="DI215" s="26">
        <f t="shared" si="92"/>
        <v>6.3337792929924436E-13</v>
      </c>
      <c r="DJ215" s="26">
        <f t="shared" si="86"/>
        <v>5.0094436226394775E-13</v>
      </c>
      <c r="DK215" s="26">
        <f t="shared" si="98"/>
        <v>3.9263206772039142E-13</v>
      </c>
      <c r="DL215" s="26">
        <f t="shared" si="98"/>
        <v>3.0499098117566225E-13</v>
      </c>
      <c r="DM215" s="26">
        <f t="shared" si="98"/>
        <v>2.3481606515294332E-13</v>
      </c>
      <c r="DN215" s="26">
        <f t="shared" si="98"/>
        <v>1.7920173393250924E-13</v>
      </c>
      <c r="DO215" s="26">
        <f t="shared" si="98"/>
        <v>1.355700074098115E-13</v>
      </c>
      <c r="DP215" s="26">
        <f t="shared" si="98"/>
        <v>1.0167750555735843E-13</v>
      </c>
      <c r="DQ215" s="26">
        <f t="shared" si="98"/>
        <v>7.5606350286240445E-14</v>
      </c>
      <c r="DR215" s="26">
        <f t="shared" si="98"/>
        <v>5.5743665041550718E-14</v>
      </c>
      <c r="DS215" s="26">
        <f t="shared" si="98"/>
        <v>4.0753771921133599E-14</v>
      </c>
      <c r="DT215" s="26">
        <f t="shared" si="98"/>
        <v>2.954648464282173E-14</v>
      </c>
      <c r="DU215" s="26">
        <f t="shared" si="98"/>
        <v>2.1244166644012283E-14</v>
      </c>
      <c r="DV215" s="26">
        <f t="shared" si="98"/>
        <v>1.5149528672369462E-14</v>
      </c>
      <c r="DW215" s="26">
        <f t="shared" si="98"/>
        <v>1.0715520280456496E-14</v>
      </c>
      <c r="DX215" s="26">
        <f t="shared" si="98"/>
        <v>7.5181472935460716E-15</v>
      </c>
      <c r="DY215" s="26">
        <f t="shared" si="98"/>
        <v>5.2326305163080961E-15</v>
      </c>
      <c r="DZ215" s="26">
        <f t="shared" si="98"/>
        <v>3.613006785069862E-15</v>
      </c>
      <c r="EA215" s="26">
        <f t="shared" si="93"/>
        <v>2.475051892134454E-15</v>
      </c>
      <c r="EB215" s="26">
        <f t="shared" si="93"/>
        <v>1.6822618329351451E-15</v>
      </c>
      <c r="EC215" s="26">
        <f t="shared" si="81"/>
        <v>1.1345486780260246E-15</v>
      </c>
      <c r="ED215" s="26">
        <f t="shared" si="81"/>
        <v>7.5927488452511078E-16</v>
      </c>
      <c r="EE215" s="26">
        <f t="shared" si="88"/>
        <v>5.0425125918843009E-16</v>
      </c>
      <c r="EF215" s="26">
        <f t="shared" si="88"/>
        <v>3.3234742082874131E-16</v>
      </c>
      <c r="EG215" s="26">
        <f t="shared" si="88"/>
        <v>2.1740019257218268E-16</v>
      </c>
      <c r="EH215" s="26">
        <f t="shared" si="88"/>
        <v>1.4114788622223922E-16</v>
      </c>
      <c r="EI215" s="26">
        <f t="shared" si="88"/>
        <v>9.0961971120998444E-17</v>
      </c>
      <c r="EJ215" s="26">
        <f t="shared" si="88"/>
        <v>5.8188907996520322E-17</v>
      </c>
      <c r="EK215" s="26">
        <f t="shared" si="88"/>
        <v>3.6952080260564513E-17</v>
      </c>
      <c r="EL215" s="26">
        <f t="shared" si="88"/>
        <v>2.3295876686007876E-17</v>
      </c>
      <c r="EM215" s="26">
        <f t="shared" si="88"/>
        <v>1.4580872458148909E-17</v>
      </c>
      <c r="EN215" s="26">
        <f t="shared" si="88"/>
        <v>9.0609707418496492E-18</v>
      </c>
      <c r="EO215" s="26">
        <f t="shared" si="88"/>
        <v>5.5908117343327529E-18</v>
      </c>
      <c r="EP215" s="26">
        <f t="shared" si="88"/>
        <v>3.4253564851193577E-18</v>
      </c>
      <c r="EQ215" s="26">
        <f t="shared" si="88"/>
        <v>2.0839581412963715E-18</v>
      </c>
      <c r="ER215" s="26">
        <f t="shared" si="88"/>
        <v>1.2590580436999039E-18</v>
      </c>
      <c r="ES215" s="26">
        <f t="shared" si="89"/>
        <v>7.5543482621993742E-19</v>
      </c>
      <c r="ET215" s="26">
        <f t="shared" si="89"/>
        <v>4.5015636904887564E-19</v>
      </c>
      <c r="EU215" s="26">
        <f t="shared" si="89"/>
        <v>2.6641907555953087E-19</v>
      </c>
      <c r="EV215" s="26">
        <f t="shared" si="89"/>
        <v>1.566112133356744E-19</v>
      </c>
      <c r="EW215" s="26">
        <f t="shared" si="89"/>
        <v>9.1444131276534519E-20</v>
      </c>
      <c r="EX215" s="26">
        <f t="shared" si="89"/>
        <v>5.3037596140390478E-20</v>
      </c>
      <c r="EY215" s="26">
        <f t="shared" si="89"/>
        <v>3.0558085193469812E-20</v>
      </c>
      <c r="EZ215" s="26">
        <f t="shared" si="89"/>
        <v>1.7490482972577735E-20</v>
      </c>
      <c r="FA215" s="26">
        <f t="shared" si="89"/>
        <v>9.9455687491130333E-21</v>
      </c>
      <c r="FB215" s="26">
        <f t="shared" si="89"/>
        <v>5.6186005270962633E-21</v>
      </c>
      <c r="FC215" s="26">
        <f t="shared" si="89"/>
        <v>3.1536661023056774E-21</v>
      </c>
      <c r="FD215" s="26">
        <f t="shared" si="89"/>
        <v>1.7587753262858189E-21</v>
      </c>
      <c r="FE215" s="26">
        <f t="shared" si="89"/>
        <v>9.7460798335584914E-22</v>
      </c>
      <c r="FF215" s="26">
        <f t="shared" si="89"/>
        <v>5.3665123134151221E-22</v>
      </c>
      <c r="FG215" s="26">
        <f t="shared" ref="ES215:FH231" si="101">$B215*FG$182</f>
        <v>2.936393529981834E-22</v>
      </c>
      <c r="FH215" s="26">
        <f t="shared" si="101"/>
        <v>1.5966639819276212E-22</v>
      </c>
    </row>
    <row r="216" spans="2:164" ht="19.2" customHeight="1" x14ac:dyDescent="0.3">
      <c r="B216" s="26">
        <f t="shared" ref="B216:B247" si="102">_xlfn.POISSON.DIST(C216, AwayTeamRating, FALSE)</f>
        <v>5.4343710048072092E-10</v>
      </c>
      <c r="C216" s="3">
        <v>32</v>
      </c>
      <c r="D216" s="26">
        <f t="shared" si="94"/>
        <v>8.9439499204537671E-48</v>
      </c>
      <c r="E216" s="26">
        <f t="shared" si="94"/>
        <v>7.7812364307947771E-46</v>
      </c>
      <c r="F216" s="26">
        <f t="shared" si="94"/>
        <v>3.3848378473956936E-44</v>
      </c>
      <c r="G216" s="26">
        <f t="shared" si="94"/>
        <v>9.8160297574476352E-43</v>
      </c>
      <c r="H216" s="26">
        <f t="shared" si="94"/>
        <v>2.1349864722448553E-41</v>
      </c>
      <c r="I216" s="26">
        <f t="shared" si="94"/>
        <v>3.7148764617060549E-40</v>
      </c>
      <c r="J216" s="26">
        <f t="shared" si="94"/>
        <v>5.3865708694737254E-39</v>
      </c>
      <c r="K216" s="26">
        <f t="shared" si="94"/>
        <v>6.694738080631638E-38</v>
      </c>
      <c r="L216" s="26">
        <f t="shared" si="94"/>
        <v>7.2805276626869429E-37</v>
      </c>
      <c r="M216" s="26">
        <f t="shared" si="94"/>
        <v>7.0378434072640289E-36</v>
      </c>
      <c r="N216" s="26">
        <f t="shared" si="94"/>
        <v>6.1229237643197805E-35</v>
      </c>
      <c r="O216" s="26">
        <f t="shared" si="94"/>
        <v>4.842676068143751E-34</v>
      </c>
      <c r="P216" s="26">
        <f t="shared" si="94"/>
        <v>3.510940149404245E-33</v>
      </c>
      <c r="Q216" s="26">
        <f t="shared" si="94"/>
        <v>2.349629176908998E-32</v>
      </c>
      <c r="R216" s="26">
        <f t="shared" si="94"/>
        <v>1.4601267027934438E-31</v>
      </c>
      <c r="S216" s="26">
        <f t="shared" si="94"/>
        <v>8.4687348762019704E-31</v>
      </c>
      <c r="T216" s="26">
        <f t="shared" si="90"/>
        <v>4.6048745889348282E-30</v>
      </c>
      <c r="U216" s="26">
        <f t="shared" si="90"/>
        <v>2.3566122896313369E-29</v>
      </c>
      <c r="V216" s="26">
        <f t="shared" si="90"/>
        <v>1.1390292733218188E-28</v>
      </c>
      <c r="W216" s="26">
        <f t="shared" si="90"/>
        <v>5.2155550936314978E-28</v>
      </c>
      <c r="X216" s="26">
        <f t="shared" si="90"/>
        <v>2.2687664657297124E-27</v>
      </c>
      <c r="Y216" s="26">
        <f t="shared" si="90"/>
        <v>9.3991753580230839E-27</v>
      </c>
      <c r="Z216" s="26">
        <f t="shared" si="90"/>
        <v>3.7169466188545703E-26</v>
      </c>
      <c r="AA216" s="26">
        <f t="shared" si="90"/>
        <v>1.4059754601754292E-25</v>
      </c>
      <c r="AB216" s="26">
        <f t="shared" si="99"/>
        <v>5.0966610431359316E-25</v>
      </c>
      <c r="AC216" s="26">
        <f t="shared" si="99"/>
        <v>1.7736380430113057E-24</v>
      </c>
      <c r="AD216" s="26">
        <f t="shared" si="99"/>
        <v>5.9348657593070305E-24</v>
      </c>
      <c r="AE216" s="26">
        <f t="shared" si="99"/>
        <v>1.9123456335544897E-23</v>
      </c>
      <c r="AF216" s="26">
        <f t="shared" si="99"/>
        <v>5.9419310756872001E-23</v>
      </c>
      <c r="AG216" s="26">
        <f t="shared" si="99"/>
        <v>1.7825793227061574E-22</v>
      </c>
      <c r="AH216" s="26">
        <f t="shared" si="99"/>
        <v>5.1694800358478226E-22</v>
      </c>
      <c r="AI216" s="26">
        <f t="shared" si="99"/>
        <v>1.4507895584476185E-21</v>
      </c>
      <c r="AJ216" s="26">
        <f t="shared" si="99"/>
        <v>3.9443341120294608E-21</v>
      </c>
      <c r="AK216" s="26">
        <f t="shared" si="99"/>
        <v>1.0398699022623131E-20</v>
      </c>
      <c r="AL216" s="26">
        <f t="shared" si="99"/>
        <v>2.6608435734359179E-20</v>
      </c>
      <c r="AM216" s="26">
        <f t="shared" si="99"/>
        <v>6.6140968825406919E-20</v>
      </c>
      <c r="AN216" s="26">
        <f t="shared" si="99"/>
        <v>1.5984067466140057E-19</v>
      </c>
      <c r="AO216" s="26">
        <f t="shared" si="99"/>
        <v>3.758415863659966E-19</v>
      </c>
      <c r="AP216" s="26">
        <f t="shared" si="99"/>
        <v>8.6047942141688653E-19</v>
      </c>
      <c r="AQ216" s="26">
        <f t="shared" si="99"/>
        <v>1.9195310170068966E-18</v>
      </c>
      <c r="AR216" s="26">
        <f t="shared" si="95"/>
        <v>4.1749799619900102E-18</v>
      </c>
      <c r="AS216" s="26">
        <f t="shared" si="95"/>
        <v>8.8591038217836709E-18</v>
      </c>
      <c r="AT216" s="26">
        <f t="shared" si="95"/>
        <v>1.8351000773694722E-17</v>
      </c>
      <c r="AU216" s="26">
        <f t="shared" si="95"/>
        <v>3.7128769007242856E-17</v>
      </c>
      <c r="AV216" s="26">
        <f t="shared" si="95"/>
        <v>7.3413702355229866E-17</v>
      </c>
      <c r="AW216" s="26">
        <f t="shared" si="95"/>
        <v>1.4193315788677749E-16</v>
      </c>
      <c r="AX216" s="26">
        <f t="shared" si="95"/>
        <v>2.6843879861194914E-16</v>
      </c>
      <c r="AY216" s="26">
        <f t="shared" si="91"/>
        <v>4.9689735062212158E-16</v>
      </c>
      <c r="AZ216" s="26">
        <f t="shared" si="91"/>
        <v>9.006264480025928E-16</v>
      </c>
      <c r="BA216" s="26">
        <f t="shared" si="91"/>
        <v>1.5990714484944009E-15</v>
      </c>
      <c r="BB216" s="26">
        <f t="shared" si="91"/>
        <v>2.7823843203802661E-15</v>
      </c>
      <c r="BC216" s="26">
        <f t="shared" si="91"/>
        <v>4.7464203112369144E-15</v>
      </c>
      <c r="BD216" s="26">
        <f t="shared" si="91"/>
        <v>7.9411262899540264E-15</v>
      </c>
      <c r="BE216" s="26">
        <f t="shared" si="91"/>
        <v>1.3035433721245298E-14</v>
      </c>
      <c r="BF216" s="26">
        <f t="shared" si="91"/>
        <v>2.1001532106450803E-14</v>
      </c>
      <c r="BG216" s="26">
        <f t="shared" si="91"/>
        <v>3.3220605332022279E-14</v>
      </c>
      <c r="BH216" s="26">
        <f t="shared" si="91"/>
        <v>5.1610583283677426E-14</v>
      </c>
      <c r="BI216" s="26">
        <f t="shared" si="91"/>
        <v>7.8774048169823519E-14</v>
      </c>
      <c r="BJ216" s="26">
        <f t="shared" si="91"/>
        <v>1.1816107225473465E-13</v>
      </c>
      <c r="BK216" s="26">
        <f t="shared" si="91"/>
        <v>1.7423751332477808E-13</v>
      </c>
      <c r="BL216" s="26">
        <f t="shared" si="91"/>
        <v>2.5264439432092914E-13</v>
      </c>
      <c r="BM216" s="26">
        <f t="shared" si="91"/>
        <v>3.6032889026099732E-13</v>
      </c>
      <c r="BN216" s="26">
        <f t="shared" si="91"/>
        <v>5.0562279762430236E-13</v>
      </c>
      <c r="BO216" s="26">
        <f t="shared" si="84"/>
        <v>6.9824100624308361E-13</v>
      </c>
      <c r="BP216" s="26">
        <f t="shared" si="100"/>
        <v>9.4917136786169452E-13</v>
      </c>
      <c r="BQ216" s="26">
        <f t="shared" si="100"/>
        <v>1.2704293692918038E-12</v>
      </c>
      <c r="BR216" s="26">
        <f t="shared" si="100"/>
        <v>1.6746568958846489E-12</v>
      </c>
      <c r="BS216" s="26">
        <f t="shared" si="100"/>
        <v>2.1745544767457413E-12</v>
      </c>
      <c r="BT216" s="26">
        <f t="shared" si="100"/>
        <v>2.7821505805423413E-12</v>
      </c>
      <c r="BU216" s="26">
        <f t="shared" si="100"/>
        <v>3.5079289928577431E-12</v>
      </c>
      <c r="BV216" s="26">
        <f t="shared" si="100"/>
        <v>4.3598546054089034E-12</v>
      </c>
      <c r="BW216" s="26">
        <f t="shared" si="100"/>
        <v>5.3423570516982428E-12</v>
      </c>
      <c r="BX216" s="26">
        <f t="shared" si="100"/>
        <v>6.4553481041353708E-12</v>
      </c>
      <c r="BY216" s="26">
        <f t="shared" si="100"/>
        <v>7.6933600693120265E-12</v>
      </c>
      <c r="BZ216" s="26">
        <f t="shared" si="100"/>
        <v>9.0448962977046669E-12</v>
      </c>
      <c r="CA216" s="26">
        <f t="shared" si="100"/>
        <v>1.0492079705337419E-11</v>
      </c>
      <c r="CB216" s="26">
        <f t="shared" si="100"/>
        <v>1.201067018900469E-11</v>
      </c>
      <c r="CC216" s="26">
        <f t="shared" si="100"/>
        <v>1.3570497486278018E-11</v>
      </c>
      <c r="CD216" s="26">
        <f t="shared" si="100"/>
        <v>1.5136324119310111E-11</v>
      </c>
      <c r="CE216" s="26">
        <f t="shared" si="100"/>
        <v>1.6669116435189584E-11</v>
      </c>
      <c r="CF216" s="26">
        <f t="shared" si="96"/>
        <v>1.8127664123268677E-11</v>
      </c>
      <c r="CG216" s="26">
        <f t="shared" si="96"/>
        <v>1.9470454058325615E-11</v>
      </c>
      <c r="CH216" s="26">
        <f t="shared" si="96"/>
        <v>2.0657676866760115E-11</v>
      </c>
      <c r="CI216" s="26">
        <f t="shared" si="96"/>
        <v>2.1653227559134088E-11</v>
      </c>
      <c r="CJ216" s="26">
        <f t="shared" si="96"/>
        <v>2.2426557114817448E-11</v>
      </c>
      <c r="CK216" s="26">
        <f t="shared" si="96"/>
        <v>2.2954240811636684E-11</v>
      </c>
      <c r="CL216" s="26">
        <f t="shared" si="96"/>
        <v>2.3221150588516181E-11</v>
      </c>
      <c r="CM216" s="26">
        <f t="shared" si="96"/>
        <v>2.3221150588516184E-11</v>
      </c>
      <c r="CN216" s="26">
        <f t="shared" si="96"/>
        <v>2.2957273877283043E-11</v>
      </c>
      <c r="CO216" s="26">
        <f t="shared" si="96"/>
        <v>2.2441380082287925E-11</v>
      </c>
      <c r="CP216" s="26">
        <f t="shared" si="96"/>
        <v>2.1693334079544984E-11</v>
      </c>
      <c r="CQ216" s="26">
        <f t="shared" si="96"/>
        <v>2.0739780933191375E-11</v>
      </c>
      <c r="CR216" s="26">
        <f t="shared" si="96"/>
        <v>1.9612618925952705E-11</v>
      </c>
      <c r="CS216" s="26">
        <f t="shared" si="97"/>
        <v>1.8347288672665447E-11</v>
      </c>
      <c r="CT216" s="26">
        <f t="shared" si="97"/>
        <v>1.698100121831802E-11</v>
      </c>
      <c r="CU216" s="26">
        <f t="shared" si="97"/>
        <v>1.5551022168354402E-11</v>
      </c>
      <c r="CV216" s="26">
        <f t="shared" si="97"/>
        <v>1.4093113840071144E-11</v>
      </c>
      <c r="CW216" s="26">
        <f t="shared" si="97"/>
        <v>1.2640215506043203E-11</v>
      </c>
      <c r="CX216" s="26">
        <f t="shared" si="97"/>
        <v>1.1221415806385271E-11</v>
      </c>
      <c r="CY216" s="26">
        <f t="shared" si="97"/>
        <v>9.861244193490106E-12</v>
      </c>
      <c r="CZ216" s="26">
        <f t="shared" si="97"/>
        <v>8.5792824483363931E-12</v>
      </c>
      <c r="DA216" s="26">
        <f t="shared" si="97"/>
        <v>7.3900749802501657E-12</v>
      </c>
      <c r="DB216" s="26">
        <f t="shared" si="97"/>
        <v>6.3032992478604182E-12</v>
      </c>
      <c r="DC216" s="26">
        <f t="shared" si="97"/>
        <v>5.3241459666394058E-12</v>
      </c>
      <c r="DD216" s="26">
        <f t="shared" si="97"/>
        <v>4.4538528759387233E-12</v>
      </c>
      <c r="DE216" s="26">
        <f t="shared" si="97"/>
        <v>3.6903352400635142E-12</v>
      </c>
      <c r="DF216" s="26">
        <f t="shared" si="97"/>
        <v>3.028860055523823E-12</v>
      </c>
      <c r="DG216" s="26">
        <f t="shared" si="97"/>
        <v>2.4627179890707767E-12</v>
      </c>
      <c r="DH216" s="26">
        <f t="shared" si="97"/>
        <v>1.983856157862572E-12</v>
      </c>
      <c r="DI216" s="26">
        <f t="shared" si="92"/>
        <v>1.5834448232481065E-12</v>
      </c>
      <c r="DJ216" s="26">
        <f t="shared" si="86"/>
        <v>1.2523609056598658E-12</v>
      </c>
      <c r="DK216" s="26">
        <f t="shared" si="98"/>
        <v>9.8158016930097584E-13</v>
      </c>
      <c r="DL216" s="26">
        <f t="shared" si="98"/>
        <v>7.624774529391535E-13</v>
      </c>
      <c r="DM216" s="26">
        <f t="shared" si="98"/>
        <v>5.8704016288235665E-13</v>
      </c>
      <c r="DN216" s="26">
        <f t="shared" si="98"/>
        <v>4.4800433483127188E-13</v>
      </c>
      <c r="DO216" s="26">
        <f t="shared" si="98"/>
        <v>3.389250185245278E-13</v>
      </c>
      <c r="DP216" s="26">
        <f t="shared" si="98"/>
        <v>2.5419376389339539E-13</v>
      </c>
      <c r="DQ216" s="26">
        <f t="shared" si="98"/>
        <v>1.890158757156006E-13</v>
      </c>
      <c r="DR216" s="26">
        <f t="shared" si="98"/>
        <v>1.3935916260387642E-13</v>
      </c>
      <c r="DS216" s="26">
        <f t="shared" si="98"/>
        <v>1.0188442980283372E-13</v>
      </c>
      <c r="DT216" s="26">
        <f t="shared" si="98"/>
        <v>7.3866211607054126E-14</v>
      </c>
      <c r="DU216" s="26">
        <f t="shared" si="98"/>
        <v>5.3110416610030563E-14</v>
      </c>
      <c r="DV216" s="26">
        <f t="shared" si="98"/>
        <v>3.7873821680923548E-14</v>
      </c>
      <c r="DW216" s="26">
        <f t="shared" si="98"/>
        <v>2.6788800701141166E-14</v>
      </c>
      <c r="DX216" s="26">
        <f t="shared" si="98"/>
        <v>1.8795368233865127E-14</v>
      </c>
      <c r="DY216" s="26">
        <f t="shared" si="98"/>
        <v>1.3081576290770206E-14</v>
      </c>
      <c r="DZ216" s="26">
        <f t="shared" si="98"/>
        <v>9.0325169626746314E-15</v>
      </c>
      <c r="EA216" s="26">
        <f t="shared" si="93"/>
        <v>6.1876297303361178E-15</v>
      </c>
      <c r="EB216" s="26">
        <f t="shared" si="93"/>
        <v>4.2056545823378516E-15</v>
      </c>
      <c r="EC216" s="26">
        <f t="shared" si="81"/>
        <v>2.8363716950650535E-15</v>
      </c>
      <c r="ED216" s="26">
        <f t="shared" si="81"/>
        <v>1.8981872113127717E-15</v>
      </c>
      <c r="EE216" s="26">
        <f t="shared" si="88"/>
        <v>1.2606281479710717E-15</v>
      </c>
      <c r="EF216" s="26">
        <f t="shared" si="88"/>
        <v>8.3086855207185106E-16</v>
      </c>
      <c r="EG216" s="26">
        <f t="shared" si="88"/>
        <v>5.4350048143045515E-16</v>
      </c>
      <c r="EH216" s="26">
        <f t="shared" si="88"/>
        <v>3.5286971555559711E-16</v>
      </c>
      <c r="EI216" s="26">
        <f t="shared" si="88"/>
        <v>2.2740492780249548E-16</v>
      </c>
      <c r="EJ216" s="26">
        <f t="shared" si="88"/>
        <v>1.454722699913004E-16</v>
      </c>
      <c r="EK216" s="26">
        <f t="shared" si="88"/>
        <v>9.2380200651411024E-17</v>
      </c>
      <c r="EL216" s="26">
        <f t="shared" si="88"/>
        <v>5.8239691715019531E-17</v>
      </c>
      <c r="EM216" s="26">
        <f t="shared" si="88"/>
        <v>3.6452181145372171E-17</v>
      </c>
      <c r="EN216" s="26">
        <f t="shared" si="88"/>
        <v>2.2652426854624058E-17</v>
      </c>
      <c r="EO216" s="26">
        <f t="shared" si="88"/>
        <v>1.3977029335831842E-17</v>
      </c>
      <c r="EP216" s="26">
        <f t="shared" si="88"/>
        <v>8.5633912127983707E-18</v>
      </c>
      <c r="EQ216" s="26">
        <f t="shared" si="88"/>
        <v>5.2098953532409144E-18</v>
      </c>
      <c r="ER216" s="26">
        <f t="shared" si="88"/>
        <v>3.1476451092497513E-18</v>
      </c>
      <c r="ES216" s="26">
        <f t="shared" si="101"/>
        <v>1.8885870655498383E-18</v>
      </c>
      <c r="ET216" s="26">
        <f t="shared" si="101"/>
        <v>1.1253909226221861E-18</v>
      </c>
      <c r="EU216" s="26">
        <f t="shared" si="101"/>
        <v>6.6604768889882534E-19</v>
      </c>
      <c r="EV216" s="26">
        <f t="shared" si="101"/>
        <v>3.915280333391849E-19</v>
      </c>
      <c r="EW216" s="26">
        <f t="shared" si="101"/>
        <v>2.2861032819133569E-19</v>
      </c>
      <c r="EX216" s="26">
        <f t="shared" si="101"/>
        <v>1.3259399035097584E-19</v>
      </c>
      <c r="EY216" s="26">
        <f t="shared" si="101"/>
        <v>7.639521298367432E-20</v>
      </c>
      <c r="EZ216" s="26">
        <f t="shared" si="101"/>
        <v>4.3726207431444221E-20</v>
      </c>
      <c r="FA216" s="26">
        <f t="shared" si="101"/>
        <v>2.4863921872782513E-20</v>
      </c>
      <c r="FB216" s="26">
        <f t="shared" si="101"/>
        <v>1.404650131774062E-20</v>
      </c>
      <c r="FC216" s="26">
        <f t="shared" si="101"/>
        <v>7.8841652557641713E-21</v>
      </c>
      <c r="FD216" s="26">
        <f t="shared" si="101"/>
        <v>4.396938315714535E-21</v>
      </c>
      <c r="FE216" s="26">
        <f t="shared" si="101"/>
        <v>2.4365199583896165E-21</v>
      </c>
      <c r="FF216" s="26">
        <f t="shared" si="101"/>
        <v>1.3416280783537768E-21</v>
      </c>
      <c r="FG216" s="26">
        <f t="shared" si="101"/>
        <v>7.3409838249545653E-22</v>
      </c>
      <c r="FH216" s="26">
        <f t="shared" si="101"/>
        <v>3.9916599548190421E-22</v>
      </c>
    </row>
    <row r="217" spans="2:164" ht="19.2" customHeight="1" x14ac:dyDescent="0.3">
      <c r="B217" s="26">
        <f t="shared" si="102"/>
        <v>1.3174232738926593E-9</v>
      </c>
      <c r="C217" s="3">
        <v>33</v>
      </c>
      <c r="D217" s="26">
        <f t="shared" si="94"/>
        <v>2.1682302837463717E-47</v>
      </c>
      <c r="E217" s="26">
        <f t="shared" si="94"/>
        <v>1.8863603468593435E-45</v>
      </c>
      <c r="F217" s="26">
        <f t="shared" si="94"/>
        <v>8.2056675088380609E-44</v>
      </c>
      <c r="G217" s="26">
        <f t="shared" si="94"/>
        <v>2.3796435775630674E-42</v>
      </c>
      <c r="H217" s="26">
        <f t="shared" si="94"/>
        <v>5.1757247811996594E-41</v>
      </c>
      <c r="I217" s="26">
        <f t="shared" si="94"/>
        <v>9.0057611192874217E-40</v>
      </c>
      <c r="J217" s="26">
        <f t="shared" si="94"/>
        <v>1.3058353622966632E-38</v>
      </c>
      <c r="K217" s="26">
        <f t="shared" si="94"/>
        <v>1.6229668074258549E-37</v>
      </c>
      <c r="L217" s="26">
        <f t="shared" si="94"/>
        <v>1.764976403075626E-36</v>
      </c>
      <c r="M217" s="26">
        <f t="shared" si="94"/>
        <v>1.7061438563064345E-35</v>
      </c>
      <c r="N217" s="26">
        <f t="shared" si="94"/>
        <v>1.4843451549866165E-34</v>
      </c>
      <c r="O217" s="26">
        <f t="shared" si="94"/>
        <v>1.1739820771257601E-33</v>
      </c>
      <c r="P217" s="26">
        <f t="shared" si="94"/>
        <v>8.5113700591618228E-33</v>
      </c>
      <c r="Q217" s="26">
        <f t="shared" si="94"/>
        <v>5.6960707319006121E-32</v>
      </c>
      <c r="R217" s="26">
        <f t="shared" si="94"/>
        <v>3.5397010976810822E-31</v>
      </c>
      <c r="S217" s="26">
        <f t="shared" si="94"/>
        <v>2.0530266366550271E-30</v>
      </c>
      <c r="T217" s="26">
        <f t="shared" si="90"/>
        <v>1.1163332336811726E-29</v>
      </c>
      <c r="U217" s="26">
        <f t="shared" si="90"/>
        <v>5.7129994900153729E-29</v>
      </c>
      <c r="V217" s="26">
        <f t="shared" si="90"/>
        <v>2.7612830868407781E-28</v>
      </c>
      <c r="W217" s="26">
        <f t="shared" si="90"/>
        <v>1.2643769923955172E-27</v>
      </c>
      <c r="X217" s="26">
        <f t="shared" si="90"/>
        <v>5.5000399169205262E-27</v>
      </c>
      <c r="Y217" s="26">
        <f t="shared" si="90"/>
        <v>2.2785879655813582E-26</v>
      </c>
      <c r="Z217" s="26">
        <f t="shared" si="90"/>
        <v>9.0107796820717032E-26</v>
      </c>
      <c r="AA217" s="26">
        <f t="shared" si="90"/>
        <v>3.4084253580010469E-25</v>
      </c>
      <c r="AB217" s="26">
        <f t="shared" si="99"/>
        <v>1.2355541922753797E-24</v>
      </c>
      <c r="AC217" s="26">
        <f t="shared" si="99"/>
        <v>4.2997285891183252E-24</v>
      </c>
      <c r="AD217" s="26">
        <f t="shared" si="99"/>
        <v>1.4387553355895858E-23</v>
      </c>
      <c r="AE217" s="26">
        <f t="shared" si="99"/>
        <v>4.63598941467756E-23</v>
      </c>
      <c r="AF217" s="26">
        <f t="shared" si="99"/>
        <v>1.440468139560536E-22</v>
      </c>
      <c r="AG217" s="26">
        <f t="shared" si="99"/>
        <v>4.3214044186816027E-22</v>
      </c>
      <c r="AH217" s="26">
        <f t="shared" si="99"/>
        <v>1.2532072814176562E-21</v>
      </c>
      <c r="AI217" s="26">
        <f t="shared" si="99"/>
        <v>3.5170655962366579E-21</v>
      </c>
      <c r="AJ217" s="26">
        <f t="shared" si="99"/>
        <v>9.5620220897684081E-21</v>
      </c>
      <c r="AK217" s="26">
        <f t="shared" si="99"/>
        <v>2.5208967327571277E-20</v>
      </c>
      <c r="AL217" s="26">
        <f t="shared" si="99"/>
        <v>6.4505298749961762E-20</v>
      </c>
      <c r="AM217" s="26">
        <f t="shared" si="99"/>
        <v>1.6034174260704737E-19</v>
      </c>
      <c r="AN217" s="26">
        <f t="shared" si="99"/>
        <v>3.8749254463369914E-19</v>
      </c>
      <c r="AO217" s="26">
        <f t="shared" si="99"/>
        <v>9.1113111846302392E-19</v>
      </c>
      <c r="AP217" s="26">
        <f t="shared" si="99"/>
        <v>2.0860107185863956E-18</v>
      </c>
      <c r="AQ217" s="26">
        <f t="shared" si="99"/>
        <v>4.653408526077334E-18</v>
      </c>
      <c r="AR217" s="26">
        <f t="shared" si="95"/>
        <v>1.0121163544218227E-17</v>
      </c>
      <c r="AS217" s="26">
        <f t="shared" si="95"/>
        <v>2.1476615325536212E-17</v>
      </c>
      <c r="AT217" s="26">
        <f t="shared" si="95"/>
        <v>4.4487274602896382E-17</v>
      </c>
      <c r="AU217" s="26">
        <f t="shared" si="95"/>
        <v>9.0009136987255575E-17</v>
      </c>
      <c r="AV217" s="26">
        <f t="shared" si="95"/>
        <v>1.7797261177025456E-16</v>
      </c>
      <c r="AW217" s="26">
        <f t="shared" si="95"/>
        <v>3.4408038275582492E-16</v>
      </c>
      <c r="AX217" s="26">
        <f t="shared" si="95"/>
        <v>6.5076072390775681E-16</v>
      </c>
      <c r="AY217" s="26">
        <f t="shared" si="91"/>
        <v>1.2045996378718122E-15</v>
      </c>
      <c r="AZ217" s="26">
        <f t="shared" si="91"/>
        <v>2.1833368436426535E-15</v>
      </c>
      <c r="BA217" s="26">
        <f t="shared" si="91"/>
        <v>3.8765368448349185E-15</v>
      </c>
      <c r="BB217" s="26">
        <f t="shared" si="91"/>
        <v>6.7451741100127795E-15</v>
      </c>
      <c r="BC217" s="26">
        <f t="shared" si="91"/>
        <v>1.1506473481786482E-14</v>
      </c>
      <c r="BD217" s="26">
        <f t="shared" si="91"/>
        <v>1.9251215248373432E-14</v>
      </c>
      <c r="BE217" s="26">
        <f t="shared" si="91"/>
        <v>3.1601051445443209E-14</v>
      </c>
      <c r="BF217" s="26">
        <f t="shared" si="91"/>
        <v>5.0912805106547505E-14</v>
      </c>
      <c r="BG217" s="26">
        <f t="shared" si="91"/>
        <v>8.0534800804902656E-14</v>
      </c>
      <c r="BH217" s="26">
        <f t="shared" si="91"/>
        <v>1.2511656553618796E-13</v>
      </c>
      <c r="BI217" s="26">
        <f t="shared" si="91"/>
        <v>1.9096738950260285E-13</v>
      </c>
      <c r="BJ217" s="26">
        <f t="shared" si="91"/>
        <v>2.8645108425390273E-13</v>
      </c>
      <c r="BK217" s="26">
        <f t="shared" si="91"/>
        <v>4.2239397169643254E-13</v>
      </c>
      <c r="BL217" s="26">
        <f t="shared" si="91"/>
        <v>6.1247125895982938E-13</v>
      </c>
      <c r="BM217" s="26">
        <f t="shared" si="91"/>
        <v>8.735245824509042E-13</v>
      </c>
      <c r="BN217" s="26">
        <f t="shared" si="91"/>
        <v>1.2257522366649777E-12</v>
      </c>
      <c r="BO217" s="26">
        <f t="shared" si="84"/>
        <v>1.6927054696802058E-12</v>
      </c>
      <c r="BP217" s="26">
        <f t="shared" si="100"/>
        <v>2.3010214978465365E-12</v>
      </c>
      <c r="BQ217" s="26">
        <f t="shared" si="100"/>
        <v>3.0798287740407426E-12</v>
      </c>
      <c r="BR217" s="26">
        <f t="shared" si="100"/>
        <v>4.0597742930537022E-12</v>
      </c>
      <c r="BS217" s="26">
        <f t="shared" si="100"/>
        <v>5.2716472163533228E-12</v>
      </c>
      <c r="BT217" s="26">
        <f t="shared" si="100"/>
        <v>6.7446074679814464E-12</v>
      </c>
      <c r="BU217" s="26">
        <f t="shared" si="100"/>
        <v>8.5040702857157576E-12</v>
      </c>
      <c r="BV217" s="26">
        <f t="shared" si="100"/>
        <v>1.0569344497960997E-11</v>
      </c>
      <c r="BW217" s="26">
        <f t="shared" si="100"/>
        <v>1.2951168610177582E-11</v>
      </c>
      <c r="BX217" s="26">
        <f t="shared" si="100"/>
        <v>1.5649328737297899E-11</v>
      </c>
      <c r="BY217" s="26">
        <f t="shared" si="100"/>
        <v>1.8650569864998887E-11</v>
      </c>
      <c r="BZ217" s="26">
        <f t="shared" si="100"/>
        <v>2.192702132776893E-11</v>
      </c>
      <c r="CA217" s="26">
        <f t="shared" si="100"/>
        <v>2.5435344740211976E-11</v>
      </c>
      <c r="CB217" s="26">
        <f t="shared" si="100"/>
        <v>2.9116776215769002E-11</v>
      </c>
      <c r="CC217" s="26">
        <f t="shared" si="100"/>
        <v>3.2898175724310406E-11</v>
      </c>
      <c r="CD217" s="26">
        <f t="shared" si="100"/>
        <v>3.6694119077115487E-11</v>
      </c>
      <c r="CE217" s="26">
        <f t="shared" si="100"/>
        <v>4.0409979236823315E-11</v>
      </c>
      <c r="CF217" s="26">
        <f t="shared" si="96"/>
        <v>4.3945852420045363E-11</v>
      </c>
      <c r="CG217" s="26">
        <f t="shared" si="96"/>
        <v>4.7201100747456129E-11</v>
      </c>
      <c r="CH217" s="26">
        <f t="shared" si="96"/>
        <v>5.0079216646691286E-11</v>
      </c>
      <c r="CI217" s="26">
        <f t="shared" si="96"/>
        <v>5.2492672870628199E-11</v>
      </c>
      <c r="CJ217" s="26">
        <f t="shared" si="96"/>
        <v>5.4367411187436342E-11</v>
      </c>
      <c r="CK217" s="26">
        <f t="shared" si="96"/>
        <v>5.5646644391846615E-11</v>
      </c>
      <c r="CL217" s="26">
        <f t="shared" si="96"/>
        <v>5.6293698396402975E-11</v>
      </c>
      <c r="CM217" s="26">
        <f t="shared" si="96"/>
        <v>5.6293698396402982E-11</v>
      </c>
      <c r="CN217" s="26">
        <f t="shared" si="96"/>
        <v>5.565399727826203E-11</v>
      </c>
      <c r="CO217" s="26">
        <f t="shared" si="96"/>
        <v>5.4403345654031438E-11</v>
      </c>
      <c r="CP217" s="26">
        <f t="shared" si="96"/>
        <v>5.2589900798897036E-11</v>
      </c>
      <c r="CQ217" s="26">
        <f t="shared" si="96"/>
        <v>5.0278256807736764E-11</v>
      </c>
      <c r="CR217" s="26">
        <f t="shared" si="96"/>
        <v>4.7545742850794529E-11</v>
      </c>
      <c r="CS217" s="26">
        <f t="shared" si="97"/>
        <v>4.4478275570098142E-11</v>
      </c>
      <c r="CT217" s="26">
        <f t="shared" si="97"/>
        <v>4.1166063559558915E-11</v>
      </c>
      <c r="CU217" s="26">
        <f t="shared" si="97"/>
        <v>3.7699447680859226E-11</v>
      </c>
      <c r="CV217" s="26">
        <f t="shared" si="97"/>
        <v>3.4165124460778595E-11</v>
      </c>
      <c r="CW217" s="26">
        <f t="shared" si="97"/>
        <v>3.0642946681316913E-11</v>
      </c>
      <c r="CX217" s="26">
        <f t="shared" si="97"/>
        <v>2.7203432257903739E-11</v>
      </c>
      <c r="CY217" s="26">
        <f t="shared" si="97"/>
        <v>2.390604652967303E-11</v>
      </c>
      <c r="CZ217" s="26">
        <f t="shared" si="97"/>
        <v>2.0798260480815539E-11</v>
      </c>
      <c r="DA217" s="26">
        <f t="shared" si="97"/>
        <v>1.7915333285454981E-11</v>
      </c>
      <c r="DB217" s="26">
        <f t="shared" si="97"/>
        <v>1.528072544935862E-11</v>
      </c>
      <c r="DC217" s="26">
        <f t="shared" si="97"/>
        <v>1.2907020525186463E-11</v>
      </c>
      <c r="DD217" s="26">
        <f t="shared" si="97"/>
        <v>1.0797219093184804E-11</v>
      </c>
      <c r="DE217" s="26">
        <f t="shared" si="97"/>
        <v>8.9462672486388396E-12</v>
      </c>
      <c r="DF217" s="26">
        <f t="shared" si="97"/>
        <v>7.3426910436941307E-12</v>
      </c>
      <c r="DG217" s="26">
        <f t="shared" si="97"/>
        <v>5.9702254280503786E-12</v>
      </c>
      <c r="DH217" s="26">
        <f t="shared" si="97"/>
        <v>4.8093482614850329E-12</v>
      </c>
      <c r="DI217" s="26">
        <f t="shared" si="92"/>
        <v>3.838654116965114E-12</v>
      </c>
      <c r="DJ217" s="26">
        <f t="shared" si="86"/>
        <v>3.0360264379633172E-12</v>
      </c>
      <c r="DK217" s="26">
        <f t="shared" si="98"/>
        <v>2.3795882892144915E-12</v>
      </c>
      <c r="DL217" s="26">
        <f t="shared" si="98"/>
        <v>1.8484301889434061E-12</v>
      </c>
      <c r="DM217" s="26">
        <f t="shared" si="98"/>
        <v>1.4231276675935947E-12</v>
      </c>
      <c r="DN217" s="26">
        <f t="shared" si="98"/>
        <v>1.0860711147424794E-12</v>
      </c>
      <c r="DO217" s="26">
        <f t="shared" si="98"/>
        <v>8.2163640854431141E-13</v>
      </c>
      <c r="DP217" s="26">
        <f t="shared" si="98"/>
        <v>6.1622730640823247E-13</v>
      </c>
      <c r="DQ217" s="26">
        <f t="shared" si="98"/>
        <v>4.5822030476509328E-13</v>
      </c>
      <c r="DR217" s="26">
        <f t="shared" si="98"/>
        <v>3.3784039419121622E-13</v>
      </c>
      <c r="DS217" s="26">
        <f t="shared" si="98"/>
        <v>2.469925570977792E-13</v>
      </c>
      <c r="DT217" s="26">
        <f t="shared" si="98"/>
        <v>1.7906960389588915E-13</v>
      </c>
      <c r="DU217" s="26">
        <f t="shared" si="98"/>
        <v>1.2875252511522587E-13</v>
      </c>
      <c r="DV217" s="26">
        <f t="shared" si="98"/>
        <v>9.1815325287087571E-14</v>
      </c>
      <c r="DW217" s="26">
        <f t="shared" si="98"/>
        <v>6.4942547154281744E-14</v>
      </c>
      <c r="DX217" s="26">
        <f t="shared" si="98"/>
        <v>4.5564529051794337E-14</v>
      </c>
      <c r="DY217" s="26">
        <f t="shared" si="98"/>
        <v>3.1712912220049043E-14</v>
      </c>
      <c r="DZ217" s="26">
        <f t="shared" si="98"/>
        <v>2.1897010818605207E-14</v>
      </c>
      <c r="EA217" s="26">
        <f t="shared" si="93"/>
        <v>1.5000314497784559E-14</v>
      </c>
      <c r="EB217" s="26">
        <f t="shared" si="93"/>
        <v>1.0195526260212992E-14</v>
      </c>
      <c r="EC217" s="26">
        <f t="shared" si="81"/>
        <v>6.8760525940971129E-15</v>
      </c>
      <c r="ED217" s="26">
        <f t="shared" si="81"/>
        <v>4.6016659668188494E-15</v>
      </c>
      <c r="EE217" s="26">
        <f t="shared" si="88"/>
        <v>3.0560682375056343E-15</v>
      </c>
      <c r="EF217" s="26">
        <f t="shared" si="88"/>
        <v>2.014226792901461E-15</v>
      </c>
      <c r="EG217" s="26">
        <f t="shared" si="88"/>
        <v>1.317576924679894E-15</v>
      </c>
      <c r="EH217" s="26">
        <f t="shared" si="88"/>
        <v>8.5544173468023704E-16</v>
      </c>
      <c r="EI217" s="26">
        <f t="shared" si="88"/>
        <v>5.5128467346059622E-16</v>
      </c>
      <c r="EJ217" s="26">
        <f t="shared" si="88"/>
        <v>3.5266004846375924E-16</v>
      </c>
      <c r="EK217" s="26">
        <f t="shared" si="88"/>
        <v>2.2395200157917869E-16</v>
      </c>
      <c r="EL217" s="26">
        <f t="shared" si="88"/>
        <v>1.4118713143035064E-16</v>
      </c>
      <c r="EM217" s="26">
        <f t="shared" si="88"/>
        <v>8.8368923988781186E-17</v>
      </c>
      <c r="EN217" s="26">
        <f t="shared" si="88"/>
        <v>5.491497419302813E-17</v>
      </c>
      <c r="EO217" s="26">
        <f t="shared" si="88"/>
        <v>3.3883707480804536E-17</v>
      </c>
      <c r="EP217" s="26">
        <f t="shared" si="88"/>
        <v>2.0759736273450636E-17</v>
      </c>
      <c r="EQ217" s="26">
        <f t="shared" si="88"/>
        <v>1.263004934119012E-17</v>
      </c>
      <c r="ER217" s="26">
        <f t="shared" si="88"/>
        <v>7.6306548103024419E-18</v>
      </c>
      <c r="ES217" s="26">
        <f t="shared" si="101"/>
        <v>4.5783928861814351E-18</v>
      </c>
      <c r="ET217" s="26">
        <f t="shared" si="101"/>
        <v>2.7282204184780323E-18</v>
      </c>
      <c r="EU217" s="26">
        <f t="shared" si="101"/>
        <v>1.6146610639971554E-18</v>
      </c>
      <c r="EV217" s="26">
        <f t="shared" si="101"/>
        <v>9.4915886870105619E-19</v>
      </c>
      <c r="EW217" s="26">
        <f t="shared" si="101"/>
        <v>5.5420685622142087E-19</v>
      </c>
      <c r="EX217" s="26">
        <f t="shared" si="101"/>
        <v>3.2143997660842691E-19</v>
      </c>
      <c r="EY217" s="26">
        <f t="shared" si="101"/>
        <v>1.8520051632405932E-19</v>
      </c>
      <c r="EZ217" s="26">
        <f t="shared" si="101"/>
        <v>1.0600292710653165E-19</v>
      </c>
      <c r="FA217" s="26">
        <f t="shared" si="101"/>
        <v>6.027617423704864E-20</v>
      </c>
      <c r="FB217" s="26">
        <f t="shared" si="101"/>
        <v>3.405212440664399E-20</v>
      </c>
      <c r="FC217" s="26">
        <f t="shared" si="101"/>
        <v>1.9113127892761665E-20</v>
      </c>
      <c r="FD217" s="26">
        <f t="shared" si="101"/>
        <v>1.0659244401732226E-20</v>
      </c>
      <c r="FE217" s="26">
        <f t="shared" si="101"/>
        <v>5.9067150506415061E-21</v>
      </c>
      <c r="FF217" s="26">
        <f t="shared" si="101"/>
        <v>3.2524317051000711E-21</v>
      </c>
      <c r="FG217" s="26">
        <f t="shared" si="101"/>
        <v>1.7796324424132316E-21</v>
      </c>
      <c r="FH217" s="26">
        <f t="shared" si="101"/>
        <v>9.676751405621939E-22</v>
      </c>
    </row>
    <row r="218" spans="2:164" ht="19.2" customHeight="1" x14ac:dyDescent="0.3">
      <c r="B218" s="26">
        <f t="shared" si="102"/>
        <v>3.0998194679827311E-9</v>
      </c>
      <c r="C218" s="3">
        <v>34</v>
      </c>
      <c r="D218" s="26">
        <f t="shared" si="94"/>
        <v>5.1017183146973508E-47</v>
      </c>
      <c r="E218" s="26">
        <f t="shared" si="94"/>
        <v>4.4384949337866949E-45</v>
      </c>
      <c r="F218" s="26">
        <f t="shared" si="94"/>
        <v>1.9307452961971928E-43</v>
      </c>
      <c r="G218" s="26">
        <f t="shared" si="94"/>
        <v>5.5991613589719301E-42</v>
      </c>
      <c r="H218" s="26">
        <f t="shared" si="94"/>
        <v>1.2178175955763917E-40</v>
      </c>
      <c r="I218" s="26">
        <f t="shared" si="94"/>
        <v>2.1190026163029253E-39</v>
      </c>
      <c r="J218" s="26">
        <f t="shared" si="94"/>
        <v>3.0725537936392112E-38</v>
      </c>
      <c r="K218" s="26">
        <f t="shared" si="94"/>
        <v>3.8187454292373095E-37</v>
      </c>
      <c r="L218" s="26">
        <f t="shared" si="94"/>
        <v>4.1528856542955951E-36</v>
      </c>
      <c r="M218" s="26">
        <f t="shared" si="94"/>
        <v>4.0144561324857329E-35</v>
      </c>
      <c r="N218" s="26">
        <f t="shared" si="94"/>
        <v>3.4925768352626308E-34</v>
      </c>
      <c r="O218" s="26">
        <f t="shared" si="94"/>
        <v>2.7623107697076738E-33</v>
      </c>
      <c r="P218" s="26">
        <f t="shared" si="94"/>
        <v>2.0026753080380782E-32</v>
      </c>
      <c r="Q218" s="26">
        <f t="shared" si="94"/>
        <v>1.3402519369177926E-31</v>
      </c>
      <c r="R218" s="26">
        <f t="shared" si="94"/>
        <v>8.3287084651319678E-31</v>
      </c>
      <c r="S218" s="26">
        <f t="shared" si="94"/>
        <v>4.8306509097765402E-30</v>
      </c>
      <c r="T218" s="26">
        <f t="shared" si="90"/>
        <v>2.6266664321909969E-29</v>
      </c>
      <c r="U218" s="26">
        <f t="shared" si="90"/>
        <v>1.3442351741212656E-28</v>
      </c>
      <c r="V218" s="26">
        <f t="shared" si="90"/>
        <v>6.4971366749194849E-28</v>
      </c>
      <c r="W218" s="26">
        <f t="shared" si="90"/>
        <v>2.9750046879894551E-27</v>
      </c>
      <c r="X218" s="26">
        <f t="shared" si="90"/>
        <v>1.2941270392754193E-26</v>
      </c>
      <c r="Y218" s="26">
        <f t="shared" si="90"/>
        <v>5.3613834484267303E-26</v>
      </c>
      <c r="Z218" s="26">
        <f t="shared" si="90"/>
        <v>2.120183454605109E-25</v>
      </c>
      <c r="AA218" s="26">
        <f t="shared" si="90"/>
        <v>8.0198243717671773E-25</v>
      </c>
      <c r="AB218" s="26">
        <f t="shared" si="99"/>
        <v>2.9071863347656025E-24</v>
      </c>
      <c r="AC218" s="26">
        <f t="shared" si="99"/>
        <v>1.0117008444984307E-23</v>
      </c>
      <c r="AD218" s="26">
        <f t="shared" si="99"/>
        <v>3.3853066719755001E-23</v>
      </c>
      <c r="AE218" s="26">
        <f t="shared" si="99"/>
        <v>1.0908210387476624E-22</v>
      </c>
      <c r="AF218" s="26">
        <f t="shared" si="99"/>
        <v>3.389336798965971E-22</v>
      </c>
      <c r="AG218" s="26">
        <f t="shared" si="99"/>
        <v>1.0168010396897898E-21</v>
      </c>
      <c r="AH218" s="26">
        <f t="shared" si="99"/>
        <v>2.9487230151003711E-21</v>
      </c>
      <c r="AI218" s="26">
        <f t="shared" si="99"/>
        <v>8.2754484617333215E-21</v>
      </c>
      <c r="AJ218" s="26">
        <f t="shared" si="99"/>
        <v>2.2498875505337454E-20</v>
      </c>
      <c r="AK218" s="26">
        <f t="shared" si="99"/>
        <v>5.9315217241344244E-20</v>
      </c>
      <c r="AL218" s="26">
        <f t="shared" si="99"/>
        <v>1.5177717352932197E-19</v>
      </c>
      <c r="AM218" s="26">
        <f t="shared" si="99"/>
        <v>3.7727468848717068E-19</v>
      </c>
      <c r="AN218" s="26">
        <f t="shared" si="99"/>
        <v>9.1174716384399885E-19</v>
      </c>
      <c r="AO218" s="26">
        <f t="shared" si="99"/>
        <v>2.1438379257953526E-18</v>
      </c>
      <c r="AP218" s="26">
        <f t="shared" si="99"/>
        <v>4.9082605143209357E-18</v>
      </c>
      <c r="AQ218" s="26">
        <f t="shared" si="99"/>
        <v>1.094919653194668E-17</v>
      </c>
      <c r="AR218" s="26">
        <f t="shared" si="95"/>
        <v>2.3814502456984088E-17</v>
      </c>
      <c r="AS218" s="26">
        <f t="shared" si="95"/>
        <v>5.0533212530673494E-17</v>
      </c>
      <c r="AT218" s="26">
        <f t="shared" si="95"/>
        <v>1.0467594024210925E-16</v>
      </c>
      <c r="AU218" s="26">
        <f t="shared" si="95"/>
        <v>2.1178620467589571E-16</v>
      </c>
      <c r="AV218" s="26">
        <f t="shared" si="95"/>
        <v>4.1875908651824647E-16</v>
      </c>
      <c r="AW218" s="26">
        <f t="shared" si="95"/>
        <v>8.0960090060194181E-16</v>
      </c>
      <c r="AX218" s="26">
        <f t="shared" si="95"/>
        <v>1.5312017033123705E-15</v>
      </c>
      <c r="AY218" s="26">
        <f t="shared" si="91"/>
        <v>2.8343520891101495E-15</v>
      </c>
      <c r="AZ218" s="26">
        <f t="shared" si="91"/>
        <v>5.1372631615121316E-15</v>
      </c>
      <c r="BA218" s="26">
        <f t="shared" si="91"/>
        <v>9.1212631643174654E-15</v>
      </c>
      <c r="BB218" s="26">
        <f t="shared" si="91"/>
        <v>1.587099790591244E-14</v>
      </c>
      <c r="BC218" s="26">
        <f t="shared" si="91"/>
        <v>2.7074055251262337E-14</v>
      </c>
      <c r="BD218" s="26">
        <f t="shared" si="91"/>
        <v>4.5296977054996361E-14</v>
      </c>
      <c r="BE218" s="26">
        <f t="shared" si="91"/>
        <v>7.4355415165748799E-14</v>
      </c>
      <c r="BF218" s="26">
        <f t="shared" si="91"/>
        <v>1.1979483554481779E-13</v>
      </c>
      <c r="BG218" s="26">
        <f t="shared" si="91"/>
        <v>1.8949364895271232E-13</v>
      </c>
      <c r="BH218" s="26">
        <f t="shared" si="91"/>
        <v>2.9439191890867784E-13</v>
      </c>
      <c r="BI218" s="26">
        <f t="shared" si="91"/>
        <v>4.493350341237719E-13</v>
      </c>
      <c r="BJ218" s="26">
        <f t="shared" si="91"/>
        <v>6.7400255118565417E-13</v>
      </c>
      <c r="BK218" s="26">
        <f t="shared" si="91"/>
        <v>9.9386816869748942E-13</v>
      </c>
      <c r="BL218" s="26">
        <f t="shared" si="91"/>
        <v>1.4411088446113649E-12</v>
      </c>
      <c r="BM218" s="26">
        <f t="shared" si="91"/>
        <v>2.0553519587080123E-12</v>
      </c>
      <c r="BN218" s="26">
        <f t="shared" si="91"/>
        <v>2.8841229097999509E-12</v>
      </c>
      <c r="BO218" s="26">
        <f t="shared" si="84"/>
        <v>3.9828363992475471E-12</v>
      </c>
      <c r="BP218" s="26">
        <f t="shared" si="100"/>
        <v>5.4141682302271501E-12</v>
      </c>
      <c r="BQ218" s="26">
        <f t="shared" si="100"/>
        <v>7.2466559389194022E-12</v>
      </c>
      <c r="BR218" s="26">
        <f t="shared" si="100"/>
        <v>9.5524101013028391E-12</v>
      </c>
      <c r="BS218" s="26">
        <f t="shared" si="100"/>
        <v>1.2403875803184301E-11</v>
      </c>
      <c r="BT218" s="26">
        <f t="shared" si="100"/>
        <v>1.5869664630544597E-11</v>
      </c>
      <c r="BU218" s="26">
        <f t="shared" si="100"/>
        <v>2.0009577142860627E-11</v>
      </c>
      <c r="BV218" s="26">
        <f t="shared" si="100"/>
        <v>2.4869045877555316E-11</v>
      </c>
      <c r="BW218" s="26">
        <f t="shared" si="100"/>
        <v>3.0473337906300225E-11</v>
      </c>
      <c r="BX218" s="26">
        <f t="shared" si="100"/>
        <v>3.6821949970112746E-11</v>
      </c>
      <c r="BY218" s="26">
        <f t="shared" si="100"/>
        <v>4.3883693799997429E-11</v>
      </c>
      <c r="BZ218" s="26">
        <f t="shared" si="100"/>
        <v>5.1592991359456364E-11</v>
      </c>
      <c r="CA218" s="26">
        <f t="shared" si="100"/>
        <v>5.9847869976969421E-11</v>
      </c>
      <c r="CB218" s="26">
        <f t="shared" si="100"/>
        <v>6.8510061684162436E-11</v>
      </c>
      <c r="CC218" s="26">
        <f t="shared" si="100"/>
        <v>7.740747229249517E-11</v>
      </c>
      <c r="CD218" s="26">
        <f t="shared" si="100"/>
        <v>8.6339103710860072E-11</v>
      </c>
      <c r="CE218" s="26">
        <f t="shared" si="100"/>
        <v>9.5082304086643196E-11</v>
      </c>
      <c r="CF218" s="26">
        <f t="shared" si="96"/>
        <v>1.0340200569422449E-10</v>
      </c>
      <c r="CG218" s="26">
        <f t="shared" si="96"/>
        <v>1.110614135234263E-10</v>
      </c>
      <c r="CH218" s="26">
        <f t="shared" si="96"/>
        <v>1.1783345093339139E-10</v>
      </c>
      <c r="CI218" s="26">
        <f t="shared" si="96"/>
        <v>1.2351217146030178E-10</v>
      </c>
      <c r="CJ218" s="26">
        <f t="shared" si="96"/>
        <v>1.2792332044102681E-10</v>
      </c>
      <c r="CK218" s="26">
        <f t="shared" si="96"/>
        <v>1.3093328092199217E-10</v>
      </c>
      <c r="CL218" s="26">
        <f t="shared" si="96"/>
        <v>1.3245576093271302E-10</v>
      </c>
      <c r="CM218" s="26">
        <f t="shared" si="96"/>
        <v>1.3245576093271305E-10</v>
      </c>
      <c r="CN218" s="26">
        <f t="shared" si="96"/>
        <v>1.3095058183120491E-10</v>
      </c>
      <c r="CO218" s="26">
        <f t="shared" si="96"/>
        <v>1.2800787212713295E-10</v>
      </c>
      <c r="CP218" s="26">
        <f t="shared" si="96"/>
        <v>1.2374094305622844E-10</v>
      </c>
      <c r="CQ218" s="26">
        <f t="shared" si="96"/>
        <v>1.1830178072408663E-10</v>
      </c>
      <c r="CR218" s="26">
        <f t="shared" si="96"/>
        <v>1.1187233611951667E-10</v>
      </c>
      <c r="CS218" s="26">
        <f t="shared" si="97"/>
        <v>1.0465476604728986E-10</v>
      </c>
      <c r="CT218" s="26">
        <f t="shared" si="97"/>
        <v>9.6861326022491666E-11</v>
      </c>
      <c r="CU218" s="26">
        <f t="shared" si="97"/>
        <v>8.8704582778492397E-11</v>
      </c>
      <c r="CV218" s="26">
        <f t="shared" si="97"/>
        <v>8.0388528143008551E-11</v>
      </c>
      <c r="CW218" s="26">
        <f t="shared" si="97"/>
        <v>7.2101051014863409E-11</v>
      </c>
      <c r="CX218" s="26">
        <f t="shared" si="97"/>
        <v>6.4008075900950041E-11</v>
      </c>
      <c r="CY218" s="26">
        <f t="shared" si="97"/>
        <v>5.6249521246289539E-11</v>
      </c>
      <c r="CZ218" s="26">
        <f t="shared" si="97"/>
        <v>4.8937083484271905E-11</v>
      </c>
      <c r="DA218" s="26">
        <f t="shared" si="97"/>
        <v>4.2153725377541177E-11</v>
      </c>
      <c r="DB218" s="26">
        <f t="shared" si="97"/>
        <v>3.5954648116137965E-11</v>
      </c>
      <c r="DC218" s="26">
        <f t="shared" si="97"/>
        <v>3.0369460059262301E-11</v>
      </c>
      <c r="DD218" s="26">
        <f t="shared" si="97"/>
        <v>2.5405221395728979E-11</v>
      </c>
      <c r="DE218" s="26">
        <f t="shared" si="97"/>
        <v>2.1050040585032585E-11</v>
      </c>
      <c r="DF218" s="26">
        <f t="shared" si="97"/>
        <v>1.7276920102809739E-11</v>
      </c>
      <c r="DG218" s="26">
        <f t="shared" si="97"/>
        <v>1.4047589242471495E-11</v>
      </c>
      <c r="DH218" s="26">
        <f t="shared" si="97"/>
        <v>1.1316113556435383E-11</v>
      </c>
      <c r="DI218" s="26">
        <f t="shared" si="92"/>
        <v>9.0321273340355728E-12</v>
      </c>
      <c r="DJ218" s="26">
        <f t="shared" si="86"/>
        <v>7.1435916187372245E-12</v>
      </c>
      <c r="DK218" s="26">
        <f t="shared" si="98"/>
        <v>5.5990312687399861E-12</v>
      </c>
      <c r="DL218" s="26">
        <f t="shared" si="98"/>
        <v>4.3492475033962542E-12</v>
      </c>
      <c r="DM218" s="26">
        <f t="shared" si="98"/>
        <v>3.3485356884555206E-12</v>
      </c>
      <c r="DN218" s="26">
        <f t="shared" si="98"/>
        <v>2.5554614464528954E-12</v>
      </c>
      <c r="DO218" s="26">
        <f t="shared" si="98"/>
        <v>1.933262137751323E-12</v>
      </c>
      <c r="DP218" s="26">
        <f t="shared" si="98"/>
        <v>1.4499466033134896E-12</v>
      </c>
      <c r="DQ218" s="26">
        <f t="shared" si="98"/>
        <v>1.0781654229766912E-12</v>
      </c>
      <c r="DR218" s="26">
        <f t="shared" si="98"/>
        <v>7.9491857456756841E-13</v>
      </c>
      <c r="DS218" s="26">
        <f t="shared" si="98"/>
        <v>5.811589578771281E-13</v>
      </c>
      <c r="DT218" s="26">
        <f t="shared" si="98"/>
        <v>4.2134024446091609E-13</v>
      </c>
      <c r="DU218" s="26">
        <f t="shared" si="98"/>
        <v>3.029471179181788E-13</v>
      </c>
      <c r="DV218" s="26">
        <f t="shared" si="98"/>
        <v>2.1603605949902981E-13</v>
      </c>
      <c r="DW218" s="26">
        <f t="shared" si="98"/>
        <v>1.5280599330419248E-13</v>
      </c>
      <c r="DX218" s="26">
        <f t="shared" si="98"/>
        <v>1.0721065659245737E-13</v>
      </c>
      <c r="DY218" s="26">
        <f t="shared" si="98"/>
        <v>7.4618616988350776E-14</v>
      </c>
      <c r="DZ218" s="26">
        <f t="shared" si="98"/>
        <v>5.1522378396718192E-14</v>
      </c>
      <c r="EA218" s="26">
        <f t="shared" si="93"/>
        <v>3.5294857641846057E-14</v>
      </c>
      <c r="EB218" s="26">
        <f t="shared" si="93"/>
        <v>2.3989473553442361E-14</v>
      </c>
      <c r="EC218" s="26">
        <f t="shared" si="81"/>
        <v>1.6178947280228518E-14</v>
      </c>
      <c r="ED218" s="26">
        <f t="shared" si="81"/>
        <v>1.0827449333691422E-14</v>
      </c>
      <c r="EE218" s="26">
        <f t="shared" si="88"/>
        <v>7.1907487941309125E-15</v>
      </c>
      <c r="EF218" s="26">
        <f t="shared" si="88"/>
        <v>4.7393571597681485E-15</v>
      </c>
      <c r="EG218" s="26">
        <f t="shared" ref="EE218:ER236" si="103">$B218*EG$182</f>
        <v>3.1001809992468126E-15</v>
      </c>
      <c r="EH218" s="26">
        <f t="shared" si="103"/>
        <v>2.0128040816005597E-15</v>
      </c>
      <c r="EI218" s="26">
        <f t="shared" si="103"/>
        <v>1.2971404081425806E-15</v>
      </c>
      <c r="EJ218" s="26">
        <f t="shared" si="103"/>
        <v>8.2978834932649326E-16</v>
      </c>
      <c r="EK218" s="26">
        <f t="shared" si="103"/>
        <v>5.2694588606865623E-16</v>
      </c>
      <c r="EL218" s="26">
        <f t="shared" si="103"/>
        <v>3.3220501513023718E-16</v>
      </c>
      <c r="EM218" s="26">
        <f t="shared" si="103"/>
        <v>2.0792687997360304E-16</v>
      </c>
      <c r="EN218" s="26">
        <f t="shared" si="103"/>
        <v>1.2921170398359574E-16</v>
      </c>
      <c r="EO218" s="26">
        <f t="shared" si="103"/>
        <v>7.9726370543069575E-17</v>
      </c>
      <c r="EP218" s="26">
        <f t="shared" si="103"/>
        <v>4.8846438290472137E-17</v>
      </c>
      <c r="EQ218" s="26">
        <f t="shared" si="103"/>
        <v>2.9717763155741492E-17</v>
      </c>
      <c r="ER218" s="26">
        <f t="shared" si="103"/>
        <v>1.7954481906594001E-17</v>
      </c>
      <c r="ES218" s="26">
        <f t="shared" si="101"/>
        <v>1.077268914395633E-17</v>
      </c>
      <c r="ET218" s="26">
        <f t="shared" si="101"/>
        <v>6.4193421611247888E-18</v>
      </c>
      <c r="EU218" s="26">
        <f t="shared" si="101"/>
        <v>3.7992025035227224E-18</v>
      </c>
      <c r="EV218" s="26">
        <f t="shared" si="101"/>
        <v>2.2333149851789579E-18</v>
      </c>
      <c r="EW218" s="26">
        <f t="shared" si="101"/>
        <v>1.3040161322856976E-18</v>
      </c>
      <c r="EX218" s="26">
        <f t="shared" si="101"/>
        <v>7.5632935672571115E-19</v>
      </c>
      <c r="EY218" s="26">
        <f t="shared" si="101"/>
        <v>4.35765920762493E-19</v>
      </c>
      <c r="EZ218" s="26">
        <f t="shared" si="101"/>
        <v>2.4941865201536884E-19</v>
      </c>
      <c r="FA218" s="26">
        <f t="shared" si="101"/>
        <v>1.4182629232246752E-19</v>
      </c>
      <c r="FB218" s="26">
        <f t="shared" si="101"/>
        <v>8.0122645662691833E-20</v>
      </c>
      <c r="FC218" s="26">
        <f t="shared" si="101"/>
        <v>4.4972065630027499E-20</v>
      </c>
      <c r="FD218" s="26">
        <f t="shared" si="101"/>
        <v>2.5080575062899384E-20</v>
      </c>
      <c r="FE218" s="26">
        <f t="shared" si="101"/>
        <v>1.3898153060332969E-20</v>
      </c>
      <c r="FF218" s="26">
        <f t="shared" si="101"/>
        <v>7.6527804825884104E-21</v>
      </c>
      <c r="FG218" s="26">
        <f t="shared" si="101"/>
        <v>4.1873704527370193E-21</v>
      </c>
      <c r="FH218" s="26">
        <f t="shared" si="101"/>
        <v>2.2768826836757528E-21</v>
      </c>
    </row>
    <row r="219" spans="2:164" ht="19.2" customHeight="1" x14ac:dyDescent="0.3">
      <c r="B219" s="26">
        <f t="shared" si="102"/>
        <v>7.0853016411033752E-9</v>
      </c>
      <c r="C219" s="3">
        <v>35</v>
      </c>
      <c r="D219" s="26">
        <f t="shared" si="94"/>
        <v>1.1661070433593928E-46</v>
      </c>
      <c r="E219" s="26">
        <f t="shared" si="94"/>
        <v>1.0145131277226717E-44</v>
      </c>
      <c r="F219" s="26">
        <f t="shared" si="94"/>
        <v>4.4131321055935772E-43</v>
      </c>
      <c r="G219" s="26">
        <f t="shared" si="94"/>
        <v>1.2798083106221535E-41</v>
      </c>
      <c r="H219" s="26">
        <f t="shared" si="94"/>
        <v>2.7835830756031769E-40</v>
      </c>
      <c r="I219" s="26">
        <f t="shared" si="94"/>
        <v>4.8434345515495366E-39</v>
      </c>
      <c r="J219" s="26">
        <f t="shared" si="94"/>
        <v>7.0229800997467572E-38</v>
      </c>
      <c r="K219" s="26">
        <f t="shared" si="94"/>
        <v>8.7285609811138388E-37</v>
      </c>
      <c r="L219" s="26">
        <f t="shared" si="94"/>
        <v>9.4923100669613468E-36</v>
      </c>
      <c r="M219" s="26">
        <f t="shared" si="94"/>
        <v>9.175899731395948E-35</v>
      </c>
      <c r="N219" s="26">
        <f t="shared" si="94"/>
        <v>7.9830327663145725E-34</v>
      </c>
      <c r="O219" s="26">
        <f t="shared" si="94"/>
        <v>6.3138531879032453E-33</v>
      </c>
      <c r="P219" s="26">
        <f t="shared" si="94"/>
        <v>4.5775435612298864E-32</v>
      </c>
      <c r="Q219" s="26">
        <f t="shared" si="94"/>
        <v>3.0634329986692359E-31</v>
      </c>
      <c r="R219" s="26">
        <f t="shared" si="94"/>
        <v>1.9037047920301614E-30</v>
      </c>
      <c r="S219" s="26">
        <f t="shared" si="94"/>
        <v>1.1041487793774933E-29</v>
      </c>
      <c r="T219" s="26">
        <f t="shared" si="90"/>
        <v>6.0038089878651278E-29</v>
      </c>
      <c r="U219" s="26">
        <f t="shared" si="90"/>
        <v>3.0725375408486029E-28</v>
      </c>
      <c r="V219" s="26">
        <f t="shared" si="90"/>
        <v>1.4850598114101658E-27</v>
      </c>
      <c r="W219" s="26">
        <f t="shared" si="90"/>
        <v>6.8000107154044586E-27</v>
      </c>
      <c r="X219" s="26">
        <f t="shared" si="90"/>
        <v>2.958004661200954E-26</v>
      </c>
      <c r="Y219" s="26">
        <f t="shared" si="90"/>
        <v>1.225459073926108E-25</v>
      </c>
      <c r="Z219" s="26">
        <f t="shared" si="90"/>
        <v>4.8461336105259559E-25</v>
      </c>
      <c r="AA219" s="26">
        <f t="shared" si="90"/>
        <v>1.8331027135467808E-24</v>
      </c>
      <c r="AB219" s="26">
        <f t="shared" si="99"/>
        <v>6.6449973366070808E-24</v>
      </c>
      <c r="AC219" s="26">
        <f t="shared" si="99"/>
        <v>2.3124590731392666E-23</v>
      </c>
      <c r="AD219" s="26">
        <f t="shared" si="99"/>
        <v>7.7378438216582742E-23</v>
      </c>
      <c r="AE219" s="26">
        <f t="shared" si="99"/>
        <v>2.4933052314232246E-22</v>
      </c>
      <c r="AF219" s="26">
        <f t="shared" si="99"/>
        <v>7.7470555404936368E-22</v>
      </c>
      <c r="AG219" s="26">
        <f t="shared" si="99"/>
        <v>2.3241166621480877E-21</v>
      </c>
      <c r="AH219" s="26">
        <f t="shared" si="99"/>
        <v>6.7399383202294099E-21</v>
      </c>
      <c r="AI219" s="26">
        <f t="shared" si="99"/>
        <v>1.8915310769676135E-20</v>
      </c>
      <c r="AJ219" s="26">
        <f t="shared" si="99"/>
        <v>5.1426001155056963E-20</v>
      </c>
      <c r="AK219" s="26">
        <f t="shared" si="99"/>
        <v>1.3557763940878664E-19</v>
      </c>
      <c r="AL219" s="26">
        <f t="shared" si="99"/>
        <v>3.4691925378130686E-19</v>
      </c>
      <c r="AM219" s="26">
        <f t="shared" si="99"/>
        <v>8.6234214511353178E-19</v>
      </c>
      <c r="AN219" s="26">
        <f t="shared" si="99"/>
        <v>2.0839935173577086E-18</v>
      </c>
      <c r="AO219" s="26">
        <f t="shared" si="99"/>
        <v>4.9002009732465133E-18</v>
      </c>
      <c r="AP219" s="26">
        <f t="shared" si="99"/>
        <v>1.1218881175590695E-17</v>
      </c>
      <c r="AQ219" s="26">
        <f t="shared" si="99"/>
        <v>2.5026734930163801E-17</v>
      </c>
      <c r="AR219" s="26">
        <f t="shared" si="95"/>
        <v>5.4433148473106406E-17</v>
      </c>
      <c r="AS219" s="26">
        <f t="shared" si="95"/>
        <v>1.1550448578439638E-16</v>
      </c>
      <c r="AT219" s="26">
        <f t="shared" si="95"/>
        <v>2.3925929198196367E-16</v>
      </c>
      <c r="AU219" s="26">
        <f t="shared" si="95"/>
        <v>4.8408275354490372E-16</v>
      </c>
      <c r="AV219" s="26">
        <f t="shared" si="95"/>
        <v>9.571636263274191E-16</v>
      </c>
      <c r="AW219" s="26">
        <f t="shared" si="95"/>
        <v>1.8505163442330073E-15</v>
      </c>
      <c r="AX219" s="26">
        <f t="shared" si="95"/>
        <v>3.4998896075711275E-15</v>
      </c>
      <c r="AY219" s="26">
        <f t="shared" si="91"/>
        <v>6.4785190608231893E-15</v>
      </c>
      <c r="AZ219" s="26">
        <f t="shared" si="91"/>
        <v>1.1742315797741998E-14</v>
      </c>
      <c r="BA219" s="26">
        <f t="shared" si="91"/>
        <v>2.0848601518439889E-14</v>
      </c>
      <c r="BB219" s="26">
        <f t="shared" si="91"/>
        <v>3.6276566642085525E-14</v>
      </c>
      <c r="BC219" s="26">
        <f t="shared" si="91"/>
        <v>6.1883554860028113E-14</v>
      </c>
      <c r="BD219" s="26">
        <f t="shared" si="91"/>
        <v>1.0353594755427725E-13</v>
      </c>
      <c r="BE219" s="26">
        <f t="shared" si="91"/>
        <v>1.6995523466456844E-13</v>
      </c>
      <c r="BF219" s="26">
        <f t="shared" si="91"/>
        <v>2.7381676695958311E-13</v>
      </c>
      <c r="BG219" s="26">
        <f t="shared" si="91"/>
        <v>4.3312834046334187E-13</v>
      </c>
      <c r="BH219" s="26">
        <f t="shared" si="91"/>
        <v>6.7289581464840555E-13</v>
      </c>
      <c r="BI219" s="26">
        <f t="shared" si="91"/>
        <v>1.02705150656862E-12</v>
      </c>
      <c r="BJ219" s="26">
        <f t="shared" si="91"/>
        <v>1.5405772598529216E-12</v>
      </c>
      <c r="BK219" s="26">
        <f t="shared" si="91"/>
        <v>2.2716986713085439E-12</v>
      </c>
      <c r="BL219" s="26">
        <f t="shared" si="91"/>
        <v>3.2939630733974006E-12</v>
      </c>
      <c r="BM219" s="26">
        <f t="shared" si="91"/>
        <v>4.6979473341897349E-12</v>
      </c>
      <c r="BN219" s="26">
        <f t="shared" si="91"/>
        <v>6.5922809366855918E-12</v>
      </c>
      <c r="BO219" s="26">
        <f t="shared" si="84"/>
        <v>9.1036260554229531E-12</v>
      </c>
      <c r="BP219" s="26">
        <f t="shared" si="100"/>
        <v>1.2375241669090611E-11</v>
      </c>
      <c r="BQ219" s="26">
        <f t="shared" si="100"/>
        <v>1.6563785003244325E-11</v>
      </c>
      <c r="BR219" s="26">
        <f t="shared" si="100"/>
        <v>2.1834080231549315E-11</v>
      </c>
      <c r="BS219" s="26">
        <f t="shared" si="100"/>
        <v>2.8351716121564078E-11</v>
      </c>
      <c r="BT219" s="26">
        <f t="shared" si="100"/>
        <v>3.6273519155530457E-11</v>
      </c>
      <c r="BU219" s="26">
        <f t="shared" si="100"/>
        <v>4.5736176326538515E-11</v>
      </c>
      <c r="BV219" s="26">
        <f t="shared" si="100"/>
        <v>5.6843533434412063E-11</v>
      </c>
      <c r="BW219" s="26">
        <f t="shared" si="100"/>
        <v>6.9653343785828985E-11</v>
      </c>
      <c r="BX219" s="26">
        <f t="shared" si="100"/>
        <v>8.4164457074543298E-11</v>
      </c>
      <c r="BY219" s="26">
        <f t="shared" si="100"/>
        <v>1.0030558582856541E-10</v>
      </c>
      <c r="BZ219" s="26">
        <f t="shared" si="100"/>
        <v>1.1792683739304294E-10</v>
      </c>
      <c r="CA219" s="26">
        <f t="shared" si="100"/>
        <v>1.3679513137592991E-10</v>
      </c>
      <c r="CB219" s="26">
        <f t="shared" si="100"/>
        <v>1.5659442670665676E-10</v>
      </c>
      <c r="CC219" s="26">
        <f t="shared" si="100"/>
        <v>1.7693136523998868E-10</v>
      </c>
      <c r="CD219" s="26">
        <f t="shared" si="100"/>
        <v>1.9734652276767987E-10</v>
      </c>
      <c r="CE219" s="26">
        <f t="shared" si="100"/>
        <v>2.1733098076946986E-10</v>
      </c>
      <c r="CF219" s="26">
        <f t="shared" si="96"/>
        <v>2.3634744158679849E-10</v>
      </c>
      <c r="CG219" s="26">
        <f t="shared" si="96"/>
        <v>2.5385465948211688E-10</v>
      </c>
      <c r="CH219" s="26">
        <f t="shared" si="96"/>
        <v>2.6933360213346563E-10</v>
      </c>
      <c r="CI219" s="26">
        <f t="shared" si="96"/>
        <v>2.8231353476640364E-10</v>
      </c>
      <c r="CJ219" s="26">
        <f t="shared" si="96"/>
        <v>2.9239616100806087E-10</v>
      </c>
      <c r="CK219" s="26">
        <f t="shared" si="96"/>
        <v>2.9927607067883879E-10</v>
      </c>
      <c r="CL219" s="26">
        <f t="shared" si="96"/>
        <v>3.0275602498905787E-10</v>
      </c>
      <c r="CM219" s="26">
        <f t="shared" si="96"/>
        <v>3.0275602498905792E-10</v>
      </c>
      <c r="CN219" s="26">
        <f t="shared" si="96"/>
        <v>2.9931561561418224E-10</v>
      </c>
      <c r="CO219" s="26">
        <f t="shared" si="96"/>
        <v>2.9258942200487484E-10</v>
      </c>
      <c r="CP219" s="26">
        <f t="shared" si="96"/>
        <v>2.8283644127137892E-10</v>
      </c>
      <c r="CQ219" s="26">
        <f t="shared" si="96"/>
        <v>2.7040407022648335E-10</v>
      </c>
      <c r="CR219" s="26">
        <f t="shared" si="96"/>
        <v>2.5570819684460916E-10</v>
      </c>
      <c r="CS219" s="26">
        <f t="shared" si="97"/>
        <v>2.3921089382237646E-10</v>
      </c>
      <c r="CT219" s="26">
        <f t="shared" si="97"/>
        <v>2.2139731662283777E-10</v>
      </c>
      <c r="CU219" s="26">
        <f t="shared" si="97"/>
        <v>2.0275333206512518E-10</v>
      </c>
      <c r="CV219" s="26">
        <f t="shared" si="97"/>
        <v>1.8374520718401927E-10</v>
      </c>
      <c r="CW219" s="26">
        <f t="shared" si="97"/>
        <v>1.6480240231968754E-10</v>
      </c>
      <c r="CX219" s="26">
        <f t="shared" si="97"/>
        <v>1.463041734878856E-10</v>
      </c>
      <c r="CY219" s="26">
        <f t="shared" si="97"/>
        <v>1.2857033427723305E-10</v>
      </c>
      <c r="CZ219" s="26">
        <f t="shared" si="97"/>
        <v>1.1185619082119277E-10</v>
      </c>
      <c r="DA219" s="26">
        <f t="shared" si="97"/>
        <v>9.6351372291522552E-11</v>
      </c>
      <c r="DB219" s="26">
        <f t="shared" si="97"/>
        <v>8.2182052836886662E-11</v>
      </c>
      <c r="DC219" s="26">
        <f t="shared" si="97"/>
        <v>6.9415908706885152E-11</v>
      </c>
      <c r="DD219" s="26">
        <f t="shared" si="97"/>
        <v>5.8069077475951863E-11</v>
      </c>
      <c r="DE219" s="26">
        <f t="shared" si="97"/>
        <v>4.8114378480074415E-11</v>
      </c>
      <c r="DF219" s="26">
        <f t="shared" si="97"/>
        <v>3.9490103092136487E-11</v>
      </c>
      <c r="DG219" s="26">
        <f t="shared" si="97"/>
        <v>3.2108775411363371E-11</v>
      </c>
      <c r="DH219" s="26">
        <f t="shared" si="97"/>
        <v>2.5865402414709409E-11</v>
      </c>
      <c r="DI219" s="26">
        <f t="shared" si="92"/>
        <v>2.0644862477795563E-11</v>
      </c>
      <c r="DJ219" s="26">
        <f t="shared" si="86"/>
        <v>1.6328209414256491E-11</v>
      </c>
      <c r="DK219" s="26">
        <f t="shared" si="98"/>
        <v>1.2797785757119951E-11</v>
      </c>
      <c r="DL219" s="26">
        <f t="shared" si="98"/>
        <v>9.9411371506199951E-12</v>
      </c>
      <c r="DM219" s="26">
        <f t="shared" si="98"/>
        <v>7.6537958593268924E-12</v>
      </c>
      <c r="DN219" s="26">
        <f t="shared" si="98"/>
        <v>5.8410547347494673E-12</v>
      </c>
      <c r="DO219" s="26">
        <f t="shared" si="98"/>
        <v>4.418884886288732E-12</v>
      </c>
      <c r="DP219" s="26">
        <f t="shared" si="98"/>
        <v>3.3141636647165429E-12</v>
      </c>
      <c r="DQ219" s="26">
        <f t="shared" si="98"/>
        <v>2.4643781096610048E-12</v>
      </c>
      <c r="DR219" s="26">
        <f t="shared" si="98"/>
        <v>1.8169567418687252E-12</v>
      </c>
      <c r="DS219" s="26">
        <f t="shared" si="98"/>
        <v>1.3283633322905766E-12</v>
      </c>
      <c r="DT219" s="26">
        <f t="shared" si="98"/>
        <v>9.6306341591066387E-13</v>
      </c>
      <c r="DU219" s="26">
        <f t="shared" si="98"/>
        <v>6.9245055524155057E-13</v>
      </c>
      <c r="DV219" s="26">
        <f t="shared" si="98"/>
        <v>4.9379670742635311E-13</v>
      </c>
      <c r="DW219" s="26">
        <f t="shared" si="98"/>
        <v>3.4927084183815373E-13</v>
      </c>
      <c r="DX219" s="26">
        <f t="shared" si="98"/>
        <v>2.4505292935418794E-13</v>
      </c>
      <c r="DY219" s="26">
        <f t="shared" si="98"/>
        <v>1.705568388305158E-13</v>
      </c>
      <c r="DZ219" s="26">
        <f t="shared" si="98"/>
        <v>1.177654363353557E-13</v>
      </c>
      <c r="EA219" s="26">
        <f t="shared" si="93"/>
        <v>8.0673960324219439E-14</v>
      </c>
      <c r="EB219" s="26">
        <f t="shared" si="93"/>
        <v>5.4833082407868173E-14</v>
      </c>
      <c r="EC219" s="26">
        <f t="shared" si="81"/>
        <v>3.6980450926236562E-14</v>
      </c>
      <c r="ED219" s="26">
        <f t="shared" si="81"/>
        <v>2.4748455619866073E-14</v>
      </c>
      <c r="EE219" s="26">
        <f t="shared" si="103"/>
        <v>1.6435997243727773E-14</v>
      </c>
      <c r="EF219" s="26">
        <f t="shared" si="103"/>
        <v>1.0832816365184324E-14</v>
      </c>
      <c r="EG219" s="26">
        <f t="shared" si="103"/>
        <v>7.0861279982784186E-15</v>
      </c>
      <c r="EH219" s="26">
        <f t="shared" si="103"/>
        <v>4.6006950436584159E-15</v>
      </c>
      <c r="EI219" s="26">
        <f t="shared" si="103"/>
        <v>2.9648923614687516E-15</v>
      </c>
      <c r="EJ219" s="26">
        <f t="shared" si="103"/>
        <v>1.896659084174839E-15</v>
      </c>
      <c r="EK219" s="26">
        <f t="shared" si="103"/>
        <v>1.2044477395854983E-15</v>
      </c>
      <c r="EL219" s="26">
        <f t="shared" si="103"/>
        <v>7.5932574886911241E-16</v>
      </c>
      <c r="EM219" s="26">
        <f t="shared" si="103"/>
        <v>4.7526143993966337E-16</v>
      </c>
      <c r="EN219" s="26">
        <f t="shared" si="103"/>
        <v>2.9534103767678984E-16</v>
      </c>
      <c r="EO219" s="26">
        <f t="shared" si="103"/>
        <v>1.8223170409844449E-16</v>
      </c>
      <c r="EP219" s="26">
        <f t="shared" si="103"/>
        <v>1.1164900180679329E-16</v>
      </c>
      <c r="EQ219" s="26">
        <f t="shared" si="103"/>
        <v>6.7926315784551875E-17</v>
      </c>
      <c r="ER219" s="26">
        <f t="shared" si="103"/>
        <v>4.1038815786500517E-17</v>
      </c>
      <c r="ES219" s="26">
        <f t="shared" si="101"/>
        <v>2.4623289471900148E-17</v>
      </c>
      <c r="ET219" s="26">
        <f t="shared" si="101"/>
        <v>1.4672782082570925E-17</v>
      </c>
      <c r="EU219" s="26">
        <f t="shared" si="101"/>
        <v>8.6838914366233532E-18</v>
      </c>
      <c r="EV219" s="26">
        <f t="shared" si="101"/>
        <v>5.104719966123325E-18</v>
      </c>
      <c r="EW219" s="26">
        <f t="shared" si="101"/>
        <v>2.9806083023673043E-18</v>
      </c>
      <c r="EX219" s="26">
        <f t="shared" si="101"/>
        <v>1.7287528153730515E-18</v>
      </c>
      <c r="EY219" s="26">
        <f t="shared" si="101"/>
        <v>9.9603639031426816E-19</v>
      </c>
      <c r="EZ219" s="26">
        <f t="shared" si="101"/>
        <v>5.7009977603512801E-19</v>
      </c>
      <c r="FA219" s="26">
        <f t="shared" si="101"/>
        <v>3.2417438245135388E-19</v>
      </c>
      <c r="FB219" s="26">
        <f t="shared" si="101"/>
        <v>1.8313747580043819E-19</v>
      </c>
      <c r="FC219" s="26">
        <f t="shared" si="101"/>
        <v>1.0279329286863413E-19</v>
      </c>
      <c r="FD219" s="26">
        <f t="shared" si="101"/>
        <v>5.7327028715198507E-20</v>
      </c>
      <c r="FE219" s="26">
        <f t="shared" si="101"/>
        <v>3.1767206995046744E-20</v>
      </c>
      <c r="FF219" s="26">
        <f t="shared" si="101"/>
        <v>1.749206967448777E-20</v>
      </c>
      <c r="FG219" s="26">
        <f t="shared" si="101"/>
        <v>9.5711324633988876E-21</v>
      </c>
      <c r="FH219" s="26">
        <f t="shared" si="101"/>
        <v>5.2043032769731417E-21</v>
      </c>
    </row>
    <row r="220" spans="2:164" ht="19.2" customHeight="1" x14ac:dyDescent="0.3">
      <c r="B220" s="26">
        <f t="shared" si="102"/>
        <v>1.5745114758007495E-8</v>
      </c>
      <c r="C220" s="3">
        <v>36</v>
      </c>
      <c r="D220" s="26">
        <f t="shared" si="94"/>
        <v>2.5913489852430942E-46</v>
      </c>
      <c r="E220" s="26">
        <f t="shared" si="94"/>
        <v>2.2544736171614918E-44</v>
      </c>
      <c r="F220" s="26">
        <f t="shared" si="94"/>
        <v>9.8069602346523904E-43</v>
      </c>
      <c r="G220" s="26">
        <f t="shared" si="94"/>
        <v>2.8440184680492289E-41</v>
      </c>
      <c r="H220" s="26">
        <f t="shared" si="94"/>
        <v>6.1857401680070576E-40</v>
      </c>
      <c r="I220" s="26">
        <f t="shared" si="94"/>
        <v>1.0763187892332298E-38</v>
      </c>
      <c r="J220" s="26">
        <f t="shared" si="94"/>
        <v>1.5606622443881678E-37</v>
      </c>
      <c r="K220" s="26">
        <f t="shared" si="94"/>
        <v>1.9396802180252968E-36</v>
      </c>
      <c r="L220" s="26">
        <f t="shared" si="94"/>
        <v>2.1094022371025207E-35</v>
      </c>
      <c r="M220" s="26">
        <f t="shared" si="94"/>
        <v>2.0390888291990989E-34</v>
      </c>
      <c r="N220" s="26">
        <f t="shared" si="94"/>
        <v>1.7740072814032379E-33</v>
      </c>
      <c r="O220" s="26">
        <f t="shared" si="94"/>
        <v>1.4030784862007207E-32</v>
      </c>
      <c r="P220" s="26">
        <f t="shared" si="94"/>
        <v>1.0172319024955299E-31</v>
      </c>
      <c r="Q220" s="26">
        <f t="shared" si="94"/>
        <v>6.8076288859316322E-31</v>
      </c>
      <c r="R220" s="26">
        <f t="shared" si="94"/>
        <v>4.2304550934003566E-30</v>
      </c>
      <c r="S220" s="26">
        <f t="shared" si="94"/>
        <v>2.4536639541722064E-29</v>
      </c>
      <c r="T220" s="26">
        <f t="shared" si="90"/>
        <v>1.3341797750811389E-28</v>
      </c>
      <c r="U220" s="26">
        <f t="shared" si="90"/>
        <v>6.827861201885781E-28</v>
      </c>
      <c r="V220" s="26">
        <f t="shared" si="90"/>
        <v>3.3001329142448116E-27</v>
      </c>
      <c r="W220" s="26">
        <f t="shared" si="90"/>
        <v>1.5111134923121015E-26</v>
      </c>
      <c r="X220" s="26">
        <f t="shared" si="90"/>
        <v>6.5733436915576736E-26</v>
      </c>
      <c r="Y220" s="26">
        <f t="shared" si="90"/>
        <v>2.7232423865024613E-25</v>
      </c>
      <c r="Z220" s="26">
        <f t="shared" si="90"/>
        <v>1.0769185801168788E-24</v>
      </c>
      <c r="AA220" s="26">
        <f t="shared" si="90"/>
        <v>4.0735615856595114E-24</v>
      </c>
      <c r="AB220" s="26">
        <f t="shared" si="99"/>
        <v>1.4766660748015732E-23</v>
      </c>
      <c r="AC220" s="26">
        <f t="shared" si="99"/>
        <v>5.1387979403094797E-23</v>
      </c>
      <c r="AD220" s="26">
        <f t="shared" si="99"/>
        <v>1.7195208492573937E-22</v>
      </c>
      <c r="AE220" s="26">
        <f t="shared" si="99"/>
        <v>5.5406782920516082E-22</v>
      </c>
      <c r="AF220" s="26">
        <f t="shared" si="99"/>
        <v>1.7215678978874742E-21</v>
      </c>
      <c r="AG220" s="26">
        <f t="shared" si="99"/>
        <v>5.1647036936624157E-21</v>
      </c>
      <c r="AH220" s="26">
        <f t="shared" si="99"/>
        <v>1.4977640711620904E-20</v>
      </c>
      <c r="AI220" s="26">
        <f t="shared" si="99"/>
        <v>4.2034023932613622E-20</v>
      </c>
      <c r="AJ220" s="26">
        <f t="shared" si="99"/>
        <v>1.142800025667932E-19</v>
      </c>
      <c r="AK220" s="26">
        <f t="shared" si="99"/>
        <v>3.0128364313063689E-19</v>
      </c>
      <c r="AL220" s="26">
        <f t="shared" si="99"/>
        <v>7.7093167506957052E-19</v>
      </c>
      <c r="AM220" s="26">
        <f t="shared" si="99"/>
        <v>1.9163158780300699E-18</v>
      </c>
      <c r="AN220" s="26">
        <f t="shared" si="99"/>
        <v>4.6310967052393508E-18</v>
      </c>
      <c r="AO220" s="26">
        <f t="shared" si="99"/>
        <v>1.0889335496103358E-17</v>
      </c>
      <c r="AP220" s="26">
        <f t="shared" si="99"/>
        <v>2.49308470568682E-17</v>
      </c>
      <c r="AQ220" s="26">
        <f t="shared" si="99"/>
        <v>5.5614966511475095E-17</v>
      </c>
      <c r="AR220" s="26">
        <f t="shared" si="95"/>
        <v>1.2096255216245865E-16</v>
      </c>
      <c r="AS220" s="26">
        <f t="shared" si="95"/>
        <v>2.5667663507643631E-16</v>
      </c>
      <c r="AT220" s="26">
        <f t="shared" si="95"/>
        <v>5.3168731551547461E-16</v>
      </c>
      <c r="AU220" s="26">
        <f t="shared" si="95"/>
        <v>1.075739452322008E-15</v>
      </c>
      <c r="AV220" s="26">
        <f t="shared" si="95"/>
        <v>2.1270302807275973E-15</v>
      </c>
      <c r="AW220" s="26">
        <f t="shared" si="95"/>
        <v>4.1122585427400142E-15</v>
      </c>
      <c r="AX220" s="26">
        <f t="shared" si="95"/>
        <v>7.7775324612691687E-15</v>
      </c>
      <c r="AY220" s="26">
        <f t="shared" si="91"/>
        <v>1.4396709024051526E-14</v>
      </c>
      <c r="AZ220" s="26">
        <f t="shared" si="91"/>
        <v>2.6094035106093321E-14</v>
      </c>
      <c r="BA220" s="26">
        <f t="shared" si="91"/>
        <v>4.633022559653307E-14</v>
      </c>
      <c r="BB220" s="26">
        <f t="shared" si="91"/>
        <v>8.0614592537967799E-14</v>
      </c>
      <c r="BC220" s="26">
        <f t="shared" si="91"/>
        <v>1.3751901080006242E-13</v>
      </c>
      <c r="BD220" s="26">
        <f t="shared" si="91"/>
        <v>2.3007988345394933E-13</v>
      </c>
      <c r="BE220" s="26">
        <f t="shared" si="91"/>
        <v>3.7767829925459641E-13</v>
      </c>
      <c r="BF220" s="26">
        <f t="shared" si="91"/>
        <v>6.0848170435462894E-13</v>
      </c>
      <c r="BG220" s="26">
        <f t="shared" si="91"/>
        <v>9.6250742325187033E-13</v>
      </c>
      <c r="BH220" s="26">
        <f t="shared" si="91"/>
        <v>1.4953240325520116E-12</v>
      </c>
      <c r="BI220" s="26">
        <f t="shared" si="91"/>
        <v>2.2823366812635993E-12</v>
      </c>
      <c r="BJ220" s="26">
        <f t="shared" si="91"/>
        <v>3.4235050218953801E-12</v>
      </c>
      <c r="BK220" s="26">
        <f t="shared" si="91"/>
        <v>5.0482192695745402E-12</v>
      </c>
      <c r="BL220" s="26">
        <f t="shared" si="91"/>
        <v>7.3199179408831091E-12</v>
      </c>
      <c r="BM220" s="26">
        <f t="shared" si="91"/>
        <v>1.0439882964866074E-11</v>
      </c>
      <c r="BN220" s="26">
        <f t="shared" si="91"/>
        <v>1.4649513192634644E-11</v>
      </c>
      <c r="BO220" s="26">
        <f t="shared" si="84"/>
        <v>2.0230280123162108E-11</v>
      </c>
      <c r="BP220" s="26">
        <f t="shared" si="100"/>
        <v>2.7500537042423572E-11</v>
      </c>
      <c r="BQ220" s="26">
        <f t="shared" si="100"/>
        <v>3.6808411118320704E-11</v>
      </c>
      <c r="BR220" s="26">
        <f t="shared" si="100"/>
        <v>4.8520178292331791E-11</v>
      </c>
      <c r="BS220" s="26">
        <f t="shared" si="100"/>
        <v>6.3003813603475703E-11</v>
      </c>
      <c r="BT220" s="26">
        <f t="shared" si="100"/>
        <v>8.0607820345623204E-11</v>
      </c>
      <c r="BU220" s="26">
        <f t="shared" si="100"/>
        <v>1.0163594739230777E-10</v>
      </c>
      <c r="BV220" s="26">
        <f t="shared" si="100"/>
        <v>1.2631896318758232E-10</v>
      </c>
      <c r="BW220" s="26">
        <f t="shared" si="100"/>
        <v>1.5478520841295326E-10</v>
      </c>
      <c r="BX220" s="26">
        <f t="shared" si="100"/>
        <v>1.8703212683231836E-10</v>
      </c>
      <c r="BY220" s="26">
        <f t="shared" si="100"/>
        <v>2.2290130184125638E-10</v>
      </c>
      <c r="BZ220" s="26">
        <f t="shared" si="100"/>
        <v>2.6205963865120645E-10</v>
      </c>
      <c r="CA220" s="26">
        <f t="shared" si="100"/>
        <v>3.0398918083539965E-10</v>
      </c>
      <c r="CB220" s="26">
        <f t="shared" si="100"/>
        <v>3.4798761490368157E-10</v>
      </c>
      <c r="CC220" s="26">
        <f t="shared" si="100"/>
        <v>3.9318081164441916E-10</v>
      </c>
      <c r="CD220" s="26">
        <f t="shared" si="100"/>
        <v>4.3854782837262177E-10</v>
      </c>
      <c r="CE220" s="26">
        <f t="shared" si="100"/>
        <v>4.829577350432662E-10</v>
      </c>
      <c r="CF220" s="26">
        <f t="shared" si="96"/>
        <v>5.25216536859552E-10</v>
      </c>
      <c r="CG220" s="26">
        <f t="shared" si="96"/>
        <v>5.6412146551581507E-10</v>
      </c>
      <c r="CH220" s="26">
        <f t="shared" si="96"/>
        <v>5.9851911585214565E-10</v>
      </c>
      <c r="CI220" s="26">
        <f t="shared" si="96"/>
        <v>6.2736341059200787E-10</v>
      </c>
      <c r="CJ220" s="26">
        <f t="shared" si="96"/>
        <v>6.4976924668457955E-10</v>
      </c>
      <c r="CK220" s="26">
        <f t="shared" si="96"/>
        <v>6.6505793484186373E-10</v>
      </c>
      <c r="CL220" s="26">
        <f t="shared" si="96"/>
        <v>6.7279116664235059E-10</v>
      </c>
      <c r="CM220" s="26">
        <f t="shared" si="96"/>
        <v>6.727911666423507E-10</v>
      </c>
      <c r="CN220" s="26">
        <f t="shared" si="96"/>
        <v>6.651458124759603E-10</v>
      </c>
      <c r="CO220" s="26">
        <f t="shared" si="96"/>
        <v>6.501987155663883E-10</v>
      </c>
      <c r="CP220" s="26">
        <f t="shared" si="96"/>
        <v>6.2852542504750838E-10</v>
      </c>
      <c r="CQ220" s="26">
        <f t="shared" si="96"/>
        <v>6.0089793383662947E-10</v>
      </c>
      <c r="CR220" s="26">
        <f t="shared" si="96"/>
        <v>5.6824043743246456E-10</v>
      </c>
      <c r="CS220" s="26">
        <f t="shared" si="97"/>
        <v>5.3157976404972532E-10</v>
      </c>
      <c r="CT220" s="26">
        <f t="shared" si="97"/>
        <v>4.9199403693963933E-10</v>
      </c>
      <c r="CU220" s="26">
        <f t="shared" si="97"/>
        <v>4.5056296014472243E-10</v>
      </c>
      <c r="CV220" s="26">
        <f t="shared" si="97"/>
        <v>4.0832268263115378E-10</v>
      </c>
      <c r="CW220" s="26">
        <f t="shared" si="97"/>
        <v>3.6622756071041665E-10</v>
      </c>
      <c r="CX220" s="26">
        <f t="shared" si="97"/>
        <v>3.2512038552863455E-10</v>
      </c>
      <c r="CY220" s="26">
        <f t="shared" si="97"/>
        <v>2.8571185394940667E-10</v>
      </c>
      <c r="CZ220" s="26">
        <f t="shared" si="97"/>
        <v>2.4856931293598383E-10</v>
      </c>
      <c r="DA220" s="26">
        <f t="shared" si="97"/>
        <v>2.1411416064782779E-10</v>
      </c>
      <c r="DB220" s="26">
        <f t="shared" si="97"/>
        <v>1.8262678408197029E-10</v>
      </c>
      <c r="DC220" s="26">
        <f t="shared" si="97"/>
        <v>1.5425757490418916E-10</v>
      </c>
      <c r="DD220" s="26">
        <f t="shared" si="97"/>
        <v>1.2904239439100409E-10</v>
      </c>
      <c r="DE220" s="26">
        <f t="shared" si="97"/>
        <v>1.0692084106683198E-10</v>
      </c>
      <c r="DF220" s="26">
        <f t="shared" si="97"/>
        <v>8.7755784649192152E-11</v>
      </c>
      <c r="DG220" s="26">
        <f t="shared" si="97"/>
        <v>7.1352834247474137E-11</v>
      </c>
      <c r="DH220" s="26">
        <f t="shared" si="97"/>
        <v>5.7478672032687555E-11</v>
      </c>
      <c r="DI220" s="26">
        <f t="shared" si="92"/>
        <v>4.5877472172879012E-11</v>
      </c>
      <c r="DJ220" s="26">
        <f t="shared" si="86"/>
        <v>3.6284909809458856E-11</v>
      </c>
      <c r="DK220" s="26">
        <f t="shared" si="98"/>
        <v>2.8439523904710991E-11</v>
      </c>
      <c r="DL220" s="26">
        <f t="shared" si="98"/>
        <v>2.2091415890266648E-11</v>
      </c>
      <c r="DM220" s="26">
        <f t="shared" si="98"/>
        <v>1.7008435242948645E-11</v>
      </c>
      <c r="DN220" s="26">
        <f t="shared" si="98"/>
        <v>1.2980121632776588E-11</v>
      </c>
      <c r="DO220" s="26">
        <f t="shared" si="98"/>
        <v>9.8197441917527338E-12</v>
      </c>
      <c r="DP220" s="26">
        <f t="shared" si="98"/>
        <v>7.3648081438145366E-12</v>
      </c>
      <c r="DQ220" s="26">
        <f t="shared" si="98"/>
        <v>5.4763957992466755E-12</v>
      </c>
      <c r="DR220" s="26">
        <f t="shared" si="98"/>
        <v>4.0376816485971655E-12</v>
      </c>
      <c r="DS220" s="26">
        <f t="shared" si="98"/>
        <v>2.9519185162012804E-12</v>
      </c>
      <c r="DT220" s="26">
        <f t="shared" si="98"/>
        <v>2.140140924245919E-12</v>
      </c>
      <c r="DU220" s="26">
        <f t="shared" si="98"/>
        <v>1.5387790116478895E-12</v>
      </c>
      <c r="DV220" s="26">
        <f t="shared" si="98"/>
        <v>1.0973260165030065E-12</v>
      </c>
      <c r="DW220" s="26">
        <f t="shared" si="98"/>
        <v>7.761574263070081E-13</v>
      </c>
      <c r="DX220" s="26">
        <f t="shared" si="98"/>
        <v>5.4456206523152853E-13</v>
      </c>
      <c r="DY220" s="26">
        <f t="shared" si="98"/>
        <v>3.7901519740114608E-13</v>
      </c>
      <c r="DZ220" s="26">
        <f t="shared" si="98"/>
        <v>2.6170096963412369E-13</v>
      </c>
      <c r="EA220" s="26">
        <f t="shared" si="93"/>
        <v>1.7927546738715424E-13</v>
      </c>
      <c r="EB220" s="26">
        <f t="shared" si="93"/>
        <v>1.21851294239707E-13</v>
      </c>
      <c r="EC220" s="26">
        <f t="shared" si="81"/>
        <v>8.2178779836081218E-14</v>
      </c>
      <c r="ED220" s="26">
        <f t="shared" si="81"/>
        <v>5.4996568044146807E-14</v>
      </c>
      <c r="EE220" s="26">
        <f t="shared" si="103"/>
        <v>3.6524438319395039E-14</v>
      </c>
      <c r="EF220" s="26">
        <f t="shared" si="103"/>
        <v>2.4072925255965155E-14</v>
      </c>
      <c r="EG220" s="26">
        <f t="shared" si="103"/>
        <v>1.5746951107285369E-14</v>
      </c>
      <c r="EH220" s="26">
        <f t="shared" si="103"/>
        <v>1.0223766763685364E-14</v>
      </c>
      <c r="EI220" s="26">
        <f t="shared" si="103"/>
        <v>6.5886496921527789E-15</v>
      </c>
      <c r="EJ220" s="26">
        <f t="shared" si="103"/>
        <v>4.2147979648329738E-15</v>
      </c>
      <c r="EK220" s="26">
        <f t="shared" si="103"/>
        <v>2.6765505324122175E-15</v>
      </c>
      <c r="EL220" s="26">
        <f t="shared" si="103"/>
        <v>1.6873905530424713E-15</v>
      </c>
      <c r="EM220" s="26">
        <f t="shared" si="103"/>
        <v>1.0561365331992515E-15</v>
      </c>
      <c r="EN220" s="26">
        <f t="shared" si="103"/>
        <v>6.563134170595327E-16</v>
      </c>
      <c r="EO220" s="26">
        <f t="shared" si="103"/>
        <v>4.0495934244098758E-16</v>
      </c>
      <c r="EP220" s="26">
        <f t="shared" si="103"/>
        <v>2.4810889290398499E-16</v>
      </c>
      <c r="EQ220" s="26">
        <f t="shared" si="103"/>
        <v>1.5094736841011523E-16</v>
      </c>
      <c r="ER220" s="26">
        <f t="shared" si="103"/>
        <v>9.1197368414445553E-17</v>
      </c>
      <c r="ES220" s="26">
        <f t="shared" si="101"/>
        <v>5.4718421048666974E-17</v>
      </c>
      <c r="ET220" s="26">
        <f t="shared" si="101"/>
        <v>3.2606182405713149E-17</v>
      </c>
      <c r="EU220" s="26">
        <f t="shared" si="101"/>
        <v>1.9297536525829669E-17</v>
      </c>
      <c r="EV220" s="26">
        <f t="shared" si="101"/>
        <v>1.1343822146940718E-17</v>
      </c>
      <c r="EW220" s="26">
        <f t="shared" si="101"/>
        <v>6.6235740052606741E-18</v>
      </c>
      <c r="EX220" s="26">
        <f t="shared" si="101"/>
        <v>3.8416729230512242E-18</v>
      </c>
      <c r="EY220" s="26">
        <f t="shared" si="101"/>
        <v>2.2134142006983729E-18</v>
      </c>
      <c r="EZ220" s="26">
        <f t="shared" si="101"/>
        <v>1.2668883911891729E-18</v>
      </c>
      <c r="FA220" s="26">
        <f t="shared" si="101"/>
        <v>7.2038751655856391E-19</v>
      </c>
      <c r="FB220" s="26">
        <f t="shared" si="101"/>
        <v>4.0697216844541808E-19</v>
      </c>
      <c r="FC220" s="26">
        <f t="shared" si="101"/>
        <v>2.2842953970807577E-19</v>
      </c>
      <c r="FD220" s="26">
        <f t="shared" si="101"/>
        <v>1.2739339714488552E-19</v>
      </c>
      <c r="FE220" s="26">
        <f t="shared" si="101"/>
        <v>7.0593793322326061E-20</v>
      </c>
      <c r="FF220" s="26">
        <f t="shared" si="101"/>
        <v>3.8871265943306142E-20</v>
      </c>
      <c r="FG220" s="26">
        <f t="shared" si="101"/>
        <v>2.1269183251997521E-20</v>
      </c>
      <c r="FH220" s="26">
        <f t="shared" si="101"/>
        <v>1.1565118393273644E-20</v>
      </c>
    </row>
    <row r="221" spans="2:164" ht="19.2" customHeight="1" x14ac:dyDescent="0.3">
      <c r="B221" s="26">
        <f t="shared" si="102"/>
        <v>3.4043491368664774E-8</v>
      </c>
      <c r="C221" s="3">
        <v>37</v>
      </c>
      <c r="D221" s="26">
        <f t="shared" si="94"/>
        <v>5.6029167248499207E-46</v>
      </c>
      <c r="E221" s="26">
        <f t="shared" si="94"/>
        <v>4.8745375506194307E-44</v>
      </c>
      <c r="F221" s="26">
        <f t="shared" si="94"/>
        <v>2.1204238345194306E-42</v>
      </c>
      <c r="G221" s="26">
        <f t="shared" si="94"/>
        <v>6.1492291201064265E-41</v>
      </c>
      <c r="H221" s="26">
        <f t="shared" si="94"/>
        <v>1.3374573336231444E-39</v>
      </c>
      <c r="I221" s="26">
        <f t="shared" si="94"/>
        <v>2.3271757605042756E-38</v>
      </c>
      <c r="J221" s="26">
        <f t="shared" si="94"/>
        <v>3.3744048527311656E-37</v>
      </c>
      <c r="K221" s="26">
        <f t="shared" si="94"/>
        <v>4.19390317410874E-36</v>
      </c>
      <c r="L221" s="26">
        <f t="shared" si="94"/>
        <v>4.5608697018432775E-35</v>
      </c>
      <c r="M221" s="26">
        <f t="shared" si="94"/>
        <v>4.4088407117818245E-34</v>
      </c>
      <c r="N221" s="26">
        <f t="shared" si="94"/>
        <v>3.8356914192502348E-33</v>
      </c>
      <c r="O221" s="26">
        <f t="shared" si="94"/>
        <v>3.0336832134069563E-32</v>
      </c>
      <c r="P221" s="26">
        <f t="shared" si="94"/>
        <v>2.1994203297200598E-31</v>
      </c>
      <c r="Q221" s="26">
        <f t="shared" si="94"/>
        <v>1.4719197591203496E-30</v>
      </c>
      <c r="R221" s="26">
        <f t="shared" si="94"/>
        <v>9.1469299316764258E-30</v>
      </c>
      <c r="S221" s="26">
        <f t="shared" si="94"/>
        <v>5.3052193603723259E-29</v>
      </c>
      <c r="T221" s="26">
        <f t="shared" si="90"/>
        <v>2.884713027202456E-28</v>
      </c>
      <c r="U221" s="26">
        <f t="shared" si="90"/>
        <v>1.4762943139212466E-27</v>
      </c>
      <c r="V221" s="26">
        <f t="shared" si="90"/>
        <v>7.1354225172860631E-27</v>
      </c>
      <c r="W221" s="26">
        <f t="shared" si="90"/>
        <v>3.2672724158099417E-26</v>
      </c>
      <c r="X221" s="26">
        <f t="shared" si="90"/>
        <v>1.4212635008773315E-25</v>
      </c>
      <c r="Y221" s="26">
        <f t="shared" si="90"/>
        <v>5.8880916464917952E-25</v>
      </c>
      <c r="Z221" s="26">
        <f t="shared" si="90"/>
        <v>2.3284726056581107E-24</v>
      </c>
      <c r="AA221" s="26">
        <f t="shared" si="90"/>
        <v>8.8077007257502748E-24</v>
      </c>
      <c r="AB221" s="26">
        <f t="shared" si="99"/>
        <v>3.1927915130844749E-23</v>
      </c>
      <c r="AC221" s="26">
        <f t="shared" si="99"/>
        <v>1.1110914465533985E-22</v>
      </c>
      <c r="AD221" s="26">
        <f t="shared" si="99"/>
        <v>3.717882917313275E-22</v>
      </c>
      <c r="AE221" s="26">
        <f t="shared" si="99"/>
        <v>1.1979844955787233E-21</v>
      </c>
      <c r="AF221" s="26">
        <f t="shared" si="99"/>
        <v>3.7223089684053409E-21</v>
      </c>
      <c r="AG221" s="26">
        <f t="shared" si="99"/>
        <v>1.1166926905216007E-20</v>
      </c>
      <c r="AH221" s="26">
        <f t="shared" si="99"/>
        <v>3.2384088025126205E-20</v>
      </c>
      <c r="AI221" s="26">
        <f t="shared" si="99"/>
        <v>9.0884376070515718E-20</v>
      </c>
      <c r="AJ221" s="26">
        <f t="shared" si="99"/>
        <v>2.470918974417145E-19</v>
      </c>
      <c r="AK221" s="26">
        <f t="shared" si="99"/>
        <v>6.5142409325542956E-19</v>
      </c>
      <c r="AL221" s="26">
        <f t="shared" si="99"/>
        <v>1.6668792974477161E-18</v>
      </c>
      <c r="AM221" s="26">
        <f t="shared" si="99"/>
        <v>4.1433856822271688E-18</v>
      </c>
      <c r="AN221" s="26">
        <f t="shared" si="99"/>
        <v>1.0013182065382357E-17</v>
      </c>
      <c r="AO221" s="26">
        <f t="shared" si="99"/>
        <v>2.3544509180763964E-17</v>
      </c>
      <c r="AP221" s="26">
        <f t="shared" si="99"/>
        <v>5.3904534177012203E-17</v>
      </c>
      <c r="AQ221" s="26">
        <f t="shared" si="99"/>
        <v>1.2024857624102695E-16</v>
      </c>
      <c r="AR221" s="26">
        <f t="shared" si="95"/>
        <v>2.615406533242343E-16</v>
      </c>
      <c r="AS221" s="26">
        <f t="shared" si="95"/>
        <v>5.5497650827337452E-16</v>
      </c>
      <c r="AT221" s="26">
        <f t="shared" si="95"/>
        <v>1.1495941957091316E-15</v>
      </c>
      <c r="AU221" s="26">
        <f t="shared" si="95"/>
        <v>2.3259231401556876E-15</v>
      </c>
      <c r="AV221" s="26">
        <f t="shared" si="95"/>
        <v>4.5989843907623619E-15</v>
      </c>
      <c r="AW221" s="26">
        <f t="shared" si="95"/>
        <v>8.8913698221405504E-15</v>
      </c>
      <c r="AX221" s="26">
        <f t="shared" si="95"/>
        <v>1.681628640274411E-14</v>
      </c>
      <c r="AY221" s="26">
        <f t="shared" si="91"/>
        <v>3.1128019511462688E-14</v>
      </c>
      <c r="AZ221" s="26">
        <f t="shared" si="91"/>
        <v>5.6419535364525969E-14</v>
      </c>
      <c r="BA221" s="26">
        <f t="shared" si="91"/>
        <v>1.0017346074926047E-13</v>
      </c>
      <c r="BB221" s="26">
        <f t="shared" si="91"/>
        <v>1.7430182170371375E-13</v>
      </c>
      <c r="BC221" s="26">
        <f t="shared" si="91"/>
        <v>2.9733840172986398E-13</v>
      </c>
      <c r="BD221" s="26">
        <f t="shared" si="91"/>
        <v>4.9747001827880827E-13</v>
      </c>
      <c r="BE221" s="26">
        <f t="shared" si="91"/>
        <v>8.1660172811804435E-13</v>
      </c>
      <c r="BF221" s="26">
        <f t="shared" si="91"/>
        <v>1.315636117523519E-12</v>
      </c>
      <c r="BG221" s="26">
        <f t="shared" si="91"/>
        <v>2.0810971313553907E-12</v>
      </c>
      <c r="BH221" s="26">
        <f t="shared" si="91"/>
        <v>3.2331330433556933E-12</v>
      </c>
      <c r="BI221" s="26">
        <f t="shared" si="91"/>
        <v>4.934782013542906E-12</v>
      </c>
      <c r="BJ221" s="26">
        <f t="shared" si="91"/>
        <v>7.402173020314319E-12</v>
      </c>
      <c r="BK221" s="26">
        <f t="shared" si="91"/>
        <v>1.0915068690971953E-11</v>
      </c>
      <c r="BL221" s="26">
        <f t="shared" si="91"/>
        <v>1.582684960190939E-11</v>
      </c>
      <c r="BM221" s="26">
        <f t="shared" si="91"/>
        <v>2.2572719924034704E-11</v>
      </c>
      <c r="BN221" s="26">
        <f t="shared" si="91"/>
        <v>3.1674623119209966E-11</v>
      </c>
      <c r="BO221" s="26">
        <f t="shared" si="84"/>
        <v>4.3741146212242297E-11</v>
      </c>
      <c r="BP221" s="26">
        <f t="shared" si="100"/>
        <v>5.9460620632267046E-11</v>
      </c>
      <c r="BQ221" s="26">
        <f t="shared" si="100"/>
        <v>7.9585753769341886E-11</v>
      </c>
      <c r="BR221" s="26">
        <f t="shared" si="100"/>
        <v>1.0490849360504147E-10</v>
      </c>
      <c r="BS221" s="26">
        <f t="shared" si="100"/>
        <v>1.3622446184535256E-10</v>
      </c>
      <c r="BT221" s="26">
        <f t="shared" si="100"/>
        <v>1.7428717912567139E-10</v>
      </c>
      <c r="BU221" s="26">
        <f t="shared" si="100"/>
        <v>2.1975339976715141E-10</v>
      </c>
      <c r="BV221" s="26">
        <f t="shared" si="100"/>
        <v>2.7312208256774491E-10</v>
      </c>
      <c r="BW221" s="26">
        <f t="shared" si="100"/>
        <v>3.346707208928711E-10</v>
      </c>
      <c r="BX221" s="26">
        <f t="shared" si="100"/>
        <v>4.0439378774555229E-10</v>
      </c>
      <c r="BY221" s="26">
        <f t="shared" si="100"/>
        <v>4.8194876073785052E-10</v>
      </c>
      <c r="BZ221" s="26">
        <f t="shared" si="100"/>
        <v>5.6661543492152619E-10</v>
      </c>
      <c r="CA221" s="26">
        <f t="shared" si="100"/>
        <v>6.5727390450897067E-10</v>
      </c>
      <c r="CB221" s="26">
        <f t="shared" si="100"/>
        <v>7.5240565384579619E-10</v>
      </c>
      <c r="CC221" s="26">
        <f t="shared" si="100"/>
        <v>8.5012067382576921E-10</v>
      </c>
      <c r="CD221" s="26">
        <f t="shared" si="100"/>
        <v>9.4821152080566639E-10</v>
      </c>
      <c r="CE221" s="26">
        <f t="shared" si="100"/>
        <v>1.0442329406340866E-9</v>
      </c>
      <c r="CF221" s="26">
        <f t="shared" si="96"/>
        <v>1.1356033229395693E-9</v>
      </c>
      <c r="CG221" s="26">
        <f t="shared" si="96"/>
        <v>1.2197220876017596E-9</v>
      </c>
      <c r="CH221" s="26">
        <f t="shared" si="96"/>
        <v>1.294095385626258E-9</v>
      </c>
      <c r="CI221" s="26">
        <f t="shared" si="96"/>
        <v>1.3564614283070409E-9</v>
      </c>
      <c r="CJ221" s="26">
        <f t="shared" si="96"/>
        <v>1.4049064793180064E-9</v>
      </c>
      <c r="CK221" s="26">
        <f t="shared" si="96"/>
        <v>1.4379631023607832E-9</v>
      </c>
      <c r="CL221" s="26">
        <f t="shared" si="96"/>
        <v>1.4546836035510251E-9</v>
      </c>
      <c r="CM221" s="26">
        <f t="shared" si="96"/>
        <v>1.4546836035510253E-9</v>
      </c>
      <c r="CN221" s="26">
        <f t="shared" si="96"/>
        <v>1.4381531080561271E-9</v>
      </c>
      <c r="CO221" s="26">
        <f t="shared" si="96"/>
        <v>1.4058350606840797E-9</v>
      </c>
      <c r="CP221" s="26">
        <f t="shared" si="96"/>
        <v>1.3589738919946096E-9</v>
      </c>
      <c r="CQ221" s="26">
        <f t="shared" si="96"/>
        <v>1.2992387758629795E-9</v>
      </c>
      <c r="CR221" s="26">
        <f t="shared" si="96"/>
        <v>1.2286279728269474E-9</v>
      </c>
      <c r="CS221" s="26">
        <f t="shared" si="97"/>
        <v>1.1493616519994034E-9</v>
      </c>
      <c r="CT221" s="26">
        <f t="shared" si="97"/>
        <v>1.0637708906802987E-9</v>
      </c>
      <c r="CU221" s="26">
        <f t="shared" si="97"/>
        <v>9.741901840966948E-10</v>
      </c>
      <c r="CV221" s="26">
        <f t="shared" si="97"/>
        <v>8.8285985433762775E-10</v>
      </c>
      <c r="CW221" s="26">
        <f t="shared" si="97"/>
        <v>7.9184337450900717E-10</v>
      </c>
      <c r="CX221" s="26">
        <f t="shared" si="97"/>
        <v>7.0296299573758664E-10</v>
      </c>
      <c r="CY221" s="26">
        <f t="shared" si="97"/>
        <v>6.1775535989060759E-10</v>
      </c>
      <c r="CZ221" s="26">
        <f t="shared" si="97"/>
        <v>5.3744716310482864E-10</v>
      </c>
      <c r="DA221" s="26">
        <f t="shared" si="97"/>
        <v>4.6294953653584282E-10</v>
      </c>
      <c r="DB221" s="26">
        <f t="shared" si="97"/>
        <v>3.948687223393943E-10</v>
      </c>
      <c r="DC221" s="26">
        <f t="shared" si="97"/>
        <v>3.3352989168473257E-10</v>
      </c>
      <c r="DD221" s="26">
        <f t="shared" si="97"/>
        <v>2.7901058246703526E-10</v>
      </c>
      <c r="DE221" s="26">
        <f t="shared" si="97"/>
        <v>2.3118019690125782E-10</v>
      </c>
      <c r="DF221" s="26">
        <f t="shared" si="97"/>
        <v>1.8974223707933396E-10</v>
      </c>
      <c r="DG221" s="26">
        <f t="shared" si="97"/>
        <v>1.5427639837291668E-10</v>
      </c>
      <c r="DH221" s="26">
        <f t="shared" si="97"/>
        <v>1.2427820980040524E-10</v>
      </c>
      <c r="DI221" s="26">
        <f t="shared" si="92"/>
        <v>9.9194534427846288E-11</v>
      </c>
      <c r="DJ221" s="26">
        <f t="shared" si="86"/>
        <v>7.8453859047478418E-11</v>
      </c>
      <c r="DK221" s="26">
        <f t="shared" si="98"/>
        <v>6.1490862496672268E-11</v>
      </c>
      <c r="DL221" s="26">
        <f t="shared" si="98"/>
        <v>4.7765223546522369E-11</v>
      </c>
      <c r="DM221" s="26">
        <f t="shared" si="98"/>
        <v>3.6774995119888877E-11</v>
      </c>
      <c r="DN221" s="26">
        <f t="shared" si="98"/>
        <v>2.8065127854652018E-11</v>
      </c>
      <c r="DO221" s="26">
        <f t="shared" si="98"/>
        <v>2.1231879333519374E-11</v>
      </c>
      <c r="DP221" s="26">
        <f t="shared" si="98"/>
        <v>1.5923909500139503E-11</v>
      </c>
      <c r="DQ221" s="26">
        <f t="shared" si="98"/>
        <v>1.1840855782154946E-11</v>
      </c>
      <c r="DR221" s="26">
        <f t="shared" si="98"/>
        <v>8.7301224834533115E-12</v>
      </c>
      <c r="DS221" s="26">
        <f t="shared" si="98"/>
        <v>6.3825265215162669E-12</v>
      </c>
      <c r="DT221" s="26">
        <f t="shared" si="98"/>
        <v>4.6273317280992741E-12</v>
      </c>
      <c r="DU221" s="26">
        <f t="shared" si="98"/>
        <v>3.3270897549143482E-12</v>
      </c>
      <c r="DV221" s="26">
        <f t="shared" si="98"/>
        <v>2.3725967924389274E-12</v>
      </c>
      <c r="DW221" s="26">
        <f t="shared" si="98"/>
        <v>1.6781782190421757E-12</v>
      </c>
      <c r="DX221" s="26">
        <f t="shared" si="98"/>
        <v>1.1774314923924914E-12</v>
      </c>
      <c r="DY221" s="26">
        <f t="shared" si="98"/>
        <v>8.1949231870517877E-13</v>
      </c>
      <c r="DZ221" s="26">
        <f t="shared" si="98"/>
        <v>5.658399343440499E-13</v>
      </c>
      <c r="EA221" s="26">
        <f t="shared" si="93"/>
        <v>3.8762263218844072E-13</v>
      </c>
      <c r="EB221" s="26">
        <f t="shared" si="93"/>
        <v>2.634622578155821E-13</v>
      </c>
      <c r="EC221" s="26">
        <f t="shared" si="81"/>
        <v>1.7768384829422923E-13</v>
      </c>
      <c r="ED221" s="26">
        <f t="shared" si="81"/>
        <v>1.1891149847383067E-13</v>
      </c>
      <c r="EE221" s="26">
        <f t="shared" si="103"/>
        <v>7.8971758528421534E-14</v>
      </c>
      <c r="EF221" s="26">
        <f t="shared" si="103"/>
        <v>5.204956812100562E-14</v>
      </c>
      <c r="EG221" s="26">
        <f t="shared" si="103"/>
        <v>3.4047461853589909E-14</v>
      </c>
      <c r="EH221" s="26">
        <f t="shared" si="103"/>
        <v>2.2105441651211547E-14</v>
      </c>
      <c r="EI221" s="26">
        <f t="shared" si="103"/>
        <v>1.4245729064114081E-14</v>
      </c>
      <c r="EJ221" s="26">
        <f t="shared" si="103"/>
        <v>9.1130766807199223E-15</v>
      </c>
      <c r="EK221" s="26">
        <f t="shared" si="103"/>
        <v>5.787136286296673E-15</v>
      </c>
      <c r="EL221" s="26">
        <f t="shared" si="103"/>
        <v>3.648412006578308E-15</v>
      </c>
      <c r="EM221" s="26">
        <f t="shared" si="103"/>
        <v>2.2835384501605386E-15</v>
      </c>
      <c r="EN221" s="26">
        <f t="shared" si="103"/>
        <v>1.4190560368854728E-15</v>
      </c>
      <c r="EO221" s="26">
        <f t="shared" si="103"/>
        <v>8.7558776743997114E-16</v>
      </c>
      <c r="EP221" s="26">
        <f t="shared" si="103"/>
        <v>5.364516603329393E-16</v>
      </c>
      <c r="EQ221" s="26">
        <f t="shared" si="103"/>
        <v>3.2637268845430247E-16</v>
      </c>
      <c r="ER221" s="26">
        <f t="shared" si="103"/>
        <v>1.9718349927447643E-16</v>
      </c>
      <c r="ES221" s="26">
        <f t="shared" si="101"/>
        <v>1.1831009956468508E-16</v>
      </c>
      <c r="ET221" s="26">
        <f t="shared" si="101"/>
        <v>7.0499853850190439E-17</v>
      </c>
      <c r="EU221" s="26">
        <f t="shared" si="101"/>
        <v>4.1724403299091074E-17</v>
      </c>
      <c r="EV221" s="26">
        <f t="shared" si="101"/>
        <v>2.4527183020412306E-17</v>
      </c>
      <c r="EW221" s="26">
        <f t="shared" si="101"/>
        <v>1.4321241092455479E-17</v>
      </c>
      <c r="EX221" s="26">
        <f t="shared" si="101"/>
        <v>8.306319833624249E-18</v>
      </c>
      <c r="EY221" s="26">
        <f t="shared" si="101"/>
        <v>4.7857604339424168E-18</v>
      </c>
      <c r="EZ221" s="26">
        <f t="shared" si="101"/>
        <v>2.7392181431117185E-18</v>
      </c>
      <c r="FA221" s="26">
        <f t="shared" si="101"/>
        <v>1.5575946303968914E-18</v>
      </c>
      <c r="FB221" s="26">
        <f t="shared" si="101"/>
        <v>8.7993982366576678E-19</v>
      </c>
      <c r="FC221" s="26">
        <f t="shared" si="101"/>
        <v>4.939017074769194E-19</v>
      </c>
      <c r="FD221" s="26">
        <f t="shared" si="101"/>
        <v>2.7544518301596804E-19</v>
      </c>
      <c r="FE221" s="26">
        <f t="shared" si="101"/>
        <v>1.5263522880502898E-19</v>
      </c>
      <c r="FF221" s="26">
        <f t="shared" si="101"/>
        <v>8.404598041795903E-20</v>
      </c>
      <c r="FG221" s="26">
        <f t="shared" si="101"/>
        <v>4.5987423247562099E-20</v>
      </c>
      <c r="FH221" s="26">
        <f t="shared" si="101"/>
        <v>2.5005661390861877E-20</v>
      </c>
    </row>
    <row r="222" spans="2:164" ht="19.2" customHeight="1" x14ac:dyDescent="0.3">
      <c r="B222" s="26">
        <f t="shared" si="102"/>
        <v>7.1670508144557868E-8</v>
      </c>
      <c r="C222" s="3">
        <v>38</v>
      </c>
      <c r="D222" s="26">
        <f t="shared" si="94"/>
        <v>1.1795614157578854E-45</v>
      </c>
      <c r="E222" s="26">
        <f t="shared" si="94"/>
        <v>1.0262184317093601E-43</v>
      </c>
      <c r="F222" s="26">
        <f t="shared" si="94"/>
        <v>4.4640501779356714E-42</v>
      </c>
      <c r="G222" s="26">
        <f t="shared" si="94"/>
        <v>1.2945745516013611E-40</v>
      </c>
      <c r="H222" s="26">
        <f t="shared" si="94"/>
        <v>2.8156996497329532E-39</v>
      </c>
      <c r="I222" s="26">
        <f t="shared" si="94"/>
        <v>4.8993173905353479E-38</v>
      </c>
      <c r="J222" s="26">
        <f t="shared" si="94"/>
        <v>7.1040102162761829E-37</v>
      </c>
      <c r="K222" s="26">
        <f t="shared" si="94"/>
        <v>8.8292698402289812E-36</v>
      </c>
      <c r="L222" s="26">
        <f t="shared" si="94"/>
        <v>9.6018309512490653E-35</v>
      </c>
      <c r="M222" s="26">
        <f t="shared" si="94"/>
        <v>9.281769919540742E-34</v>
      </c>
      <c r="N222" s="26">
        <f t="shared" si="94"/>
        <v>8.0751398300005453E-33</v>
      </c>
      <c r="O222" s="26">
        <f t="shared" si="94"/>
        <v>6.3867015019094218E-32</v>
      </c>
      <c r="P222" s="26">
        <f t="shared" si="94"/>
        <v>4.6303585888843647E-31</v>
      </c>
      <c r="Q222" s="26">
        <f t="shared" si="94"/>
        <v>3.0987784402533868E-30</v>
      </c>
      <c r="R222" s="26">
        <f t="shared" si="94"/>
        <v>1.9256694593003123E-29</v>
      </c>
      <c r="S222" s="26">
        <f t="shared" si="94"/>
        <v>1.1168882863941809E-28</v>
      </c>
      <c r="T222" s="26">
        <f t="shared" si="90"/>
        <v>6.0730800572683662E-28</v>
      </c>
      <c r="U222" s="26">
        <f t="shared" si="90"/>
        <v>3.107988029307907E-27</v>
      </c>
      <c r="V222" s="26">
        <f t="shared" si="90"/>
        <v>1.5021942141654963E-26</v>
      </c>
      <c r="W222" s="26">
        <f t="shared" si="90"/>
        <v>6.8784682438104469E-26</v>
      </c>
      <c r="X222" s="26">
        <f t="shared" si="90"/>
        <v>2.9921336860575587E-25</v>
      </c>
      <c r="Y222" s="26">
        <f t="shared" si="90"/>
        <v>1.2395982413667014E-24</v>
      </c>
      <c r="Z222" s="26">
        <f t="shared" si="90"/>
        <v>4.9020475908592111E-24</v>
      </c>
      <c r="AA222" s="26">
        <f t="shared" si="90"/>
        <v>1.8542527843684906E-23</v>
      </c>
      <c r="AB222" s="26">
        <f t="shared" si="99"/>
        <v>6.7216663433357793E-23</v>
      </c>
      <c r="AC222" s="26">
        <f t="shared" si="99"/>
        <v>2.3391398874808532E-22</v>
      </c>
      <c r="AD222" s="26">
        <f t="shared" si="99"/>
        <v>7.8271219311858913E-22</v>
      </c>
      <c r="AE222" s="26">
        <f t="shared" si="99"/>
        <v>2.522072622271012E-21</v>
      </c>
      <c r="AF222" s="26">
        <f t="shared" si="99"/>
        <v>7.8364399334849774E-21</v>
      </c>
      <c r="AG222" s="26">
        <f t="shared" si="99"/>
        <v>2.3509319800454899E-20</v>
      </c>
      <c r="AH222" s="26">
        <f t="shared" si="99"/>
        <v>6.8177027421318758E-20</v>
      </c>
      <c r="AI222" s="26">
        <f t="shared" si="99"/>
        <v>1.9133552856950797E-19</v>
      </c>
      <c r="AJ222" s="26">
        <f t="shared" si="99"/>
        <v>5.2019346829834949E-19</v>
      </c>
      <c r="AK222" s="26">
        <f t="shared" si="99"/>
        <v>1.3714191436956498E-18</v>
      </c>
      <c r="AL222" s="26">
        <f t="shared" si="99"/>
        <v>3.5092195735741611E-18</v>
      </c>
      <c r="AM222" s="26">
        <f t="shared" si="99"/>
        <v>8.7229172257414622E-18</v>
      </c>
      <c r="AN222" s="26">
        <f t="shared" si="99"/>
        <v>2.1080383295541938E-17</v>
      </c>
      <c r="AO222" s="26">
        <f t="shared" si="99"/>
        <v>4.9567387748977074E-17</v>
      </c>
      <c r="AP222" s="26">
        <f t="shared" si="99"/>
        <v>1.1348322984634218E-16</v>
      </c>
      <c r="AQ222" s="26">
        <f t="shared" si="99"/>
        <v>2.5315489734953202E-16</v>
      </c>
      <c r="AR222" s="26">
        <f t="shared" si="95"/>
        <v>5.5061190173523351E-16</v>
      </c>
      <c r="AS222" s="26">
        <f t="shared" si="95"/>
        <v>1.1683715963650065E-15</v>
      </c>
      <c r="AT222" s="26">
        <f t="shared" si="95"/>
        <v>2.4201983067560818E-15</v>
      </c>
      <c r="AU222" s="26">
        <f t="shared" si="95"/>
        <v>4.8966802950646358E-15</v>
      </c>
      <c r="AV222" s="26">
        <f t="shared" si="95"/>
        <v>9.6820724016050325E-15</v>
      </c>
      <c r="AW222" s="26">
        <f t="shared" si="95"/>
        <v>1.8718673309769699E-14</v>
      </c>
      <c r="AX222" s="26">
        <f t="shared" si="95"/>
        <v>3.5402708216303613E-14</v>
      </c>
      <c r="AY222" s="26">
        <f t="shared" si="91"/>
        <v>6.553267265571133E-14</v>
      </c>
      <c r="AZ222" s="26">
        <f t="shared" si="91"/>
        <v>1.1877796918847647E-13</v>
      </c>
      <c r="BA222" s="26">
        <f t="shared" si="91"/>
        <v>2.1089149631423387E-13</v>
      </c>
      <c r="BB222" s="26">
        <f t="shared" si="91"/>
        <v>3.6695120358676813E-13</v>
      </c>
      <c r="BC222" s="26">
        <f t="shared" si="91"/>
        <v>6.2597558258919127E-13</v>
      </c>
      <c r="BD222" s="26">
        <f t="shared" si="91"/>
        <v>1.0473053016396029E-12</v>
      </c>
      <c r="BE222" s="26">
        <f t="shared" si="91"/>
        <v>1.7191615328801042E-12</v>
      </c>
      <c r="BF222" s="26">
        <f t="shared" si="91"/>
        <v>2.7697602474179519E-12</v>
      </c>
      <c r="BG222" s="26">
        <f t="shared" si="91"/>
        <v>4.3812571186429552E-12</v>
      </c>
      <c r="BH222" s="26">
        <f t="shared" si="91"/>
        <v>6.8065958807488711E-12</v>
      </c>
      <c r="BI222" s="26">
        <f t="shared" si="91"/>
        <v>1.038901476535355E-11</v>
      </c>
      <c r="BJ222" s="26">
        <f t="shared" si="91"/>
        <v>1.5583522148030242E-11</v>
      </c>
      <c r="BK222" s="26">
        <f t="shared" si="91"/>
        <v>2.2979091980993729E-11</v>
      </c>
      <c r="BL222" s="26">
        <f t="shared" si="91"/>
        <v>3.331968337244103E-11</v>
      </c>
      <c r="BM222" s="26">
        <f t="shared" si="91"/>
        <v>4.7521515629547044E-11</v>
      </c>
      <c r="BN222" s="26">
        <f t="shared" ref="BN222:CC242" si="104">$B222*BN$182</f>
        <v>6.6683417093074037E-11</v>
      </c>
      <c r="BO222" s="26">
        <f t="shared" si="104"/>
        <v>9.2086623604721203E-11</v>
      </c>
      <c r="BP222" s="26">
        <f t="shared" si="104"/>
        <v>1.2518025396266823E-10</v>
      </c>
      <c r="BQ222" s="26">
        <f t="shared" si="100"/>
        <v>1.6754895530387871E-10</v>
      </c>
      <c r="BR222" s="26">
        <f t="shared" si="100"/>
        <v>2.208599865369308E-10</v>
      </c>
      <c r="BS222" s="26">
        <f t="shared" si="100"/>
        <v>2.8678834072705981E-10</v>
      </c>
      <c r="BT222" s="26">
        <f t="shared" si="100"/>
        <v>3.6692037710667891E-10</v>
      </c>
      <c r="BU222" s="26">
        <f t="shared" si="100"/>
        <v>4.6263873635190064E-10</v>
      </c>
      <c r="BV222" s="26">
        <f t="shared" si="100"/>
        <v>5.7499385803736131E-10</v>
      </c>
      <c r="BW222" s="26">
        <f t="shared" si="100"/>
        <v>7.0456993872183837E-10</v>
      </c>
      <c r="BX222" s="26">
        <f t="shared" si="100"/>
        <v>8.5135534262222062E-10</v>
      </c>
      <c r="BY222" s="26">
        <f t="shared" si="100"/>
        <v>1.0146289699744285E-9</v>
      </c>
      <c r="BZ222" s="26">
        <f t="shared" si="100"/>
        <v>1.1928745998347993E-9</v>
      </c>
      <c r="CA222" s="26">
        <f t="shared" si="100"/>
        <v>1.383734535808368E-9</v>
      </c>
      <c r="CB222" s="26">
        <f t="shared" si="100"/>
        <v>1.5840119028332652E-9</v>
      </c>
      <c r="CC222" s="26">
        <f t="shared" si="100"/>
        <v>1.7897277343700516E-9</v>
      </c>
      <c r="CD222" s="26">
        <f t="shared" si="100"/>
        <v>1.9962347806435209E-9</v>
      </c>
      <c r="CE222" s="26">
        <f t="shared" si="100"/>
        <v>2.198385138177038E-9</v>
      </c>
      <c r="CF222" s="26">
        <f t="shared" si="96"/>
        <v>2.3907438377675294E-9</v>
      </c>
      <c r="CG222" s="26">
        <f t="shared" si="96"/>
        <v>2.5678359738984573E-9</v>
      </c>
      <c r="CH222" s="26">
        <f t="shared" si="96"/>
        <v>2.7244113381605599E-9</v>
      </c>
      <c r="CI222" s="26">
        <f t="shared" si="96"/>
        <v>2.8557082701201039E-9</v>
      </c>
      <c r="CJ222" s="26">
        <f t="shared" si="96"/>
        <v>2.9576978511958215E-9</v>
      </c>
      <c r="CK222" s="26">
        <f t="shared" si="96"/>
        <v>3.0272907418121941E-9</v>
      </c>
      <c r="CL222" s="26">
        <f t="shared" si="96"/>
        <v>3.0624917969495457E-9</v>
      </c>
      <c r="CM222" s="26">
        <f t="shared" si="96"/>
        <v>3.0624917969495461E-9</v>
      </c>
      <c r="CN222" s="26">
        <f t="shared" si="96"/>
        <v>3.0276907538023918E-9</v>
      </c>
      <c r="CO222" s="26">
        <f t="shared" si="96"/>
        <v>2.9596527593349229E-9</v>
      </c>
      <c r="CP222" s="26">
        <f t="shared" si="96"/>
        <v>2.8609976673570911E-9</v>
      </c>
      <c r="CQ222" s="26">
        <f t="shared" si="96"/>
        <v>2.7352395281326058E-9</v>
      </c>
      <c r="CR222" s="26">
        <f t="shared" si="96"/>
        <v>2.5865852059514847E-9</v>
      </c>
      <c r="CS222" s="26">
        <f t="shared" si="97"/>
        <v>2.4197087410513907E-9</v>
      </c>
      <c r="CT222" s="26">
        <f t="shared" si="97"/>
        <v>2.2395176645901167E-9</v>
      </c>
      <c r="CU222" s="26">
        <f t="shared" si="97"/>
        <v>2.0509267033614757E-9</v>
      </c>
      <c r="CV222" s="26">
        <f t="shared" si="97"/>
        <v>1.8586523249213332E-9</v>
      </c>
      <c r="CW222" s="26">
        <f t="shared" si="97"/>
        <v>1.6670386831768676E-9</v>
      </c>
      <c r="CX222" s="26">
        <f t="shared" si="97"/>
        <v>1.4799220962896653E-9</v>
      </c>
      <c r="CY222" s="26">
        <f t="shared" si="97"/>
        <v>1.3005375997697084E-9</v>
      </c>
      <c r="CZ222" s="26">
        <f t="shared" si="97"/>
        <v>1.1314677117996464E-9</v>
      </c>
      <c r="DA222" s="26">
        <f t="shared" si="97"/>
        <v>9.7463060323335943E-10</v>
      </c>
      <c r="DB222" s="26">
        <f t="shared" si="97"/>
        <v>8.3130257334609849E-10</v>
      </c>
      <c r="DC222" s="26">
        <f t="shared" si="97"/>
        <v>7.0216819302049402E-10</v>
      </c>
      <c r="DD222" s="26">
        <f t="shared" si="97"/>
        <v>5.8739069993060419E-10</v>
      </c>
      <c r="DE222" s="26">
        <f t="shared" si="97"/>
        <v>4.8669515137107212E-10</v>
      </c>
      <c r="DF222" s="26">
        <f t="shared" si="97"/>
        <v>3.9945734121965292E-10</v>
      </c>
      <c r="DG222" s="26">
        <f t="shared" si="97"/>
        <v>3.2479241762719503E-10</v>
      </c>
      <c r="DH222" s="26">
        <f t="shared" si="97"/>
        <v>2.6163833642190741E-10</v>
      </c>
      <c r="DI222" s="26">
        <f t="shared" si="92"/>
        <v>2.0883059879546717E-10</v>
      </c>
      <c r="DJ222" s="26">
        <f t="shared" ref="DJ222:DY238" si="105">$B222*DJ$182</f>
        <v>1.6516601904732403E-10</v>
      </c>
      <c r="DK222" s="26">
        <f t="shared" si="105"/>
        <v>1.2945444736141611E-10</v>
      </c>
      <c r="DL222" s="26">
        <f t="shared" si="105"/>
        <v>1.0055836536110035E-10</v>
      </c>
      <c r="DM222" s="26">
        <f t="shared" si="105"/>
        <v>7.7421042357661274E-11</v>
      </c>
      <c r="DN222" s="26">
        <f t="shared" si="105"/>
        <v>5.9084479694004623E-11</v>
      </c>
      <c r="DO222" s="26">
        <f t="shared" si="105"/>
        <v>4.4698693333725281E-11</v>
      </c>
      <c r="DP222" s="26">
        <f t="shared" si="105"/>
        <v>3.3524020000293899E-11</v>
      </c>
      <c r="DQ222" s="26">
        <f t="shared" si="105"/>
        <v>2.492811743611583E-11</v>
      </c>
      <c r="DR222" s="26">
        <f t="shared" si="105"/>
        <v>1.8379205228322873E-11</v>
      </c>
      <c r="DS222" s="26">
        <f t="shared" si="105"/>
        <v>1.343689794003433E-11</v>
      </c>
      <c r="DT222" s="26">
        <f t="shared" si="105"/>
        <v>9.7417510065248487E-12</v>
      </c>
      <c r="DU222" s="26">
        <f t="shared" si="105"/>
        <v>7.0043994840302508E-12</v>
      </c>
      <c r="DV222" s="26">
        <f t="shared" si="105"/>
        <v>4.9949406156609314E-12</v>
      </c>
      <c r="DW222" s="26">
        <f t="shared" si="105"/>
        <v>3.5330067769309185E-12</v>
      </c>
      <c r="DX222" s="26">
        <f t="shared" si="105"/>
        <v>2.4788031418789448E-12</v>
      </c>
      <c r="DY222" s="26">
        <f t="shared" si="105"/>
        <v>1.7252469867477556E-12</v>
      </c>
      <c r="DZ222" s="26">
        <f t="shared" si="98"/>
        <v>1.1912419670401125E-12</v>
      </c>
      <c r="EA222" s="26">
        <f t="shared" si="93"/>
        <v>8.1604764671251192E-13</v>
      </c>
      <c r="EB222" s="26">
        <f t="shared" si="93"/>
        <v>5.5465738487491313E-13</v>
      </c>
      <c r="EC222" s="26">
        <f t="shared" si="81"/>
        <v>3.7407125956680075E-13</v>
      </c>
      <c r="ED222" s="26">
        <f t="shared" si="81"/>
        <v>2.5033999678701348E-13</v>
      </c>
      <c r="EE222" s="26">
        <f t="shared" si="103"/>
        <v>1.6625633374404637E-13</v>
      </c>
      <c r="EF222" s="26">
        <f t="shared" si="103"/>
        <v>1.095780381494862E-13</v>
      </c>
      <c r="EG222" s="26">
        <f t="shared" si="103"/>
        <v>7.1678867060189733E-14</v>
      </c>
      <c r="EH222" s="26">
        <f t="shared" si="103"/>
        <v>4.6537771897287761E-14</v>
      </c>
      <c r="EI222" s="26">
        <f t="shared" si="103"/>
        <v>2.9991008556029835E-14</v>
      </c>
      <c r="EJ222" s="26">
        <f t="shared" si="103"/>
        <v>1.918542459098943E-14</v>
      </c>
      <c r="EK222" s="26">
        <f t="shared" si="103"/>
        <v>1.218344481325623E-14</v>
      </c>
      <c r="EL222" s="26">
        <f t="shared" si="103"/>
        <v>7.6808673822701699E-15</v>
      </c>
      <c r="EM222" s="26">
        <f t="shared" si="103"/>
        <v>4.8074493687590585E-15</v>
      </c>
      <c r="EN222" s="26">
        <f t="shared" si="103"/>
        <v>2.9874863934431193E-15</v>
      </c>
      <c r="EO222" s="26">
        <f t="shared" si="103"/>
        <v>1.8433426682946874E-15</v>
      </c>
      <c r="EP222" s="26">
        <f t="shared" si="103"/>
        <v>1.1293719164904057E-15</v>
      </c>
      <c r="EQ222" s="26">
        <f t="shared" si="103"/>
        <v>6.8710039674590419E-16</v>
      </c>
      <c r="ER222" s="26">
        <f t="shared" si="103"/>
        <v>4.1512315636732137E-16</v>
      </c>
      <c r="ES222" s="26">
        <f t="shared" si="101"/>
        <v>2.490738938203912E-16</v>
      </c>
      <c r="ET222" s="26">
        <f t="shared" si="101"/>
        <v>1.4842074494777028E-16</v>
      </c>
      <c r="EU222" s="26">
        <f t="shared" si="101"/>
        <v>8.7840849050718605E-17</v>
      </c>
      <c r="EV222" s="26">
        <f t="shared" si="101"/>
        <v>5.1636174779815706E-17</v>
      </c>
      <c r="EW222" s="26">
        <f t="shared" si="101"/>
        <v>3.0149981247274878E-17</v>
      </c>
      <c r="EX222" s="26">
        <f t="shared" si="101"/>
        <v>1.7486989123419581E-17</v>
      </c>
      <c r="EY222" s="26">
        <f t="shared" si="101"/>
        <v>1.0075285124089361E-17</v>
      </c>
      <c r="EZ222" s="26">
        <f t="shared" si="101"/>
        <v>5.76677503812997E-18</v>
      </c>
      <c r="FA222" s="26">
        <f t="shared" si="101"/>
        <v>3.2791465903092654E-18</v>
      </c>
      <c r="FB222" s="26">
        <f t="shared" si="101"/>
        <v>1.8525048919279417E-18</v>
      </c>
      <c r="FC222" s="26">
        <f t="shared" si="101"/>
        <v>1.0397930683724684E-18</v>
      </c>
      <c r="FD222" s="26">
        <f t="shared" si="101"/>
        <v>5.7988459582309425E-19</v>
      </c>
      <c r="FE222" s="26">
        <f t="shared" si="101"/>
        <v>3.2133732380006304E-19</v>
      </c>
      <c r="FF222" s="26">
        <f t="shared" si="101"/>
        <v>1.7693890614307275E-19</v>
      </c>
      <c r="FG222" s="26">
        <f t="shared" si="101"/>
        <v>9.6815627889605034E-20</v>
      </c>
      <c r="FH222" s="26">
        <f t="shared" si="101"/>
        <v>5.2643497664972699E-20</v>
      </c>
    </row>
    <row r="223" spans="2:164" ht="19.2" customHeight="1" x14ac:dyDescent="0.3">
      <c r="B223" s="26">
        <f t="shared" si="102"/>
        <v>1.4701642696319524E-7</v>
      </c>
      <c r="C223" s="3">
        <v>39</v>
      </c>
      <c r="D223" s="26">
        <f t="shared" si="94"/>
        <v>2.4196131605289894E-45</v>
      </c>
      <c r="E223" s="26">
        <f t="shared" si="94"/>
        <v>2.1050634496602205E-43</v>
      </c>
      <c r="F223" s="26">
        <f t="shared" si="94"/>
        <v>9.1570260060218664E-42</v>
      </c>
      <c r="G223" s="26">
        <f t="shared" si="94"/>
        <v>2.6555375417463749E-40</v>
      </c>
      <c r="H223" s="26">
        <f t="shared" si="94"/>
        <v>5.7757941532983503E-39</v>
      </c>
      <c r="I223" s="26">
        <f t="shared" si="94"/>
        <v>1.0049881826739147E-37</v>
      </c>
      <c r="J223" s="26">
        <f t="shared" si="94"/>
        <v>1.4572328648771619E-36</v>
      </c>
      <c r="K223" s="26">
        <f t="shared" si="94"/>
        <v>1.8111322749187607E-35</v>
      </c>
      <c r="L223" s="26">
        <f t="shared" si="94"/>
        <v>1.9696063489741619E-34</v>
      </c>
      <c r="M223" s="26">
        <f t="shared" si="94"/>
        <v>1.9039528040083522E-33</v>
      </c>
      <c r="N223" s="26">
        <f t="shared" si="94"/>
        <v>1.656438939487287E-32</v>
      </c>
      <c r="O223" s="26">
        <f t="shared" si="94"/>
        <v>1.3100926157762883E-31</v>
      </c>
      <c r="P223" s="26">
        <f t="shared" si="94"/>
        <v>9.4981714643781603E-31</v>
      </c>
      <c r="Q223" s="26">
        <f t="shared" si="94"/>
        <v>6.3564685953915462E-30</v>
      </c>
      <c r="R223" s="26">
        <f t="shared" si="94"/>
        <v>3.9500911985647327E-29</v>
      </c>
      <c r="S223" s="26">
        <f t="shared" ref="S223:AH238" si="106">$B223*S$182</f>
        <v>2.2910528951675445E-28</v>
      </c>
      <c r="T223" s="26">
        <f t="shared" si="106"/>
        <v>1.2457600117473539E-27</v>
      </c>
      <c r="U223" s="26">
        <f t="shared" si="106"/>
        <v>6.3753600601187665E-27</v>
      </c>
      <c r="V223" s="26">
        <f t="shared" si="106"/>
        <v>3.0814240290574204E-26</v>
      </c>
      <c r="W223" s="26">
        <f t="shared" si="106"/>
        <v>1.4109678448841905E-25</v>
      </c>
      <c r="X223" s="26">
        <f t="shared" si="106"/>
        <v>6.1377101252462577E-25</v>
      </c>
      <c r="Y223" s="26">
        <f t="shared" si="106"/>
        <v>2.5427656233163041E-24</v>
      </c>
      <c r="Z223" s="26">
        <f t="shared" si="106"/>
        <v>1.0055482237659894E-23</v>
      </c>
      <c r="AA223" s="26">
        <f t="shared" si="106"/>
        <v>3.803595455114842E-23</v>
      </c>
      <c r="AB223" s="26">
        <f t="shared" si="106"/>
        <v>1.3788033524791305E-22</v>
      </c>
      <c r="AC223" s="26">
        <f t="shared" si="106"/>
        <v>4.7982356666273794E-22</v>
      </c>
      <c r="AD223" s="26">
        <f t="shared" si="106"/>
        <v>1.6055634730637683E-21</v>
      </c>
      <c r="AE223" s="26">
        <f t="shared" si="106"/>
        <v>5.1734823020943707E-21</v>
      </c>
      <c r="AF223" s="26">
        <f t="shared" si="106"/>
        <v>1.6074748581507604E-20</v>
      </c>
      <c r="AG223" s="26">
        <f t="shared" si="106"/>
        <v>4.8224245744522743E-20</v>
      </c>
      <c r="AH223" s="26">
        <f t="shared" si="106"/>
        <v>1.3985031265911502E-19</v>
      </c>
      <c r="AI223" s="26">
        <f t="shared" si="99"/>
        <v>3.9248313552719484E-19</v>
      </c>
      <c r="AJ223" s="26">
        <f t="shared" si="99"/>
        <v>1.0670635247145603E-18</v>
      </c>
      <c r="AK223" s="26">
        <f t="shared" si="99"/>
        <v>2.8131674742474792E-18</v>
      </c>
      <c r="AL223" s="26">
        <f t="shared" si="99"/>
        <v>7.1983991252803122E-18</v>
      </c>
      <c r="AM223" s="26">
        <f t="shared" si="99"/>
        <v>1.7893163539982439E-17</v>
      </c>
      <c r="AN223" s="26">
        <f t="shared" si="99"/>
        <v>4.3241811888291038E-17</v>
      </c>
      <c r="AO223" s="26">
        <f t="shared" si="99"/>
        <v>1.0167669281841425E-16</v>
      </c>
      <c r="AP223" s="26">
        <f t="shared" si="99"/>
        <v>2.3278611250531667E-16</v>
      </c>
      <c r="AQ223" s="26">
        <f t="shared" si="99"/>
        <v>5.1929209712724382E-16</v>
      </c>
      <c r="AR223" s="26">
        <f t="shared" si="95"/>
        <v>1.1294603112517581E-15</v>
      </c>
      <c r="AS223" s="26">
        <f t="shared" si="95"/>
        <v>2.3966596848512889E-15</v>
      </c>
      <c r="AT223" s="26">
        <f t="shared" si="95"/>
        <v>4.9645093471919494E-15</v>
      </c>
      <c r="AU223" s="26">
        <f t="shared" si="95"/>
        <v>1.004447240013256E-14</v>
      </c>
      <c r="AV223" s="26">
        <f t="shared" si="95"/>
        <v>1.9860661336625655E-14</v>
      </c>
      <c r="AW223" s="26">
        <f t="shared" si="95"/>
        <v>3.839727858414287E-14</v>
      </c>
      <c r="AX223" s="26">
        <f t="shared" si="95"/>
        <v>7.2620939930879015E-14</v>
      </c>
      <c r="AY223" s="26">
        <f t="shared" ref="AY223:BN256" si="107">$B223*AY$182</f>
        <v>1.3442599519120237E-13</v>
      </c>
      <c r="AZ223" s="26">
        <f t="shared" si="107"/>
        <v>2.4364711628405366E-13</v>
      </c>
      <c r="BA223" s="26">
        <f t="shared" si="107"/>
        <v>4.3259794115740166E-13</v>
      </c>
      <c r="BB223" s="26">
        <f t="shared" si="107"/>
        <v>7.5272041761388135E-13</v>
      </c>
      <c r="BC223" s="26">
        <f t="shared" si="107"/>
        <v>1.2840524771060301E-12</v>
      </c>
      <c r="BD223" s="26">
        <f t="shared" si="107"/>
        <v>2.1483185674658466E-12</v>
      </c>
      <c r="BE223" s="26">
        <f t="shared" si="107"/>
        <v>3.5264851956514864E-12</v>
      </c>
      <c r="BF223" s="26">
        <f t="shared" si="107"/>
        <v>5.681559481882963E-12</v>
      </c>
      <c r="BG223" s="26">
        <f t="shared" si="107"/>
        <v>8.9871940895239871E-12</v>
      </c>
      <c r="BH223" s="26">
        <f t="shared" si="107"/>
        <v>1.3962247960510467E-11</v>
      </c>
      <c r="BI223" s="26">
        <f t="shared" si="107"/>
        <v>2.1310799518673894E-11</v>
      </c>
      <c r="BJ223" s="26">
        <f t="shared" si="107"/>
        <v>3.1966199278010664E-11</v>
      </c>
      <c r="BK223" s="26">
        <f t="shared" si="107"/>
        <v>4.7136598935371629E-11</v>
      </c>
      <c r="BL223" s="26">
        <f t="shared" si="107"/>
        <v>6.8348068456289109E-11</v>
      </c>
      <c r="BM223" s="26">
        <f t="shared" si="107"/>
        <v>9.7480032060609063E-11</v>
      </c>
      <c r="BN223" s="26">
        <f t="shared" si="107"/>
        <v>1.3678649660117713E-10</v>
      </c>
      <c r="BO223" s="26">
        <f t="shared" si="104"/>
        <v>1.8889563816353016E-10</v>
      </c>
      <c r="BP223" s="26">
        <f t="shared" si="104"/>
        <v>2.5678000812854958E-10</v>
      </c>
      <c r="BQ223" s="26">
        <f t="shared" si="100"/>
        <v>3.4369016472590413E-10</v>
      </c>
      <c r="BR223" s="26">
        <f t="shared" si="100"/>
        <v>4.5304612622960042E-10</v>
      </c>
      <c r="BS223" s="26">
        <f t="shared" si="100"/>
        <v>5.8828377585037757E-10</v>
      </c>
      <c r="BT223" s="26">
        <f t="shared" si="100"/>
        <v>7.5265718380857013E-10</v>
      </c>
      <c r="BU223" s="26">
        <f t="shared" si="100"/>
        <v>9.4900253610646031E-10</v>
      </c>
      <c r="BV223" s="26">
        <f t="shared" si="100"/>
        <v>1.1794745805894561E-9</v>
      </c>
      <c r="BW223" s="26">
        <f t="shared" si="100"/>
        <v>1.445271669172998E-9</v>
      </c>
      <c r="BX223" s="26">
        <f t="shared" si="100"/>
        <v>1.7463699335840377E-9</v>
      </c>
      <c r="BY223" s="26">
        <f t="shared" si="100"/>
        <v>2.0812901948193352E-9</v>
      </c>
      <c r="BZ223" s="26">
        <f t="shared" si="100"/>
        <v>2.4469222560713766E-9</v>
      </c>
      <c r="CA223" s="26">
        <f t="shared" si="100"/>
        <v>2.8384298170427988E-9</v>
      </c>
      <c r="CB223" s="26">
        <f t="shared" si="100"/>
        <v>3.2492551852989968E-9</v>
      </c>
      <c r="CC223" s="26">
        <f t="shared" si="100"/>
        <v>3.6712363781949681E-9</v>
      </c>
      <c r="CD223" s="26">
        <f t="shared" si="100"/>
        <v>4.0948405756790066E-9</v>
      </c>
      <c r="CE223" s="26">
        <f t="shared" si="100"/>
        <v>4.5095079757477583E-9</v>
      </c>
      <c r="CF223" s="26">
        <f t="shared" si="96"/>
        <v>4.904089923625688E-9</v>
      </c>
      <c r="CG223" s="26">
        <f t="shared" si="96"/>
        <v>5.2673558438942575E-9</v>
      </c>
      <c r="CH223" s="26">
        <f t="shared" si="96"/>
        <v>5.5885360782780566E-9</v>
      </c>
      <c r="CI223" s="26">
        <f t="shared" si="96"/>
        <v>5.8578631181950697E-9</v>
      </c>
      <c r="CJ223" s="26">
        <f t="shared" si="96"/>
        <v>6.0670725152734646E-9</v>
      </c>
      <c r="CK223" s="26">
        <f t="shared" si="96"/>
        <v>6.2098271626916639E-9</v>
      </c>
      <c r="CL223" s="26">
        <f t="shared" si="96"/>
        <v>6.2820344552811022E-9</v>
      </c>
      <c r="CM223" s="26">
        <f t="shared" si="96"/>
        <v>6.282034455281103E-9</v>
      </c>
      <c r="CN223" s="26">
        <f t="shared" si="96"/>
        <v>6.2106477001074536E-9</v>
      </c>
      <c r="CO223" s="26">
        <f t="shared" si="96"/>
        <v>6.0710825832511081E-9</v>
      </c>
      <c r="CP223" s="26">
        <f t="shared" si="96"/>
        <v>5.8687131638094022E-9</v>
      </c>
      <c r="CQ223" s="26">
        <f t="shared" si="96"/>
        <v>5.6107477500155861E-9</v>
      </c>
      <c r="CR223" s="26">
        <f t="shared" si="96"/>
        <v>5.3058158070799543E-9</v>
      </c>
      <c r="CS223" s="26">
        <f t="shared" si="97"/>
        <v>4.9635051098489931E-9</v>
      </c>
      <c r="CT223" s="26">
        <f t="shared" si="97"/>
        <v>4.5938823889027908E-9</v>
      </c>
      <c r="CU223" s="26">
        <f t="shared" si="97"/>
        <v>4.2070291351004516E-9</v>
      </c>
      <c r="CV223" s="26">
        <f t="shared" si="97"/>
        <v>3.8126201536847758E-9</v>
      </c>
      <c r="CW223" s="26">
        <f t="shared" si="97"/>
        <v>3.4195665295935653E-9</v>
      </c>
      <c r="CX223" s="26">
        <f t="shared" si="97"/>
        <v>3.0357376334146898E-9</v>
      </c>
      <c r="CY223" s="26">
        <f t="shared" si="97"/>
        <v>2.6677694354250358E-9</v>
      </c>
      <c r="CZ223" s="26">
        <f t="shared" si="97"/>
        <v>2.3209594088197815E-9</v>
      </c>
      <c r="DA223" s="26">
        <f t="shared" si="97"/>
        <v>1.9992422630427834E-9</v>
      </c>
      <c r="DB223" s="26">
        <f t="shared" si="97"/>
        <v>1.7052360478894284E-9</v>
      </c>
      <c r="DC223" s="26">
        <f t="shared" si="97"/>
        <v>1.4403450113240866E-9</v>
      </c>
      <c r="DD223" s="26">
        <f t="shared" si="97"/>
        <v>1.2049039998576464E-9</v>
      </c>
      <c r="DE223" s="26">
        <f t="shared" si="97"/>
        <v>9.9834902845347872E-10</v>
      </c>
      <c r="DF223" s="26">
        <f t="shared" si="97"/>
        <v>8.1939967429672182E-10</v>
      </c>
      <c r="DG223" s="26">
        <f t="shared" si="97"/>
        <v>6.6624085667116752E-10</v>
      </c>
      <c r="DH223" s="26">
        <f t="shared" ref="DH223:DW239" si="108">$B223*DH$182</f>
        <v>5.3669402342955219E-10</v>
      </c>
      <c r="DI223" s="26">
        <f t="shared" si="108"/>
        <v>4.2837045906762385E-10</v>
      </c>
      <c r="DJ223" s="26">
        <f t="shared" si="108"/>
        <v>3.3880209035348427E-10</v>
      </c>
      <c r="DK223" s="26">
        <f t="shared" si="108"/>
        <v>2.6554758433110926E-10</v>
      </c>
      <c r="DL223" s="26">
        <f t="shared" si="108"/>
        <v>2.0627356997148738E-10</v>
      </c>
      <c r="DM223" s="26">
        <f t="shared" si="108"/>
        <v>1.5881239457981759E-10</v>
      </c>
      <c r="DN223" s="26">
        <f t="shared" si="108"/>
        <v>1.2119893270565019E-10</v>
      </c>
      <c r="DO223" s="26">
        <f t="shared" si="108"/>
        <v>9.1689627351231105E-11</v>
      </c>
      <c r="DP223" s="26">
        <f t="shared" si="108"/>
        <v>6.8767220513423209E-11</v>
      </c>
      <c r="DQ223" s="26">
        <f t="shared" si="108"/>
        <v>5.1134599868955419E-11</v>
      </c>
      <c r="DR223" s="26">
        <f t="shared" si="108"/>
        <v>3.7700933801687848E-11</v>
      </c>
      <c r="DS223" s="26">
        <f t="shared" si="108"/>
        <v>2.7562867569301118E-11</v>
      </c>
      <c r="DT223" s="26">
        <f t="shared" si="108"/>
        <v>1.9983078987743224E-11</v>
      </c>
      <c r="DU223" s="26">
        <f t="shared" si="108"/>
        <v>1.4367998941600476E-11</v>
      </c>
      <c r="DV223" s="26">
        <f t="shared" si="108"/>
        <v>1.024603203212496E-11</v>
      </c>
      <c r="DW223" s="26">
        <f t="shared" si="108"/>
        <v>7.2471933885762241E-12</v>
      </c>
      <c r="DX223" s="26">
        <f t="shared" si="105"/>
        <v>5.0847243935978219E-12</v>
      </c>
      <c r="DY223" s="26">
        <f t="shared" si="105"/>
        <v>3.538968177944105E-12</v>
      </c>
      <c r="DZ223" s="26">
        <f t="shared" si="98"/>
        <v>2.4435732657233012E-12</v>
      </c>
      <c r="EA223" s="26">
        <f t="shared" si="93"/>
        <v>1.6739438906923275E-12</v>
      </c>
      <c r="EB223" s="26">
        <f t="shared" si="93"/>
        <v>1.1377587382049472E-12</v>
      </c>
      <c r="EC223" s="26">
        <f t="shared" si="81"/>
        <v>7.6732566064984561E-13</v>
      </c>
      <c r="ED223" s="26">
        <f t="shared" si="81"/>
        <v>5.1351794212720577E-13</v>
      </c>
      <c r="EE223" s="26">
        <f t="shared" si="103"/>
        <v>3.4103863332111985E-13</v>
      </c>
      <c r="EF223" s="26">
        <f t="shared" si="103"/>
        <v>2.2477546287074032E-13</v>
      </c>
      <c r="EG223" s="26">
        <f t="shared" si="103"/>
        <v>1.4703357345679905E-13</v>
      </c>
      <c r="EH223" s="26">
        <f t="shared" si="103"/>
        <v>9.5462096199564384E-14</v>
      </c>
      <c r="EI223" s="26">
        <f t="shared" si="103"/>
        <v>6.1520017550830271E-14</v>
      </c>
      <c r="EJ223" s="26">
        <f t="shared" si="103"/>
        <v>3.9354717109721805E-14</v>
      </c>
      <c r="EK223" s="26">
        <f t="shared" si="103"/>
        <v>2.4991681668217841E-14</v>
      </c>
      <c r="EL223" s="26">
        <f t="shared" si="103"/>
        <v>1.5755625399528513E-14</v>
      </c>
      <c r="EM223" s="26">
        <f t="shared" si="103"/>
        <v>9.8614346025826586E-15</v>
      </c>
      <c r="EN223" s="26">
        <f t="shared" si="103"/>
        <v>6.1281772173192028E-15</v>
      </c>
      <c r="EO223" s="26">
        <f t="shared" si="103"/>
        <v>3.7812157298352467E-15</v>
      </c>
      <c r="EP223" s="26">
        <f t="shared" si="103"/>
        <v>2.3166603415187746E-15</v>
      </c>
      <c r="EQ223" s="26">
        <f t="shared" si="103"/>
        <v>1.409436711273646E-15</v>
      </c>
      <c r="ER223" s="26">
        <f t="shared" si="103"/>
        <v>8.5153467972783648E-16</v>
      </c>
      <c r="ES223" s="26">
        <f t="shared" si="101"/>
        <v>5.1092080783669853E-16</v>
      </c>
      <c r="ET223" s="26">
        <f t="shared" si="101"/>
        <v>3.0445281014927155E-16</v>
      </c>
      <c r="EU223" s="26">
        <f t="shared" si="101"/>
        <v>1.8018635702711461E-16</v>
      </c>
      <c r="EV223" s="26">
        <f t="shared" si="101"/>
        <v>1.0592035852269861E-16</v>
      </c>
      <c r="EW223" s="26">
        <f t="shared" si="101"/>
        <v>6.1846115379025238E-17</v>
      </c>
      <c r="EX223" s="26">
        <f t="shared" si="101"/>
        <v>3.5870746919834946E-17</v>
      </c>
      <c r="EY223" s="26">
        <f t="shared" si="101"/>
        <v>2.0667251536593509E-17</v>
      </c>
      <c r="EZ223" s="26">
        <f t="shared" si="101"/>
        <v>1.1829282129497343E-17</v>
      </c>
      <c r="FA223" s="26">
        <f t="shared" si="101"/>
        <v>6.7264545442241165E-18</v>
      </c>
      <c r="FB223" s="26">
        <f t="shared" si="101"/>
        <v>3.8000100347239726E-18</v>
      </c>
      <c r="FC223" s="26">
        <f t="shared" si="101"/>
        <v>2.1329088581999295E-18</v>
      </c>
      <c r="FD223" s="26">
        <f t="shared" si="101"/>
        <v>1.1895068632268569E-18</v>
      </c>
      <c r="FE223" s="26">
        <f t="shared" si="101"/>
        <v>6.5915348471807628E-19</v>
      </c>
      <c r="FF223" s="26">
        <f t="shared" si="101"/>
        <v>3.6295160234476369E-19</v>
      </c>
      <c r="FG223" s="26">
        <f t="shared" si="101"/>
        <v>1.9859615977354824E-19</v>
      </c>
      <c r="FH223" s="26">
        <f t="shared" si="101"/>
        <v>1.0798666187686679E-19</v>
      </c>
    </row>
    <row r="224" spans="2:164" ht="19.2" customHeight="1" x14ac:dyDescent="0.3">
      <c r="B224" s="26">
        <f t="shared" si="102"/>
        <v>2.9403285392639058E-7</v>
      </c>
      <c r="C224" s="3">
        <v>40</v>
      </c>
      <c r="D224" s="26">
        <f t="shared" ref="D224:S239" si="109">$B224*D$182</f>
        <v>4.83922632105798E-45</v>
      </c>
      <c r="E224" s="26">
        <f t="shared" si="109"/>
        <v>4.2101268993204425E-43</v>
      </c>
      <c r="F224" s="26">
        <f t="shared" si="109"/>
        <v>1.831405201204374E-41</v>
      </c>
      <c r="G224" s="26">
        <f t="shared" si="109"/>
        <v>5.3110750834927515E-40</v>
      </c>
      <c r="H224" s="26">
        <f t="shared" si="109"/>
        <v>1.1551588306596706E-38</v>
      </c>
      <c r="I224" s="26">
        <f t="shared" si="109"/>
        <v>2.0099763653478303E-37</v>
      </c>
      <c r="J224" s="26">
        <f t="shared" si="109"/>
        <v>2.9144657297543248E-36</v>
      </c>
      <c r="K224" s="26">
        <f t="shared" si="109"/>
        <v>3.6222645498375224E-35</v>
      </c>
      <c r="L224" s="26">
        <f t="shared" si="109"/>
        <v>3.9392126979483255E-34</v>
      </c>
      <c r="M224" s="26">
        <f t="shared" si="109"/>
        <v>3.8079056080167058E-33</v>
      </c>
      <c r="N224" s="26">
        <f t="shared" si="109"/>
        <v>3.3128778789745751E-32</v>
      </c>
      <c r="O224" s="26">
        <f t="shared" si="109"/>
        <v>2.6201852315525775E-31</v>
      </c>
      <c r="P224" s="26">
        <f t="shared" si="109"/>
        <v>1.8996342928756328E-30</v>
      </c>
      <c r="Q224" s="26">
        <f t="shared" si="109"/>
        <v>1.2712937190783095E-29</v>
      </c>
      <c r="R224" s="26">
        <f t="shared" si="109"/>
        <v>7.9001823971294677E-29</v>
      </c>
      <c r="S224" s="26">
        <f t="shared" si="109"/>
        <v>4.5821057903350907E-28</v>
      </c>
      <c r="T224" s="26">
        <f t="shared" si="106"/>
        <v>2.4915200234947086E-27</v>
      </c>
      <c r="U224" s="26">
        <f t="shared" si="106"/>
        <v>1.2750720120237539E-26</v>
      </c>
      <c r="V224" s="26">
        <f t="shared" si="106"/>
        <v>6.1628480581148419E-26</v>
      </c>
      <c r="W224" s="26">
        <f t="shared" si="106"/>
        <v>2.8219356897683819E-25</v>
      </c>
      <c r="X224" s="26">
        <f t="shared" si="106"/>
        <v>1.2275420250492521E-24</v>
      </c>
      <c r="Y224" s="26">
        <f t="shared" si="106"/>
        <v>5.0855312466326096E-24</v>
      </c>
      <c r="Z224" s="26">
        <f t="shared" si="106"/>
        <v>2.0110964475319794E-23</v>
      </c>
      <c r="AA224" s="26">
        <f t="shared" si="106"/>
        <v>7.6071909102296876E-23</v>
      </c>
      <c r="AB224" s="26">
        <f t="shared" si="106"/>
        <v>2.7576067049582619E-22</v>
      </c>
      <c r="AC224" s="26">
        <f t="shared" si="106"/>
        <v>9.5964713332547607E-22</v>
      </c>
      <c r="AD224" s="26">
        <f t="shared" si="106"/>
        <v>3.2111269461275377E-21</v>
      </c>
      <c r="AE224" s="26">
        <f t="shared" si="106"/>
        <v>1.0346964604188744E-20</v>
      </c>
      <c r="AF224" s="26">
        <f t="shared" si="106"/>
        <v>3.214949716301522E-20</v>
      </c>
      <c r="AG224" s="26">
        <f t="shared" si="106"/>
        <v>9.6448491489045522E-20</v>
      </c>
      <c r="AH224" s="26">
        <f t="shared" si="106"/>
        <v>2.7970062531823014E-19</v>
      </c>
      <c r="AI224" s="26">
        <f t="shared" si="99"/>
        <v>7.8496627105438996E-19</v>
      </c>
      <c r="AJ224" s="26">
        <f t="shared" si="99"/>
        <v>2.1341270494291214E-18</v>
      </c>
      <c r="AK224" s="26">
        <f t="shared" si="99"/>
        <v>5.6263349484949608E-18</v>
      </c>
      <c r="AL224" s="26">
        <f t="shared" si="99"/>
        <v>1.4396798250560627E-17</v>
      </c>
      <c r="AM224" s="26">
        <f t="shared" si="99"/>
        <v>3.5786327079964891E-17</v>
      </c>
      <c r="AN224" s="26">
        <f t="shared" si="99"/>
        <v>8.6483623776582113E-17</v>
      </c>
      <c r="AO224" s="26">
        <f t="shared" si="99"/>
        <v>2.0335338563682857E-16</v>
      </c>
      <c r="AP224" s="26">
        <f t="shared" si="99"/>
        <v>4.6557222501063353E-16</v>
      </c>
      <c r="AQ224" s="26">
        <f t="shared" si="99"/>
        <v>1.038584194254488E-15</v>
      </c>
      <c r="AR224" s="26">
        <f t="shared" si="95"/>
        <v>2.2589206225035171E-15</v>
      </c>
      <c r="AS224" s="26">
        <f t="shared" si="95"/>
        <v>4.7933193697025794E-15</v>
      </c>
      <c r="AT224" s="26">
        <f t="shared" si="95"/>
        <v>9.929018694383902E-15</v>
      </c>
      <c r="AU224" s="26">
        <f t="shared" si="95"/>
        <v>2.0088944800265127E-14</v>
      </c>
      <c r="AV224" s="26">
        <f t="shared" si="95"/>
        <v>3.9721322673251328E-14</v>
      </c>
      <c r="AW224" s="26">
        <f t="shared" si="95"/>
        <v>7.6794557168285766E-14</v>
      </c>
      <c r="AX224" s="26">
        <f t="shared" si="95"/>
        <v>1.4524187986175808E-13</v>
      </c>
      <c r="AY224" s="26">
        <f t="shared" si="107"/>
        <v>2.6885199038240485E-13</v>
      </c>
      <c r="AZ224" s="26">
        <f t="shared" si="107"/>
        <v>4.8729423256810741E-13</v>
      </c>
      <c r="BA224" s="26">
        <f t="shared" si="107"/>
        <v>8.6519588231480373E-13</v>
      </c>
      <c r="BB224" s="26">
        <f t="shared" si="107"/>
        <v>1.5054408352277631E-12</v>
      </c>
      <c r="BC224" s="26">
        <f t="shared" si="107"/>
        <v>2.568104954212061E-12</v>
      </c>
      <c r="BD224" s="26">
        <f t="shared" si="107"/>
        <v>4.2966371349316948E-12</v>
      </c>
      <c r="BE224" s="26">
        <f t="shared" si="107"/>
        <v>7.052970391302976E-12</v>
      </c>
      <c r="BF224" s="26">
        <f t="shared" si="107"/>
        <v>1.1363118963765931E-11</v>
      </c>
      <c r="BG224" s="26">
        <f t="shared" si="107"/>
        <v>1.7974388179047981E-11</v>
      </c>
      <c r="BH224" s="26">
        <f t="shared" si="107"/>
        <v>2.7924495921020947E-11</v>
      </c>
      <c r="BI224" s="26">
        <f t="shared" si="107"/>
        <v>4.2621599037347802E-11</v>
      </c>
      <c r="BJ224" s="26">
        <f t="shared" si="107"/>
        <v>6.3932398556021354E-11</v>
      </c>
      <c r="BK224" s="26">
        <f t="shared" si="107"/>
        <v>9.4273197870743296E-11</v>
      </c>
      <c r="BL224" s="26">
        <f t="shared" si="107"/>
        <v>1.3669613691257827E-10</v>
      </c>
      <c r="BM224" s="26">
        <f t="shared" si="107"/>
        <v>1.9496006412121818E-10</v>
      </c>
      <c r="BN224" s="26">
        <f t="shared" si="107"/>
        <v>2.7357299320235436E-10</v>
      </c>
      <c r="BO224" s="26">
        <f t="shared" si="104"/>
        <v>3.7779127632706048E-10</v>
      </c>
      <c r="BP224" s="26">
        <f t="shared" si="104"/>
        <v>5.1356001625709925E-10</v>
      </c>
      <c r="BQ224" s="26">
        <f t="shared" si="100"/>
        <v>6.8738032945180847E-10</v>
      </c>
      <c r="BR224" s="26">
        <f t="shared" si="100"/>
        <v>9.0609225245920115E-10</v>
      </c>
      <c r="BS224" s="26">
        <f t="shared" si="100"/>
        <v>1.1765675517007556E-9</v>
      </c>
      <c r="BT224" s="26">
        <f t="shared" si="100"/>
        <v>1.5053143676171407E-9</v>
      </c>
      <c r="BU224" s="26">
        <f t="shared" si="100"/>
        <v>1.8980050722129215E-9</v>
      </c>
      <c r="BV224" s="26">
        <f t="shared" si="100"/>
        <v>2.3589491611789131E-9</v>
      </c>
      <c r="BW224" s="26">
        <f t="shared" si="100"/>
        <v>2.8905433383459968E-9</v>
      </c>
      <c r="BX224" s="26">
        <f t="shared" si="100"/>
        <v>3.4927398671680766E-9</v>
      </c>
      <c r="BY224" s="26">
        <f t="shared" si="100"/>
        <v>4.1625803896386712E-9</v>
      </c>
      <c r="BZ224" s="26">
        <f t="shared" si="100"/>
        <v>4.8938445121427557E-9</v>
      </c>
      <c r="CA224" s="26">
        <f t="shared" si="100"/>
        <v>5.6768596340855993E-9</v>
      </c>
      <c r="CB224" s="26">
        <f t="shared" si="100"/>
        <v>6.4985103705979961E-9</v>
      </c>
      <c r="CC224" s="26">
        <f t="shared" si="100"/>
        <v>7.3424727563899386E-9</v>
      </c>
      <c r="CD224" s="26">
        <f t="shared" si="100"/>
        <v>8.1896811513580165E-9</v>
      </c>
      <c r="CE224" s="26">
        <f t="shared" si="100"/>
        <v>9.0190159514955199E-9</v>
      </c>
      <c r="CF224" s="26">
        <f t="shared" si="96"/>
        <v>9.8081798472513792E-9</v>
      </c>
      <c r="CG224" s="26">
        <f t="shared" si="96"/>
        <v>1.0534711687788518E-8</v>
      </c>
      <c r="CH224" s="26">
        <f t="shared" si="96"/>
        <v>1.1177072156556118E-8</v>
      </c>
      <c r="CI224" s="26">
        <f t="shared" si="96"/>
        <v>1.1715726236390143E-8</v>
      </c>
      <c r="CJ224" s="26">
        <f t="shared" si="96"/>
        <v>1.2134145030546933E-8</v>
      </c>
      <c r="CK224" s="26">
        <f t="shared" si="96"/>
        <v>1.2419654325383333E-8</v>
      </c>
      <c r="CL224" s="26">
        <f t="shared" si="96"/>
        <v>1.2564068910562209E-8</v>
      </c>
      <c r="CM224" s="26">
        <f t="shared" si="96"/>
        <v>1.2564068910562211E-8</v>
      </c>
      <c r="CN224" s="26">
        <f t="shared" si="96"/>
        <v>1.2421295400214912E-8</v>
      </c>
      <c r="CO224" s="26">
        <f t="shared" si="96"/>
        <v>1.2142165166502221E-8</v>
      </c>
      <c r="CP224" s="26">
        <f t="shared" si="96"/>
        <v>1.1737426327618808E-8</v>
      </c>
      <c r="CQ224" s="26">
        <f t="shared" si="96"/>
        <v>1.1221495500031177E-8</v>
      </c>
      <c r="CR224" s="26">
        <f t="shared" si="96"/>
        <v>1.0611631614159914E-8</v>
      </c>
      <c r="CS224" s="26">
        <f t="shared" ref="CS224:DH257" si="110">$B224*CS$182</f>
        <v>9.9270102196979895E-9</v>
      </c>
      <c r="CT224" s="26">
        <f t="shared" si="110"/>
        <v>9.1877647778055849E-9</v>
      </c>
      <c r="CU224" s="26">
        <f t="shared" si="110"/>
        <v>8.4140582702009066E-9</v>
      </c>
      <c r="CV224" s="26">
        <f t="shared" si="110"/>
        <v>7.6252403073695549E-9</v>
      </c>
      <c r="CW224" s="26">
        <f t="shared" si="110"/>
        <v>6.839133059187133E-9</v>
      </c>
      <c r="CX224" s="26">
        <f t="shared" si="110"/>
        <v>6.071475266829382E-9</v>
      </c>
      <c r="CY224" s="26">
        <f t="shared" si="110"/>
        <v>5.3355388708500733E-9</v>
      </c>
      <c r="CZ224" s="26">
        <f t="shared" si="110"/>
        <v>4.6419188176395646E-9</v>
      </c>
      <c r="DA224" s="26">
        <f t="shared" si="110"/>
        <v>3.9984845260855677E-9</v>
      </c>
      <c r="DB224" s="26">
        <f t="shared" si="110"/>
        <v>3.410472095778858E-9</v>
      </c>
      <c r="DC224" s="26">
        <f t="shared" si="110"/>
        <v>2.8806900226481741E-9</v>
      </c>
      <c r="DD224" s="26">
        <f t="shared" si="110"/>
        <v>2.4098079997152937E-9</v>
      </c>
      <c r="DE224" s="26">
        <f t="shared" si="110"/>
        <v>1.9966980569069583E-9</v>
      </c>
      <c r="DF224" s="26">
        <f t="shared" si="110"/>
        <v>1.6387993485934443E-9</v>
      </c>
      <c r="DG224" s="26">
        <f t="shared" si="110"/>
        <v>1.3324817133423357E-9</v>
      </c>
      <c r="DH224" s="26">
        <f t="shared" si="110"/>
        <v>1.0733880468591048E-9</v>
      </c>
      <c r="DI224" s="26">
        <f t="shared" si="108"/>
        <v>8.5674091813524802E-10</v>
      </c>
      <c r="DJ224" s="26">
        <f t="shared" si="108"/>
        <v>6.7760418070696886E-10</v>
      </c>
      <c r="DK224" s="26">
        <f t="shared" si="108"/>
        <v>5.3109516866221873E-10</v>
      </c>
      <c r="DL224" s="26">
        <f t="shared" si="108"/>
        <v>4.1254713994297486E-10</v>
      </c>
      <c r="DM224" s="26">
        <f t="shared" si="108"/>
        <v>3.1762478915963529E-10</v>
      </c>
      <c r="DN224" s="26">
        <f t="shared" si="108"/>
        <v>2.4239786541130042E-10</v>
      </c>
      <c r="DO224" s="26">
        <f t="shared" si="108"/>
        <v>1.8337925470246229E-10</v>
      </c>
      <c r="DP224" s="26">
        <f t="shared" si="108"/>
        <v>1.3753444102684647E-10</v>
      </c>
      <c r="DQ224" s="26">
        <f t="shared" si="108"/>
        <v>1.0226919973791088E-10</v>
      </c>
      <c r="DR224" s="26">
        <f t="shared" si="108"/>
        <v>7.5401867603375722E-11</v>
      </c>
      <c r="DS224" s="26">
        <f t="shared" si="108"/>
        <v>5.5125735138602255E-11</v>
      </c>
      <c r="DT224" s="26">
        <f t="shared" si="108"/>
        <v>3.9966157975486468E-11</v>
      </c>
      <c r="DU224" s="26">
        <f t="shared" si="108"/>
        <v>2.8735997883200963E-11</v>
      </c>
      <c r="DV224" s="26">
        <f t="shared" si="108"/>
        <v>2.0492064064249927E-11</v>
      </c>
      <c r="DW224" s="26">
        <f t="shared" si="108"/>
        <v>1.4494386777152453E-11</v>
      </c>
      <c r="DX224" s="26">
        <f t="shared" si="105"/>
        <v>1.0169448787195649E-11</v>
      </c>
      <c r="DY224" s="26">
        <f t="shared" si="105"/>
        <v>7.0779363558882124E-12</v>
      </c>
      <c r="DZ224" s="26">
        <f t="shared" si="98"/>
        <v>4.8871465314466041E-12</v>
      </c>
      <c r="EA224" s="26">
        <f t="shared" si="93"/>
        <v>3.3478877813846563E-12</v>
      </c>
      <c r="EB224" s="26">
        <f t="shared" si="93"/>
        <v>2.2755174764098952E-12</v>
      </c>
      <c r="EC224" s="26">
        <f t="shared" si="81"/>
        <v>1.5346513212996918E-12</v>
      </c>
      <c r="ED224" s="26">
        <f t="shared" si="81"/>
        <v>1.027035884254412E-12</v>
      </c>
      <c r="EE224" s="26">
        <f t="shared" si="103"/>
        <v>6.8207726664223989E-13</v>
      </c>
      <c r="EF224" s="26">
        <f t="shared" si="103"/>
        <v>4.495509257414808E-13</v>
      </c>
      <c r="EG224" s="26">
        <f t="shared" si="103"/>
        <v>2.9406714691359819E-13</v>
      </c>
      <c r="EH224" s="26">
        <f t="shared" si="103"/>
        <v>1.9092419239912884E-13</v>
      </c>
      <c r="EI224" s="26">
        <f t="shared" si="103"/>
        <v>1.2304003510166059E-13</v>
      </c>
      <c r="EJ224" s="26">
        <f t="shared" si="103"/>
        <v>7.8709434219443636E-14</v>
      </c>
      <c r="EK224" s="26">
        <f t="shared" si="103"/>
        <v>4.9983363336435702E-14</v>
      </c>
      <c r="EL224" s="26">
        <f t="shared" si="103"/>
        <v>3.1511250799057038E-14</v>
      </c>
      <c r="EM224" s="26">
        <f t="shared" si="103"/>
        <v>1.9722869205165323E-14</v>
      </c>
      <c r="EN224" s="26">
        <f t="shared" si="103"/>
        <v>1.225635443463841E-14</v>
      </c>
      <c r="EO224" s="26">
        <f t="shared" si="103"/>
        <v>7.5624314596704966E-15</v>
      </c>
      <c r="EP224" s="26">
        <f t="shared" si="103"/>
        <v>4.6333206830375507E-15</v>
      </c>
      <c r="EQ224" s="26">
        <f t="shared" si="103"/>
        <v>2.8188734225472928E-15</v>
      </c>
      <c r="ER224" s="26">
        <f t="shared" si="103"/>
        <v>1.7030693594556736E-15</v>
      </c>
      <c r="ES224" s="26">
        <f t="shared" si="101"/>
        <v>1.0218416156733975E-15</v>
      </c>
      <c r="ET224" s="26">
        <f t="shared" si="101"/>
        <v>6.0890562029854329E-16</v>
      </c>
      <c r="EU224" s="26">
        <f t="shared" si="101"/>
        <v>3.6037271405422937E-16</v>
      </c>
      <c r="EV224" s="26">
        <f t="shared" si="101"/>
        <v>2.1184071704539728E-16</v>
      </c>
      <c r="EW224" s="26">
        <f t="shared" si="101"/>
        <v>1.236922307580505E-16</v>
      </c>
      <c r="EX224" s="26">
        <f t="shared" si="101"/>
        <v>7.1741493839669916E-17</v>
      </c>
      <c r="EY224" s="26">
        <f t="shared" si="101"/>
        <v>4.1334503073187031E-17</v>
      </c>
      <c r="EZ224" s="26">
        <f t="shared" si="101"/>
        <v>2.3658564258994696E-17</v>
      </c>
      <c r="FA224" s="26">
        <f t="shared" si="101"/>
        <v>1.3452909088448238E-17</v>
      </c>
      <c r="FB224" s="26">
        <f t="shared" si="101"/>
        <v>7.6000200694479482E-18</v>
      </c>
      <c r="FC224" s="26">
        <f t="shared" si="101"/>
        <v>4.2658177163998605E-18</v>
      </c>
      <c r="FD224" s="26">
        <f t="shared" si="101"/>
        <v>2.3790137264537146E-18</v>
      </c>
      <c r="FE224" s="26">
        <f t="shared" si="101"/>
        <v>1.318306969436153E-18</v>
      </c>
      <c r="FF224" s="26">
        <f t="shared" si="101"/>
        <v>7.2590320468952758E-19</v>
      </c>
      <c r="FG224" s="26">
        <f t="shared" si="101"/>
        <v>3.9719231954709663E-19</v>
      </c>
      <c r="FH224" s="26">
        <f t="shared" si="101"/>
        <v>2.1597332375373365E-19</v>
      </c>
    </row>
    <row r="225" spans="2:164" ht="19.2" customHeight="1" x14ac:dyDescent="0.3">
      <c r="B225" s="26">
        <f t="shared" si="102"/>
        <v>5.7372264180759338E-7</v>
      </c>
      <c r="C225" s="3">
        <v>41</v>
      </c>
      <c r="D225" s="26">
        <f t="shared" si="109"/>
        <v>9.4423928215765798E-45</v>
      </c>
      <c r="E225" s="26">
        <f t="shared" si="109"/>
        <v>8.2148817547716236E-43</v>
      </c>
      <c r="F225" s="26">
        <f t="shared" si="109"/>
        <v>3.5734735633256203E-41</v>
      </c>
      <c r="G225" s="26">
        <f t="shared" si="109"/>
        <v>1.036307333364443E-39</v>
      </c>
      <c r="H225" s="26">
        <f t="shared" si="109"/>
        <v>2.2539684500676578E-38</v>
      </c>
      <c r="I225" s="26">
        <f t="shared" si="109"/>
        <v>3.9219051031177315E-37</v>
      </c>
      <c r="J225" s="26">
        <f t="shared" si="109"/>
        <v>5.6867623995206539E-36</v>
      </c>
      <c r="K225" s="26">
        <f t="shared" si="109"/>
        <v>7.067833267975678E-35</v>
      </c>
      <c r="L225" s="26">
        <f t="shared" si="109"/>
        <v>7.6862686789235889E-34</v>
      </c>
      <c r="M225" s="26">
        <f t="shared" si="109"/>
        <v>7.430059722959452E-33</v>
      </c>
      <c r="N225" s="26">
        <f t="shared" si="109"/>
        <v>6.4641519589748032E-32</v>
      </c>
      <c r="O225" s="26">
        <f t="shared" si="109"/>
        <v>5.1125565493709003E-31</v>
      </c>
      <c r="P225" s="26">
        <f t="shared" si="109"/>
        <v>3.7066034982939301E-30</v>
      </c>
      <c r="Q225" s="26">
        <f t="shared" si="109"/>
        <v>2.4805731103967104E-29</v>
      </c>
      <c r="R225" s="26">
        <f t="shared" si="109"/>
        <v>1.5414990043179505E-28</v>
      </c>
      <c r="S225" s="26">
        <f t="shared" si="109"/>
        <v>8.9406942250441106E-28</v>
      </c>
      <c r="T225" s="26">
        <f t="shared" si="106"/>
        <v>4.8615024848677413E-27</v>
      </c>
      <c r="U225" s="26">
        <f t="shared" si="106"/>
        <v>2.4879453893146502E-26</v>
      </c>
      <c r="V225" s="26">
        <f t="shared" si="106"/>
        <v>1.202506938168754E-25</v>
      </c>
      <c r="W225" s="26">
        <f t="shared" si="106"/>
        <v>5.5062159800358863E-25</v>
      </c>
      <c r="X225" s="26">
        <f t="shared" si="106"/>
        <v>2.395203951315622E-24</v>
      </c>
      <c r="Y225" s="26">
        <f t="shared" si="106"/>
        <v>9.922987798307566E-24</v>
      </c>
      <c r="Z225" s="26">
        <f t="shared" si="106"/>
        <v>3.9240906293307053E-23</v>
      </c>
      <c r="AA225" s="26">
        <f t="shared" si="106"/>
        <v>1.4843299337033587E-22</v>
      </c>
      <c r="AB225" s="26">
        <f t="shared" si="106"/>
        <v>5.3806960096746759E-22</v>
      </c>
      <c r="AC225" s="26">
        <f t="shared" si="106"/>
        <v>1.8724822113667893E-21</v>
      </c>
      <c r="AD225" s="26">
        <f t="shared" si="106"/>
        <v>6.2656135534196076E-21</v>
      </c>
      <c r="AE225" s="26">
        <f t="shared" si="106"/>
        <v>2.0189199227685424E-20</v>
      </c>
      <c r="AF225" s="26">
        <f t="shared" si="106"/>
        <v>6.2730726171737225E-20</v>
      </c>
      <c r="AG225" s="26">
        <f t="shared" si="106"/>
        <v>1.8819217851521142E-19</v>
      </c>
      <c r="AH225" s="26">
        <f t="shared" si="106"/>
        <v>5.4575731769410947E-19</v>
      </c>
      <c r="AI225" s="26">
        <f t="shared" si="99"/>
        <v>1.531641504496376E-18</v>
      </c>
      <c r="AJ225" s="26">
        <f t="shared" si="99"/>
        <v>4.1641503403495196E-18</v>
      </c>
      <c r="AK225" s="26">
        <f t="shared" si="99"/>
        <v>1.0978214533648742E-17</v>
      </c>
      <c r="AL225" s="26">
        <f t="shared" si="99"/>
        <v>2.8091313659630592E-17</v>
      </c>
      <c r="AM225" s="26">
        <f t="shared" si="99"/>
        <v>6.9826979668224425E-17</v>
      </c>
      <c r="AN225" s="26">
        <f t="shared" si="99"/>
        <v>1.6874853419820959E-16</v>
      </c>
      <c r="AO225" s="26">
        <f t="shared" si="99"/>
        <v>3.9678709392552053E-16</v>
      </c>
      <c r="AP225" s="26">
        <f t="shared" si="99"/>
        <v>9.0843360977684919E-16</v>
      </c>
      <c r="AQ225" s="26">
        <f t="shared" si="99"/>
        <v>2.0265057448868129E-15</v>
      </c>
      <c r="AR225" s="26">
        <f t="shared" si="95"/>
        <v>4.4076499951288294E-15</v>
      </c>
      <c r="AS225" s="26">
        <f t="shared" si="95"/>
        <v>9.3528182823465282E-15</v>
      </c>
      <c r="AT225" s="26">
        <f t="shared" si="95"/>
        <v>1.9373695013432071E-14</v>
      </c>
      <c r="AU225" s="26">
        <f t="shared" si="95"/>
        <v>3.9197941073688189E-14</v>
      </c>
      <c r="AV225" s="26">
        <f t="shared" si="95"/>
        <v>7.7505019850246763E-14</v>
      </c>
      <c r="AW225" s="26">
        <f t="shared" si="95"/>
        <v>1.4984303837714348E-13</v>
      </c>
      <c r="AX225" s="26">
        <f t="shared" si="95"/>
        <v>2.8339878997416309E-13</v>
      </c>
      <c r="AY225" s="26">
        <f t="shared" si="107"/>
        <v>5.2458924952664545E-13</v>
      </c>
      <c r="AZ225" s="26">
        <f t="shared" si="107"/>
        <v>9.508180147670422E-13</v>
      </c>
      <c r="BA225" s="26">
        <f t="shared" si="107"/>
        <v>1.6881870874435252E-12</v>
      </c>
      <c r="BB225" s="26">
        <f t="shared" si="107"/>
        <v>2.9374455321517434E-12</v>
      </c>
      <c r="BC225" s="26">
        <f t="shared" si="107"/>
        <v>5.0109364960235506E-12</v>
      </c>
      <c r="BD225" s="26">
        <f t="shared" si="107"/>
        <v>8.3836822145008967E-12</v>
      </c>
      <c r="BE225" s="26">
        <f t="shared" si="107"/>
        <v>1.3761893446444878E-11</v>
      </c>
      <c r="BF225" s="26">
        <f t="shared" si="107"/>
        <v>2.2171939441494576E-11</v>
      </c>
      <c r="BG225" s="26">
        <f t="shared" si="107"/>
        <v>3.5071976934727888E-11</v>
      </c>
      <c r="BH225" s="26">
        <f t="shared" si="107"/>
        <v>5.448682130930935E-11</v>
      </c>
      <c r="BI225" s="26">
        <f t="shared" si="107"/>
        <v>8.3164095682630147E-11</v>
      </c>
      <c r="BJ225" s="26">
        <f t="shared" si="107"/>
        <v>1.2474614352394454E-10</v>
      </c>
      <c r="BK225" s="26">
        <f t="shared" si="107"/>
        <v>1.8394770316242658E-10</v>
      </c>
      <c r="BL225" s="26">
        <f t="shared" si="107"/>
        <v>2.6672416958551949E-10</v>
      </c>
      <c r="BM225" s="26">
        <f t="shared" si="107"/>
        <v>3.8040988121213436E-10</v>
      </c>
      <c r="BN225" s="26">
        <f t="shared" si="107"/>
        <v>5.3380096234605916E-10</v>
      </c>
      <c r="BO225" s="26">
        <f t="shared" si="104"/>
        <v>7.3715370990646207E-10</v>
      </c>
      <c r="BP225" s="26">
        <f t="shared" si="104"/>
        <v>1.0020683244040996E-9</v>
      </c>
      <c r="BQ225" s="26">
        <f t="shared" si="100"/>
        <v>1.3412299111254846E-9</v>
      </c>
      <c r="BR225" s="26">
        <f t="shared" si="100"/>
        <v>1.767984882847228E-9</v>
      </c>
      <c r="BS225" s="26">
        <f t="shared" ref="BS225:CH241" si="111">$B225*BS$182</f>
        <v>2.2957415642941651E-9</v>
      </c>
      <c r="BT225" s="26">
        <f t="shared" si="111"/>
        <v>2.9371987660822359E-9</v>
      </c>
      <c r="BU225" s="26">
        <f t="shared" si="111"/>
        <v>3.7034245311471764E-9</v>
      </c>
      <c r="BV225" s="26">
        <f t="shared" si="111"/>
        <v>4.6028276315686263E-9</v>
      </c>
      <c r="BW225" s="26">
        <f t="shared" si="111"/>
        <v>5.6400845626263554E-9</v>
      </c>
      <c r="BX225" s="26">
        <f t="shared" si="111"/>
        <v>6.8151021798401738E-9</v>
      </c>
      <c r="BY225" s="26">
        <f t="shared" si="111"/>
        <v>8.1221080773437774E-9</v>
      </c>
      <c r="BZ225" s="26">
        <f t="shared" si="111"/>
        <v>9.5489649017419948E-9</v>
      </c>
      <c r="CA225" s="26">
        <f t="shared" si="111"/>
        <v>1.1076799286020722E-8</v>
      </c>
      <c r="CB225" s="26">
        <f t="shared" si="111"/>
        <v>1.2680020235313207E-8</v>
      </c>
      <c r="CC225" s="26">
        <f t="shared" si="111"/>
        <v>1.4326776110029199E-8</v>
      </c>
      <c r="CD225" s="26">
        <f t="shared" si="111"/>
        <v>1.5979865661186429E-8</v>
      </c>
      <c r="CE225" s="26">
        <f t="shared" si="111"/>
        <v>1.7598079905357173E-8</v>
      </c>
      <c r="CF225" s="26">
        <f t="shared" si="111"/>
        <v>1.9137911897075929E-8</v>
      </c>
      <c r="CG225" s="26">
        <f t="shared" si="111"/>
        <v>2.0555535000563035E-8</v>
      </c>
      <c r="CH225" s="26">
        <f t="shared" si="111"/>
        <v>2.1808921281085185E-8</v>
      </c>
      <c r="CI225" s="26">
        <f t="shared" si="96"/>
        <v>2.2859953631980847E-8</v>
      </c>
      <c r="CJ225" s="26">
        <f t="shared" si="96"/>
        <v>2.3676380547408732E-8</v>
      </c>
      <c r="CK225" s="26">
        <f t="shared" si="96"/>
        <v>2.4233471854406585E-8</v>
      </c>
      <c r="CL225" s="26">
        <f t="shared" si="96"/>
        <v>2.4515256410853176E-8</v>
      </c>
      <c r="CM225" s="26">
        <f t="shared" si="96"/>
        <v>2.4515256410853179E-8</v>
      </c>
      <c r="CN225" s="26">
        <f t="shared" si="96"/>
        <v>2.4236673951638938E-8</v>
      </c>
      <c r="CO225" s="26">
        <f t="shared" si="96"/>
        <v>2.3692029593175145E-8</v>
      </c>
      <c r="CP225" s="26">
        <f t="shared" si="96"/>
        <v>2.2902295273402631E-8</v>
      </c>
      <c r="CQ225" s="26">
        <f t="shared" si="96"/>
        <v>2.1895600975670664E-8</v>
      </c>
      <c r="CR225" s="26">
        <f t="shared" si="96"/>
        <v>2.0705622661775511E-8</v>
      </c>
      <c r="CS225" s="26">
        <f t="shared" si="110"/>
        <v>1.9369776038435171E-8</v>
      </c>
      <c r="CT225" s="26">
        <f t="shared" si="110"/>
        <v>1.79273459079134E-8</v>
      </c>
      <c r="CU225" s="26">
        <f t="shared" si="110"/>
        <v>1.6417674673562804E-8</v>
      </c>
      <c r="CV225" s="26">
        <f t="shared" si="110"/>
        <v>1.4878517672916256E-8</v>
      </c>
      <c r="CW225" s="26">
        <f t="shared" si="110"/>
        <v>1.3344649871584697E-8</v>
      </c>
      <c r="CX225" s="26">
        <f t="shared" si="110"/>
        <v>1.1846781008447617E-8</v>
      </c>
      <c r="CY225" s="26">
        <f t="shared" si="110"/>
        <v>1.0410807552878228E-8</v>
      </c>
      <c r="CZ225" s="26">
        <f t="shared" si="110"/>
        <v>9.0574025710040594E-9</v>
      </c>
      <c r="DA225" s="26">
        <f t="shared" si="110"/>
        <v>7.8019210265084526E-9</v>
      </c>
      <c r="DB225" s="26">
        <f t="shared" si="110"/>
        <v>6.654579699080721E-9</v>
      </c>
      <c r="DC225" s="26">
        <f t="shared" si="110"/>
        <v>5.6208585807769445E-9</v>
      </c>
      <c r="DD225" s="26">
        <f t="shared" si="110"/>
        <v>4.7020643896883941E-9</v>
      </c>
      <c r="DE225" s="26">
        <f t="shared" si="110"/>
        <v>3.8959962085989563E-9</v>
      </c>
      <c r="DF225" s="26">
        <f t="shared" si="110"/>
        <v>3.1976572655481949E-9</v>
      </c>
      <c r="DG225" s="26">
        <f t="shared" si="110"/>
        <v>2.5999643187167616E-9</v>
      </c>
      <c r="DH225" s="26">
        <f t="shared" si="110"/>
        <v>2.0944157011885044E-9</v>
      </c>
      <c r="DI225" s="26">
        <f t="shared" si="108"/>
        <v>1.6716895963614653E-9</v>
      </c>
      <c r="DJ225" s="26">
        <f t="shared" si="108"/>
        <v>1.3221544989404315E-9</v>
      </c>
      <c r="DK225" s="26">
        <f t="shared" si="108"/>
        <v>1.0362832559262841E-9</v>
      </c>
      <c r="DL225" s="26">
        <f t="shared" si="108"/>
        <v>8.0497002915702695E-10</v>
      </c>
      <c r="DM225" s="26">
        <f t="shared" si="108"/>
        <v>6.1975568616514412E-10</v>
      </c>
      <c r="DN225" s="26">
        <f t="shared" si="108"/>
        <v>4.7297144470497817E-10</v>
      </c>
      <c r="DO225" s="26">
        <f t="shared" si="108"/>
        <v>3.578131799072447E-10</v>
      </c>
      <c r="DP225" s="26">
        <f t="shared" si="108"/>
        <v>2.6835988493043307E-10</v>
      </c>
      <c r="DQ225" s="26">
        <f t="shared" si="108"/>
        <v>1.9954965802519263E-10</v>
      </c>
      <c r="DR225" s="26">
        <f t="shared" si="108"/>
        <v>1.4712559532366045E-10</v>
      </c>
      <c r="DS225" s="26">
        <f t="shared" si="108"/>
        <v>1.0756241002654135E-10</v>
      </c>
      <c r="DT225" s="26">
        <f t="shared" si="108"/>
        <v>7.7982747269242159E-11</v>
      </c>
      <c r="DU225" s="26">
        <f t="shared" si="108"/>
        <v>5.6070239772099634E-11</v>
      </c>
      <c r="DV225" s="26">
        <f t="shared" si="108"/>
        <v>3.9984515247317073E-11</v>
      </c>
      <c r="DW225" s="26">
        <f t="shared" si="108"/>
        <v>2.8281730296882933E-11</v>
      </c>
      <c r="DX225" s="26">
        <f t="shared" si="105"/>
        <v>1.9842826901845236E-11</v>
      </c>
      <c r="DY225" s="26">
        <f t="shared" si="105"/>
        <v>1.3810607523684364E-11</v>
      </c>
      <c r="DZ225" s="26">
        <f t="shared" si="98"/>
        <v>9.535895671115358E-12</v>
      </c>
      <c r="EA225" s="26">
        <f t="shared" si="93"/>
        <v>6.5324639636774012E-12</v>
      </c>
      <c r="EB225" s="26">
        <f t="shared" si="93"/>
        <v>4.4400341003120054E-12</v>
      </c>
      <c r="EC225" s="26">
        <f t="shared" si="81"/>
        <v>2.9944416025359944E-12</v>
      </c>
      <c r="ED225" s="26">
        <f t="shared" si="81"/>
        <v>2.0039724570817866E-12</v>
      </c>
      <c r="EE225" s="26">
        <f t="shared" si="103"/>
        <v>1.3308824714970582E-12</v>
      </c>
      <c r="EF225" s="26">
        <f t="shared" si="103"/>
        <v>8.7717253803216071E-13</v>
      </c>
      <c r="EG225" s="26">
        <f t="shared" si="103"/>
        <v>5.7378955495336437E-13</v>
      </c>
      <c r="EH225" s="26">
        <f t="shared" si="103"/>
        <v>3.7253500955927709E-13</v>
      </c>
      <c r="EI225" s="26">
        <f t="shared" si="103"/>
        <v>2.400781172715337E-13</v>
      </c>
      <c r="EJ225" s="26">
        <f t="shared" si="103"/>
        <v>1.5357938384281738E-13</v>
      </c>
      <c r="EK225" s="26">
        <f t="shared" si="103"/>
        <v>9.7528513827191945E-14</v>
      </c>
      <c r="EL225" s="26">
        <f t="shared" si="103"/>
        <v>6.1485367412794434E-14</v>
      </c>
      <c r="EM225" s="26">
        <f t="shared" si="103"/>
        <v>3.8483647229591009E-14</v>
      </c>
      <c r="EN225" s="26">
        <f t="shared" si="103"/>
        <v>2.3914837921245762E-14</v>
      </c>
      <c r="EO225" s="26">
        <f t="shared" si="103"/>
        <v>1.475596382374736E-14</v>
      </c>
      <c r="EP225" s="26">
        <f t="shared" si="103"/>
        <v>9.0406257230001306E-15</v>
      </c>
      <c r="EQ225" s="26">
        <f t="shared" si="103"/>
        <v>5.5002408244825414E-15</v>
      </c>
      <c r="ER225" s="26">
        <f t="shared" si="103"/>
        <v>3.3230621647915699E-15</v>
      </c>
      <c r="ES225" s="26">
        <f t="shared" si="101"/>
        <v>1.9938372988749287E-15</v>
      </c>
      <c r="ET225" s="26">
        <f t="shared" si="101"/>
        <v>1.1881085274117958E-15</v>
      </c>
      <c r="EU225" s="26">
        <f t="shared" si="101"/>
        <v>7.0316627132532806E-16</v>
      </c>
      <c r="EV225" s="26">
        <f t="shared" si="101"/>
        <v>4.1334774057638641E-16</v>
      </c>
      <c r="EW225" s="26">
        <f t="shared" si="101"/>
        <v>2.4135069416205059E-16</v>
      </c>
      <c r="EX225" s="26">
        <f t="shared" si="101"/>
        <v>1.3998340261399056E-16</v>
      </c>
      <c r="EY225" s="26">
        <f t="shared" si="101"/>
        <v>8.0652688923292044E-17</v>
      </c>
      <c r="EZ225" s="26">
        <f t="shared" si="101"/>
        <v>4.6163052212672736E-17</v>
      </c>
      <c r="FA225" s="26">
        <f t="shared" si="101"/>
        <v>2.6249578709167386E-17</v>
      </c>
      <c r="FB225" s="26">
        <f t="shared" si="101"/>
        <v>1.4829307452581414E-17</v>
      </c>
      <c r="FC225" s="26">
        <f t="shared" si="101"/>
        <v>8.3235467637070749E-18</v>
      </c>
      <c r="FD225" s="26">
        <f t="shared" si="101"/>
        <v>4.6419780028365323E-18</v>
      </c>
      <c r="FE225" s="26">
        <f t="shared" si="101"/>
        <v>2.5723062818266489E-18</v>
      </c>
      <c r="FF225" s="26">
        <f t="shared" si="101"/>
        <v>1.4163964969551808E-18</v>
      </c>
      <c r="FG225" s="26">
        <f t="shared" si="101"/>
        <v>7.7500940399433766E-19</v>
      </c>
      <c r="FH225" s="26">
        <f t="shared" si="101"/>
        <v>4.2141136342192081E-19</v>
      </c>
    </row>
    <row r="226" spans="2:164" ht="19.2" customHeight="1" x14ac:dyDescent="0.3">
      <c r="B226" s="26">
        <f t="shared" si="102"/>
        <v>1.0928050320144561E-6</v>
      </c>
      <c r="C226" s="3">
        <v>42</v>
      </c>
      <c r="D226" s="26">
        <f t="shared" si="109"/>
        <v>1.7985510136336218E-44</v>
      </c>
      <c r="E226" s="26">
        <f t="shared" si="109"/>
        <v>1.5647393818612509E-42</v>
      </c>
      <c r="F226" s="26">
        <f t="shared" si="109"/>
        <v>6.8066163110963729E-41</v>
      </c>
      <c r="G226" s="26">
        <f t="shared" si="109"/>
        <v>1.9739187302179729E-39</v>
      </c>
      <c r="H226" s="26">
        <f t="shared" si="109"/>
        <v>4.2932732382240805E-38</v>
      </c>
      <c r="I226" s="26">
        <f t="shared" si="109"/>
        <v>7.470295434509913E-37</v>
      </c>
      <c r="J226" s="26">
        <f t="shared" si="109"/>
        <v>1.0831928380039267E-35</v>
      </c>
      <c r="K226" s="26">
        <f t="shared" si="109"/>
        <v>1.346253955804882E-34</v>
      </c>
      <c r="L226" s="26">
        <f t="shared" si="109"/>
        <v>1.4640511769378163E-33</v>
      </c>
      <c r="M226" s="26">
        <f t="shared" si="109"/>
        <v>1.415249471039886E-32</v>
      </c>
      <c r="N226" s="26">
        <f t="shared" si="109"/>
        <v>1.231267039804716E-31</v>
      </c>
      <c r="O226" s="26">
        <f t="shared" si="109"/>
        <v>9.7382029511826017E-31</v>
      </c>
      <c r="P226" s="26">
        <f t="shared" si="109"/>
        <v>7.0601971396074383E-30</v>
      </c>
      <c r="Q226" s="26">
        <f t="shared" si="109"/>
        <v>4.7249011626603687E-29</v>
      </c>
      <c r="R226" s="26">
        <f t="shared" si="109"/>
        <v>2.9361885796532188E-28</v>
      </c>
      <c r="S226" s="26">
        <f t="shared" si="109"/>
        <v>1.7029893761988663E-27</v>
      </c>
      <c r="T226" s="26">
        <f t="shared" si="106"/>
        <v>9.2600047330813482E-27</v>
      </c>
      <c r="U226" s="26">
        <f t="shared" si="106"/>
        <v>4.7389435986945394E-26</v>
      </c>
      <c r="V226" s="26">
        <f t="shared" si="106"/>
        <v>2.2904894060357061E-25</v>
      </c>
      <c r="W226" s="26">
        <f t="shared" si="106"/>
        <v>1.048803043816352E-24</v>
      </c>
      <c r="X226" s="26">
        <f t="shared" si="106"/>
        <v>4.5622932406011539E-24</v>
      </c>
      <c r="Y226" s="26">
        <f t="shared" si="106"/>
        <v>1.8900929139633328E-23</v>
      </c>
      <c r="Z226" s="26">
        <f t="shared" si="106"/>
        <v>7.4744583415822453E-23</v>
      </c>
      <c r="AA226" s="26">
        <f t="shared" si="106"/>
        <v>2.8272951118159022E-22</v>
      </c>
      <c r="AB226" s="26">
        <f t="shared" si="106"/>
        <v>1.0248944780332646E-21</v>
      </c>
      <c r="AC226" s="26">
        <f t="shared" si="106"/>
        <v>3.5666327835557649E-21</v>
      </c>
      <c r="AD226" s="26">
        <f t="shared" si="106"/>
        <v>1.1934502006513456E-20</v>
      </c>
      <c r="AE226" s="26">
        <f t="shared" si="106"/>
        <v>3.8455617576543401E-20</v>
      </c>
      <c r="AF226" s="26">
        <f t="shared" si="106"/>
        <v>1.1948709746997484E-19</v>
      </c>
      <c r="AG226" s="26">
        <f t="shared" si="106"/>
        <v>3.5846129240992407E-19</v>
      </c>
      <c r="AH226" s="26">
        <f t="shared" si="106"/>
        <v>1.0395377479887729E-18</v>
      </c>
      <c r="AI226" s="26">
        <f t="shared" si="99"/>
        <v>2.9174123895168864E-18</v>
      </c>
      <c r="AJ226" s="26">
        <f t="shared" si="99"/>
        <v>7.9317149339990306E-18</v>
      </c>
      <c r="AK226" s="26">
        <f t="shared" si="99"/>
        <v>2.091088482599746E-17</v>
      </c>
      <c r="AL226" s="26">
        <f t="shared" si="99"/>
        <v>5.3507264113581713E-17</v>
      </c>
      <c r="AM226" s="26">
        <f t="shared" ref="AM226:BB241" si="112">$B226*AM$182</f>
        <v>1.3300377079661704E-16</v>
      </c>
      <c r="AN226" s="26">
        <f t="shared" si="112"/>
        <v>3.2142577942515888E-16</v>
      </c>
      <c r="AO226" s="26">
        <f t="shared" si="112"/>
        <v>7.5578494081051013E-16</v>
      </c>
      <c r="AP226" s="26">
        <f t="shared" si="112"/>
        <v>1.7303497329082721E-15</v>
      </c>
      <c r="AQ226" s="26">
        <f t="shared" si="112"/>
        <v>3.8600109426415221E-15</v>
      </c>
      <c r="AR226" s="26">
        <f t="shared" si="112"/>
        <v>8.3955238002453315E-15</v>
      </c>
      <c r="AS226" s="26">
        <f t="shared" si="112"/>
        <v>1.7814891966374218E-14</v>
      </c>
      <c r="AT226" s="26">
        <f t="shared" si="112"/>
        <v>3.6902276216060835E-14</v>
      </c>
      <c r="AU226" s="26">
        <f t="shared" si="112"/>
        <v>7.4662744902262707E-14</v>
      </c>
      <c r="AV226" s="26">
        <f t="shared" si="112"/>
        <v>1.4762860923856425E-13</v>
      </c>
      <c r="AW226" s="26">
        <f t="shared" si="112"/>
        <v>2.8541531119455706E-13</v>
      </c>
      <c r="AX226" s="26">
        <f t="shared" si="112"/>
        <v>5.3980721899840219E-13</v>
      </c>
      <c r="AY226" s="26">
        <f t="shared" si="112"/>
        <v>9.9921761814598437E-13</v>
      </c>
      <c r="AZ226" s="26">
        <f t="shared" si="112"/>
        <v>1.8110819328895918E-12</v>
      </c>
      <c r="BA226" s="26">
        <f t="shared" si="112"/>
        <v>3.2155944522733595E-12</v>
      </c>
      <c r="BB226" s="26">
        <f t="shared" si="112"/>
        <v>5.595134346955663E-12</v>
      </c>
      <c r="BC226" s="26">
        <f t="shared" si="107"/>
        <v>9.5446409448066989E-12</v>
      </c>
      <c r="BD226" s="26">
        <f t="shared" si="107"/>
        <v>1.5968918503811122E-11</v>
      </c>
      <c r="BE226" s="26">
        <f t="shared" si="107"/>
        <v>2.6213130374180539E-11</v>
      </c>
      <c r="BF226" s="26">
        <f t="shared" si="107"/>
        <v>4.2232265602846518E-11</v>
      </c>
      <c r="BG226" s="26">
        <f t="shared" si="107"/>
        <v>6.6803765589957427E-11</v>
      </c>
      <c r="BH226" s="26">
        <f t="shared" si="107"/>
        <v>1.0378442154154091E-10</v>
      </c>
      <c r="BI226" s="26">
        <f t="shared" si="107"/>
        <v>1.584078013002468E-10</v>
      </c>
      <c r="BJ226" s="26">
        <f t="shared" si="107"/>
        <v>2.3761170195036894E-10</v>
      </c>
      <c r="BK226" s="26">
        <f t="shared" si="107"/>
        <v>3.5037657745223868E-10</v>
      </c>
      <c r="BL226" s="26">
        <f t="shared" si="107"/>
        <v>5.080460373057479E-10</v>
      </c>
      <c r="BM226" s="26">
        <f t="shared" si="107"/>
        <v>7.2459024992787001E-10</v>
      </c>
      <c r="BN226" s="26">
        <f t="shared" si="107"/>
        <v>1.0167637378020105E-9</v>
      </c>
      <c r="BO226" s="26">
        <f t="shared" si="104"/>
        <v>1.4041023045837275E-9</v>
      </c>
      <c r="BP226" s="26">
        <f t="shared" si="104"/>
        <v>1.9087015702935102E-9</v>
      </c>
      <c r="BQ226" s="26">
        <f t="shared" si="104"/>
        <v>2.5547236402390007E-9</v>
      </c>
      <c r="BR226" s="26">
        <f t="shared" si="104"/>
        <v>3.3675902530423157E-9</v>
      </c>
      <c r="BS226" s="26">
        <f t="shared" si="104"/>
        <v>4.3728410748459987E-9</v>
      </c>
      <c r="BT226" s="26">
        <f t="shared" si="104"/>
        <v>5.5946643163470778E-9</v>
      </c>
      <c r="BU226" s="26">
        <f t="shared" si="104"/>
        <v>7.0541419640898112E-9</v>
      </c>
      <c r="BV226" s="26">
        <f t="shared" si="104"/>
        <v>8.7672907267973233E-9</v>
      </c>
      <c r="BW226" s="26">
        <f t="shared" si="104"/>
        <v>1.0743018214526317E-8</v>
      </c>
      <c r="BX226" s="26">
        <f t="shared" si="104"/>
        <v>1.298114700921929E-8</v>
      </c>
      <c r="BY226" s="26">
        <f t="shared" si="104"/>
        <v>1.547068205208328E-8</v>
      </c>
      <c r="BZ226" s="26">
        <f t="shared" si="104"/>
        <v>1.8188504574746532E-8</v>
      </c>
      <c r="CA226" s="26">
        <f t="shared" si="104"/>
        <v>2.109866530670599E-8</v>
      </c>
      <c r="CB226" s="26">
        <f t="shared" si="104"/>
        <v>2.4152419495834514E-8</v>
      </c>
      <c r="CC226" s="26">
        <f t="shared" si="104"/>
        <v>2.7289097352436382E-8</v>
      </c>
      <c r="CD226" s="26">
        <f t="shared" si="111"/>
        <v>3.0437839354640608E-8</v>
      </c>
      <c r="CE226" s="26">
        <f t="shared" si="111"/>
        <v>3.3520152200680099E-8</v>
      </c>
      <c r="CF226" s="26">
        <f t="shared" si="111"/>
        <v>3.6453165518239617E-8</v>
      </c>
      <c r="CG226" s="26">
        <f t="shared" si="111"/>
        <v>3.915340000107218E-8</v>
      </c>
      <c r="CH226" s="26">
        <f t="shared" si="111"/>
        <v>4.1540802440161972E-8</v>
      </c>
      <c r="CI226" s="26">
        <f t="shared" si="96"/>
        <v>4.3542768822820365E-8</v>
      </c>
      <c r="CJ226" s="26">
        <f t="shared" si="96"/>
        <v>4.5097867709349659E-8</v>
      </c>
      <c r="CK226" s="26">
        <f t="shared" si="96"/>
        <v>4.6158994008393178E-8</v>
      </c>
      <c r="CL226" s="26">
        <f t="shared" si="96"/>
        <v>4.6695726496862872E-8</v>
      </c>
      <c r="CM226" s="26">
        <f t="shared" si="96"/>
        <v>4.6695726496862878E-8</v>
      </c>
      <c r="CN226" s="26">
        <f t="shared" si="96"/>
        <v>4.6165093241216703E-8</v>
      </c>
      <c r="CO226" s="26">
        <f t="shared" si="96"/>
        <v>4.5127675415571402E-8</v>
      </c>
      <c r="CP226" s="26">
        <f t="shared" si="96"/>
        <v>4.3623419568385668E-8</v>
      </c>
      <c r="CQ226" s="26">
        <f t="shared" si="96"/>
        <v>4.170590662032479E-8</v>
      </c>
      <c r="CR226" s="26">
        <f t="shared" si="96"/>
        <v>3.9439281260524511E-8</v>
      </c>
      <c r="CS226" s="26">
        <f t="shared" si="110"/>
        <v>3.6894811501781024E-8</v>
      </c>
      <c r="CT226" s="26">
        <f t="shared" si="110"/>
        <v>3.414732553888243E-8</v>
      </c>
      <c r="CU226" s="26">
        <f t="shared" si="110"/>
        <v>3.1271761282976552E-8</v>
      </c>
      <c r="CV226" s="26">
        <f t="shared" si="110"/>
        <v>2.8340033662697437E-8</v>
      </c>
      <c r="CW226" s="26">
        <f t="shared" si="110"/>
        <v>2.54183807077802E-8</v>
      </c>
      <c r="CX226" s="26">
        <f t="shared" si="110"/>
        <v>2.2565297158947684E-8</v>
      </c>
      <c r="CY226" s="26">
        <f t="shared" si="110"/>
        <v>1.9830109624529821E-8</v>
      </c>
      <c r="CZ226" s="26">
        <f t="shared" si="110"/>
        <v>1.7252195373340949E-8</v>
      </c>
      <c r="DA226" s="26">
        <f t="shared" si="110"/>
        <v>1.4860801955254093E-8</v>
      </c>
      <c r="DB226" s="26">
        <f t="shared" si="110"/>
        <v>1.2675389903010811E-8</v>
      </c>
      <c r="DC226" s="26">
        <f t="shared" si="110"/>
        <v>1.0706397296717917E-8</v>
      </c>
      <c r="DD226" s="26">
        <f t="shared" si="110"/>
        <v>8.9563131232159272E-9</v>
      </c>
      <c r="DE226" s="26">
        <f t="shared" si="110"/>
        <v>7.4209451592360562E-9</v>
      </c>
      <c r="DF226" s="26">
        <f t="shared" si="110"/>
        <v>6.0907757439012819E-9</v>
      </c>
      <c r="DG226" s="26">
        <f t="shared" si="110"/>
        <v>4.9523129880318926E-9</v>
      </c>
      <c r="DH226" s="26">
        <f t="shared" si="110"/>
        <v>3.989363240359029E-9</v>
      </c>
      <c r="DI226" s="26">
        <f t="shared" si="108"/>
        <v>3.1841706597361027E-9</v>
      </c>
      <c r="DJ226" s="26">
        <f t="shared" si="108"/>
        <v>2.5183895217912811E-9</v>
      </c>
      <c r="DK226" s="26">
        <f t="shared" si="108"/>
        <v>1.9738728684310039E-9</v>
      </c>
      <c r="DL226" s="26">
        <f t="shared" si="108"/>
        <v>1.5332762460133742E-9</v>
      </c>
      <c r="DM226" s="26">
        <f t="shared" si="108"/>
        <v>1.1804870212669333E-9</v>
      </c>
      <c r="DN226" s="26">
        <f t="shared" si="108"/>
        <v>9.0089798991423792E-10</v>
      </c>
      <c r="DO226" s="26">
        <f t="shared" si="108"/>
        <v>6.8154891410903282E-10</v>
      </c>
      <c r="DP226" s="26">
        <f t="shared" si="108"/>
        <v>5.1116168558177368E-10</v>
      </c>
      <c r="DQ226" s="26">
        <f t="shared" si="108"/>
        <v>3.8009458671465006E-10</v>
      </c>
      <c r="DR226" s="26">
        <f t="shared" si="108"/>
        <v>2.8023922918792276E-10</v>
      </c>
      <c r="DS226" s="26">
        <f t="shared" si="108"/>
        <v>2.0488078100293453E-10</v>
      </c>
      <c r="DT226" s="26">
        <f t="shared" si="108"/>
        <v>1.4853856622712689E-10</v>
      </c>
      <c r="DU226" s="26">
        <f t="shared" si="108"/>
        <v>1.0680045670876048E-10</v>
      </c>
      <c r="DV226" s="26">
        <f t="shared" si="108"/>
        <v>7.6160981423460564E-11</v>
      </c>
      <c r="DW226" s="26">
        <f t="shared" si="108"/>
        <v>5.3869962470252839E-11</v>
      </c>
      <c r="DX226" s="26">
        <f t="shared" si="105"/>
        <v>3.7795860765419239E-11</v>
      </c>
      <c r="DY226" s="26">
        <f t="shared" si="105"/>
        <v>2.6305919092731943E-11</v>
      </c>
      <c r="DZ226" s="26">
        <f t="shared" si="98"/>
        <v>1.8163610802124367E-11</v>
      </c>
      <c r="EA226" s="26">
        <f t="shared" si="93"/>
        <v>1.2442788502242584E-11</v>
      </c>
      <c r="EB226" s="26">
        <f t="shared" si="93"/>
        <v>8.4572078101180486E-12</v>
      </c>
      <c r="EC226" s="26">
        <f t="shared" si="81"/>
        <v>5.7036982905447119E-12</v>
      </c>
      <c r="ED226" s="26">
        <f t="shared" si="81"/>
        <v>3.8170903944414716E-12</v>
      </c>
      <c r="EE226" s="26">
        <f t="shared" si="103"/>
        <v>2.5350142314229506E-12</v>
      </c>
      <c r="EF226" s="26">
        <f t="shared" si="103"/>
        <v>1.6708048343469615E-12</v>
      </c>
      <c r="EG226" s="26">
        <f t="shared" si="103"/>
        <v>1.0929324856254485E-12</v>
      </c>
      <c r="EH226" s="26">
        <f t="shared" si="103"/>
        <v>7.0959049439861814E-13</v>
      </c>
      <c r="EI226" s="26">
        <f t="shared" si="103"/>
        <v>4.5729165194577529E-13</v>
      </c>
      <c r="EJ226" s="26">
        <f t="shared" si="103"/>
        <v>2.9253215970060255E-13</v>
      </c>
      <c r="EK226" s="26">
        <f t="shared" si="103"/>
        <v>1.8576859776607862E-13</v>
      </c>
      <c r="EL226" s="26">
        <f t="shared" si="103"/>
        <v>1.1711498554817906E-13</v>
      </c>
      <c r="EM226" s="26">
        <f t="shared" si="103"/>
        <v>7.3302185199220465E-14</v>
      </c>
      <c r="EN226" s="26">
        <f t="shared" si="103"/>
        <v>4.5552072230943995E-14</v>
      </c>
      <c r="EO226" s="26">
        <f t="shared" si="103"/>
        <v>2.810659775951859E-14</v>
      </c>
      <c r="EP226" s="26">
        <f t="shared" si="103"/>
        <v>1.7220239472381083E-14</v>
      </c>
      <c r="EQ226" s="26">
        <f t="shared" si="103"/>
        <v>1.0476649189490483E-14</v>
      </c>
      <c r="ER226" s="26">
        <f t="shared" si="103"/>
        <v>6.3296422186505655E-15</v>
      </c>
      <c r="ES226" s="26">
        <f t="shared" si="101"/>
        <v>3.7977853311903144E-15</v>
      </c>
      <c r="ET226" s="26">
        <f t="shared" si="101"/>
        <v>2.2630638617367386E-15</v>
      </c>
      <c r="EU226" s="26">
        <f t="shared" si="101"/>
        <v>1.3393643263339489E-15</v>
      </c>
      <c r="EV226" s="26">
        <f t="shared" si="101"/>
        <v>7.8732902966930201E-16</v>
      </c>
      <c r="EW226" s="26">
        <f t="shared" si="101"/>
        <v>4.597156079277123E-16</v>
      </c>
      <c r="EX226" s="26">
        <f t="shared" si="101"/>
        <v>2.6663505259807546E-16</v>
      </c>
      <c r="EY226" s="26">
        <f t="shared" si="101"/>
        <v>1.5362416937769808E-16</v>
      </c>
      <c r="EZ226" s="26">
        <f t="shared" si="101"/>
        <v>8.7929623262233176E-17</v>
      </c>
      <c r="FA226" s="26">
        <f t="shared" si="101"/>
        <v>4.9999197541270868E-17</v>
      </c>
      <c r="FB226" s="26">
        <f t="shared" si="101"/>
        <v>2.824629990967869E-17</v>
      </c>
      <c r="FC226" s="26">
        <f t="shared" si="101"/>
        <v>1.5854374788013365E-17</v>
      </c>
      <c r="FD226" s="26">
        <f t="shared" si="101"/>
        <v>8.8418628625457161E-18</v>
      </c>
      <c r="FE226" s="26">
        <f t="shared" si="101"/>
        <v>4.8996310130031071E-18</v>
      </c>
      <c r="FF226" s="26">
        <f t="shared" si="101"/>
        <v>2.6978980894384212E-18</v>
      </c>
      <c r="FG226" s="26">
        <f t="shared" si="101"/>
        <v>1.476208388560633E-18</v>
      </c>
      <c r="FH226" s="26">
        <f t="shared" si="101"/>
        <v>8.0268831127984364E-19</v>
      </c>
    </row>
    <row r="227" spans="2:164" ht="19.2" customHeight="1" x14ac:dyDescent="0.3">
      <c r="B227" s="26">
        <f t="shared" si="102"/>
        <v>2.0331256409571404E-6</v>
      </c>
      <c r="C227" s="3">
        <v>43</v>
      </c>
      <c r="D227" s="26">
        <f t="shared" si="109"/>
        <v>3.3461414207137362E-44</v>
      </c>
      <c r="E227" s="26">
        <f t="shared" si="109"/>
        <v>2.91114303602095E-42</v>
      </c>
      <c r="F227" s="26">
        <f t="shared" si="109"/>
        <v>1.2663472206691006E-40</v>
      </c>
      <c r="G227" s="26">
        <f t="shared" si="109"/>
        <v>3.6724069399404378E-39</v>
      </c>
      <c r="H227" s="26">
        <f t="shared" si="109"/>
        <v>7.9874850943704327E-38</v>
      </c>
      <c r="I227" s="26">
        <f t="shared" si="109"/>
        <v>1.3898224064204577E-36</v>
      </c>
      <c r="J227" s="26">
        <f t="shared" si="109"/>
        <v>2.0152424893096434E-35</v>
      </c>
      <c r="K227" s="26">
        <f t="shared" si="109"/>
        <v>2.5046585224277031E-34</v>
      </c>
      <c r="L227" s="26">
        <f t="shared" si="109"/>
        <v>2.7238161431401406E-33</v>
      </c>
      <c r="M227" s="26">
        <f t="shared" si="109"/>
        <v>2.6330222717021296E-32</v>
      </c>
      <c r="N227" s="26">
        <f t="shared" si="109"/>
        <v>2.2907293763808812E-31</v>
      </c>
      <c r="O227" s="26">
        <f t="shared" si="109"/>
        <v>1.8117586885921232E-30</v>
      </c>
      <c r="P227" s="26">
        <f t="shared" si="109"/>
        <v>1.3135250492292989E-29</v>
      </c>
      <c r="Q227" s="26">
        <f t="shared" si="109"/>
        <v>8.7905137909960898E-29</v>
      </c>
      <c r="R227" s="26">
        <f t="shared" si="109"/>
        <v>5.4626764272618365E-28</v>
      </c>
      <c r="S227" s="26">
        <f t="shared" si="109"/>
        <v>3.1683523278118641E-27</v>
      </c>
      <c r="T227" s="26">
        <f t="shared" si="106"/>
        <v>1.7227915782477035E-26</v>
      </c>
      <c r="U227" s="26">
        <f t="shared" si="106"/>
        <v>8.8166392533852445E-26</v>
      </c>
      <c r="V227" s="26">
        <f t="shared" si="106"/>
        <v>4.2613756391362241E-25</v>
      </c>
      <c r="W227" s="26">
        <f t="shared" si="106"/>
        <v>1.9512614768676439E-24</v>
      </c>
      <c r="X227" s="26">
        <f t="shared" si="106"/>
        <v>8.4879874243742927E-24</v>
      </c>
      <c r="Y227" s="26">
        <f t="shared" si="106"/>
        <v>3.5164519329550599E-23</v>
      </c>
      <c r="Z227" s="26">
        <f t="shared" si="106"/>
        <v>1.3905969007594962E-22</v>
      </c>
      <c r="AA227" s="26">
        <f t="shared" si="106"/>
        <v>5.2600839289598512E-22</v>
      </c>
      <c r="AB227" s="26">
        <f t="shared" si="106"/>
        <v>1.9067804242479461E-21</v>
      </c>
      <c r="AC227" s="26">
        <f t="shared" si="106"/>
        <v>6.6355958763828597E-21</v>
      </c>
      <c r="AD227" s="26">
        <f t="shared" si="106"/>
        <v>2.2203724663280987E-20</v>
      </c>
      <c r="AE227" s="26">
        <f t="shared" si="106"/>
        <v>7.1545335026127712E-20</v>
      </c>
      <c r="AF227" s="26">
        <f t="shared" si="106"/>
        <v>2.2230157668832669E-19</v>
      </c>
      <c r="AG227" s="26">
        <f t="shared" si="106"/>
        <v>6.6690473006497926E-19</v>
      </c>
      <c r="AH227" s="26">
        <f t="shared" si="106"/>
        <v>1.9340237171884267E-18</v>
      </c>
      <c r="AI227" s="26">
        <f t="shared" ref="AI227:AX242" si="113">$B227*AI$182</f>
        <v>5.4277439804965675E-18</v>
      </c>
      <c r="AJ227" s="26">
        <f t="shared" si="113"/>
        <v>1.4756678946975032E-17</v>
      </c>
      <c r="AK227" s="26">
        <f t="shared" si="113"/>
        <v>3.8903971769297847E-17</v>
      </c>
      <c r="AL227" s="26">
        <f t="shared" si="113"/>
        <v>9.9548398350850325E-17</v>
      </c>
      <c r="AM227" s="26">
        <f t="shared" si="113"/>
        <v>2.4744887590068442E-16</v>
      </c>
      <c r="AN227" s="26">
        <f t="shared" si="113"/>
        <v>5.9800145009332263E-16</v>
      </c>
      <c r="AO227" s="26">
        <f t="shared" si="113"/>
        <v>1.4061115177870044E-15</v>
      </c>
      <c r="AP227" s="26">
        <f t="shared" si="113"/>
        <v>3.2192553170386661E-15</v>
      </c>
      <c r="AQ227" s="26">
        <f t="shared" si="113"/>
        <v>7.1814157072400863E-15</v>
      </c>
      <c r="AR227" s="26">
        <f t="shared" si="113"/>
        <v>1.5619579163247227E-14</v>
      </c>
      <c r="AS227" s="26">
        <f t="shared" si="113"/>
        <v>3.3143985053719686E-14</v>
      </c>
      <c r="AT227" s="26">
        <f t="shared" si="113"/>
        <v>6.8655397611276397E-14</v>
      </c>
      <c r="AU227" s="26">
        <f t="shared" si="113"/>
        <v>1.3890743237630358E-13</v>
      </c>
      <c r="AV227" s="26">
        <f t="shared" si="113"/>
        <v>2.746578776531445E-13</v>
      </c>
      <c r="AW227" s="26">
        <f t="shared" si="113"/>
        <v>5.3100523012941185E-13</v>
      </c>
      <c r="AX227" s="26">
        <f t="shared" si="113"/>
        <v>1.00429250046215E-12</v>
      </c>
      <c r="AY227" s="26">
        <f t="shared" si="112"/>
        <v>1.8590095221320759E-12</v>
      </c>
      <c r="AZ227" s="26">
        <f t="shared" si="112"/>
        <v>3.3694547588643779E-12</v>
      </c>
      <c r="BA227" s="26">
        <f t="shared" si="112"/>
        <v>5.9825013065551248E-12</v>
      </c>
      <c r="BB227" s="26">
        <f t="shared" si="112"/>
        <v>1.0409552273405951E-11</v>
      </c>
      <c r="BC227" s="26">
        <f t="shared" si="107"/>
        <v>1.7757471525221877E-11</v>
      </c>
      <c r="BD227" s="26">
        <f t="shared" si="107"/>
        <v>2.9709615821044132E-11</v>
      </c>
      <c r="BE227" s="26">
        <f t="shared" si="107"/>
        <v>4.8768614649638519E-11</v>
      </c>
      <c r="BF227" s="26">
        <f t="shared" si="107"/>
        <v>7.857165693552891E-11</v>
      </c>
      <c r="BG227" s="26">
        <f t="shared" si="107"/>
        <v>1.2428607551620065E-10</v>
      </c>
      <c r="BH227" s="26">
        <f t="shared" si="107"/>
        <v>1.9308729589124011E-10</v>
      </c>
      <c r="BI227" s="26">
        <f t="shared" si="107"/>
        <v>2.9471218846557732E-10</v>
      </c>
      <c r="BJ227" s="26">
        <f t="shared" si="107"/>
        <v>4.420682826983636E-10</v>
      </c>
      <c r="BK227" s="26">
        <f t="shared" si="107"/>
        <v>6.5186339991114582E-10</v>
      </c>
      <c r="BL227" s="26">
        <f t="shared" si="107"/>
        <v>9.4520192987116488E-10</v>
      </c>
      <c r="BM227" s="26">
        <f t="shared" si="107"/>
        <v>1.3480748835867433E-9</v>
      </c>
      <c r="BN227" s="26">
        <f t="shared" si="107"/>
        <v>1.8916534656781709E-9</v>
      </c>
      <c r="BO227" s="26">
        <f t="shared" si="104"/>
        <v>2.6122833573650911E-9</v>
      </c>
      <c r="BP227" s="26">
        <f t="shared" si="104"/>
        <v>3.5510726889181805E-9</v>
      </c>
      <c r="BQ227" s="26">
        <f t="shared" si="104"/>
        <v>4.7529742143981709E-9</v>
      </c>
      <c r="BR227" s="26">
        <f t="shared" si="104"/>
        <v>6.2652841917066737E-9</v>
      </c>
      <c r="BS227" s="26">
        <f t="shared" si="104"/>
        <v>8.1355182787833048E-9</v>
      </c>
      <c r="BT227" s="26">
        <f t="shared" si="104"/>
        <v>1.0408677797855095E-8</v>
      </c>
      <c r="BU227" s="26">
        <f t="shared" si="104"/>
        <v>1.3123985049469499E-8</v>
      </c>
      <c r="BV227" s="26">
        <f t="shared" si="104"/>
        <v>1.6311238561483496E-8</v>
      </c>
      <c r="BW227" s="26">
        <f t="shared" si="104"/>
        <v>1.9987010631676993E-8</v>
      </c>
      <c r="BX227" s="26">
        <f t="shared" si="104"/>
        <v>2.4150971179943014E-8</v>
      </c>
      <c r="BY227" s="26">
        <f t="shared" si="104"/>
        <v>2.8782664282945816E-8</v>
      </c>
      <c r="BZ227" s="26">
        <f t="shared" si="104"/>
        <v>3.3839078278598415E-8</v>
      </c>
      <c r="CA227" s="26">
        <f t="shared" si="104"/>
        <v>3.9253330803174184E-8</v>
      </c>
      <c r="CB227" s="26">
        <f t="shared" si="104"/>
        <v>4.493473394573891E-8</v>
      </c>
      <c r="CC227" s="26">
        <f t="shared" si="104"/>
        <v>5.0770413678951726E-8</v>
      </c>
      <c r="CD227" s="26">
        <f t="shared" si="111"/>
        <v>5.662853833421544E-8</v>
      </c>
      <c r="CE227" s="26">
        <f t="shared" si="111"/>
        <v>6.2363073861730809E-8</v>
      </c>
      <c r="CF227" s="26">
        <f t="shared" si="111"/>
        <v>6.7819842824632265E-8</v>
      </c>
      <c r="CG227" s="26">
        <f t="shared" si="111"/>
        <v>7.2843534885716139E-8</v>
      </c>
      <c r="CH227" s="26">
        <f t="shared" si="111"/>
        <v>7.7285213842162295E-8</v>
      </c>
      <c r="CI227" s="26">
        <f t="shared" si="96"/>
        <v>8.1009802461061651E-8</v>
      </c>
      <c r="CJ227" s="26">
        <f t="shared" si="96"/>
        <v>8.3903009691813842E-8</v>
      </c>
      <c r="CK227" s="26">
        <f t="shared" si="96"/>
        <v>8.587719815515064E-8</v>
      </c>
      <c r="CL227" s="26">
        <f t="shared" si="96"/>
        <v>8.6875770226722175E-8</v>
      </c>
      <c r="CM227" s="26">
        <f t="shared" si="96"/>
        <v>8.6875770226722188E-8</v>
      </c>
      <c r="CN227" s="26">
        <f t="shared" si="96"/>
        <v>8.5888545565054871E-8</v>
      </c>
      <c r="CO227" s="26">
        <f t="shared" si="96"/>
        <v>8.395846588943569E-8</v>
      </c>
      <c r="CP227" s="26">
        <f t="shared" si="96"/>
        <v>8.1159850359787798E-8</v>
      </c>
      <c r="CQ227" s="26">
        <f t="shared" si="96"/>
        <v>7.7592384409907077E-8</v>
      </c>
      <c r="CR227" s="26">
        <f t="shared" si="96"/>
        <v>7.3375406996325135E-8</v>
      </c>
      <c r="CS227" s="26">
        <f t="shared" si="110"/>
        <v>6.8641509770755823E-8</v>
      </c>
      <c r="CT227" s="26">
        <f t="shared" si="110"/>
        <v>6.3529907979316552E-8</v>
      </c>
      <c r="CU227" s="26">
        <f t="shared" si="110"/>
        <v>5.8180020991584647E-8</v>
      </c>
      <c r="CV227" s="26">
        <f t="shared" si="110"/>
        <v>5.2725644023623468E-8</v>
      </c>
      <c r="CW227" s="26">
        <f t="shared" si="110"/>
        <v>4.7290010619126251E-8</v>
      </c>
      <c r="CX227" s="26">
        <f t="shared" si="110"/>
        <v>4.1981948202693629E-8</v>
      </c>
      <c r="CY227" s="26">
        <f t="shared" si="110"/>
        <v>3.689322720842781E-8</v>
      </c>
      <c r="CZ227" s="26">
        <f t="shared" si="110"/>
        <v>3.2097107671332199E-8</v>
      </c>
      <c r="DA227" s="26">
        <f t="shared" si="110"/>
        <v>2.7648003637682208E-8</v>
      </c>
      <c r="DB227" s="26">
        <f t="shared" si="110"/>
        <v>2.3582120749787703E-8</v>
      </c>
      <c r="DC227" s="26">
        <f t="shared" si="110"/>
        <v>1.991887869156834E-8</v>
      </c>
      <c r="DD227" s="26">
        <f t="shared" si="110"/>
        <v>1.6662908136215784E-8</v>
      </c>
      <c r="DE227" s="26">
        <f t="shared" si="110"/>
        <v>1.3806409598578796E-8</v>
      </c>
      <c r="DF227" s="26">
        <f t="shared" si="110"/>
        <v>1.1331675802607107E-8</v>
      </c>
      <c r="DG227" s="26">
        <f t="shared" si="110"/>
        <v>9.2136055591291604E-9</v>
      </c>
      <c r="DH227" s="26">
        <f t="shared" si="110"/>
        <v>7.4220711448540537E-9</v>
      </c>
      <c r="DI227" s="26">
        <f t="shared" si="108"/>
        <v>5.9240384367183675E-9</v>
      </c>
      <c r="DJ227" s="26">
        <f t="shared" si="108"/>
        <v>4.6853758544954356E-9</v>
      </c>
      <c r="DK227" s="26">
        <f t="shared" si="108"/>
        <v>3.6723216156856114E-9</v>
      </c>
      <c r="DL227" s="26">
        <f t="shared" si="108"/>
        <v>2.8526069693272256E-9</v>
      </c>
      <c r="DM227" s="26">
        <f t="shared" si="108"/>
        <v>2.1962549232873313E-9</v>
      </c>
      <c r="DN227" s="26">
        <f t="shared" si="108"/>
        <v>1.6760892835613834E-9</v>
      </c>
      <c r="DO227" s="26">
        <f t="shared" si="108"/>
        <v>1.2679979797377435E-9</v>
      </c>
      <c r="DP227" s="26">
        <f t="shared" si="108"/>
        <v>9.5099848480330586E-10</v>
      </c>
      <c r="DQ227" s="26">
        <f t="shared" si="108"/>
        <v>7.0715271946912076E-10</v>
      </c>
      <c r="DR227" s="26">
        <f t="shared" si="108"/>
        <v>5.2137531011706891E-10</v>
      </c>
      <c r="DS227" s="26">
        <f t="shared" si="108"/>
        <v>3.8117354605197357E-10</v>
      </c>
      <c r="DT227" s="26">
        <f t="shared" si="108"/>
        <v>2.7635082088767969E-10</v>
      </c>
      <c r="DU227" s="26">
        <f t="shared" si="108"/>
        <v>1.9869852410932306E-10</v>
      </c>
      <c r="DV227" s="26">
        <f t="shared" si="108"/>
        <v>1.4169484915992752E-10</v>
      </c>
      <c r="DW227" s="26">
        <f t="shared" si="108"/>
        <v>1.0022318599116869E-10</v>
      </c>
      <c r="DX227" s="26">
        <f t="shared" si="105"/>
        <v>7.0317880493803678E-11</v>
      </c>
      <c r="DY227" s="26">
        <f t="shared" si="105"/>
        <v>4.8941244823687644E-11</v>
      </c>
      <c r="DZ227" s="26">
        <f t="shared" si="98"/>
        <v>3.3792764283022289E-11</v>
      </c>
      <c r="EA227" s="26">
        <f t="shared" si="93"/>
        <v>2.3149373957660766E-11</v>
      </c>
      <c r="EB227" s="26">
        <f t="shared" si="93"/>
        <v>1.5734340111847629E-11</v>
      </c>
      <c r="EC227" s="26">
        <f t="shared" si="81"/>
        <v>1.0611531703339066E-11</v>
      </c>
      <c r="ED227" s="26">
        <f t="shared" si="81"/>
        <v>7.1015635245423174E-12</v>
      </c>
      <c r="EE227" s="26">
        <f t="shared" si="103"/>
        <v>4.7163055468334258E-12</v>
      </c>
      <c r="EF227" s="26">
        <f t="shared" si="103"/>
        <v>3.1084741104129711E-12</v>
      </c>
      <c r="EG227" s="26">
        <f t="shared" si="103"/>
        <v>2.0333627639543355E-12</v>
      </c>
      <c r="EH227" s="26">
        <f t="shared" si="103"/>
        <v>1.320168361671856E-12</v>
      </c>
      <c r="EI227" s="26">
        <f t="shared" si="103"/>
        <v>8.5077516641075006E-13</v>
      </c>
      <c r="EJ227" s="26">
        <f t="shared" si="103"/>
        <v>5.4424587851275229E-13</v>
      </c>
      <c r="EK227" s="26">
        <f t="shared" si="103"/>
        <v>3.4561599584386939E-13</v>
      </c>
      <c r="EL227" s="26">
        <f t="shared" si="103"/>
        <v>2.178883452059159E-13</v>
      </c>
      <c r="EM227" s="26">
        <f t="shared" si="103"/>
        <v>1.3637615851017848E-13</v>
      </c>
      <c r="EN227" s="26">
        <f t="shared" si="103"/>
        <v>8.4748041359896342E-14</v>
      </c>
      <c r="EO227" s="26">
        <f t="shared" si="103"/>
        <v>5.2291344668872121E-14</v>
      </c>
      <c r="EP227" s="26">
        <f t="shared" si="103"/>
        <v>3.2037654832337101E-14</v>
      </c>
      <c r="EQ227" s="26">
        <f t="shared" si="103"/>
        <v>1.9491440352540557E-14</v>
      </c>
      <c r="ER227" s="26">
        <f t="shared" si="103"/>
        <v>1.1776078546326708E-14</v>
      </c>
      <c r="ES227" s="26">
        <f t="shared" si="101"/>
        <v>7.0656471277959783E-15</v>
      </c>
      <c r="ET227" s="26">
        <f t="shared" si="101"/>
        <v>4.2103513706730285E-15</v>
      </c>
      <c r="EU227" s="26">
        <f t="shared" si="101"/>
        <v>2.491840607132944E-15</v>
      </c>
      <c r="EV227" s="26">
        <f t="shared" si="101"/>
        <v>1.4647981947335944E-15</v>
      </c>
      <c r="EW227" s="26">
        <f t="shared" si="101"/>
        <v>8.5528485195853986E-16</v>
      </c>
      <c r="EX227" s="26">
        <f t="shared" si="101"/>
        <v>4.9606521413595746E-16</v>
      </c>
      <c r="EY227" s="26">
        <f t="shared" si="101"/>
        <v>2.8581240814455637E-16</v>
      </c>
      <c r="EZ227" s="26">
        <f t="shared" si="101"/>
        <v>1.6358999676694648E-16</v>
      </c>
      <c r="FA227" s="26">
        <f t="shared" si="101"/>
        <v>9.302176286748126E-17</v>
      </c>
      <c r="FB227" s="26">
        <f t="shared" si="101"/>
        <v>5.2551255645914176E-17</v>
      </c>
      <c r="FC227" s="26">
        <f t="shared" si="101"/>
        <v>2.9496511233513428E-17</v>
      </c>
      <c r="FD227" s="26">
        <f t="shared" si="101"/>
        <v>1.6449977418689807E-17</v>
      </c>
      <c r="FE227" s="26">
        <f t="shared" si="101"/>
        <v>9.1155925823314198E-18</v>
      </c>
      <c r="FF227" s="26">
        <f t="shared" si="101"/>
        <v>5.0193452826761639E-18</v>
      </c>
      <c r="FG227" s="26">
        <f t="shared" si="101"/>
        <v>2.7464342112756133E-18</v>
      </c>
      <c r="FH227" s="26">
        <f t="shared" si="101"/>
        <v>1.4933736023811138E-18</v>
      </c>
    </row>
    <row r="228" spans="2:164" ht="19.2" customHeight="1" x14ac:dyDescent="0.3">
      <c r="B228" s="26">
        <f t="shared" si="102"/>
        <v>3.6965920744675039E-6</v>
      </c>
      <c r="C228" s="3">
        <v>44</v>
      </c>
      <c r="D228" s="26">
        <f t="shared" si="109"/>
        <v>6.0838934922067531E-44</v>
      </c>
      <c r="E228" s="26">
        <f t="shared" si="109"/>
        <v>5.2929873382198754E-42</v>
      </c>
      <c r="F228" s="26">
        <f t="shared" si="109"/>
        <v>2.3024494921256224E-40</v>
      </c>
      <c r="G228" s="26">
        <f t="shared" si="109"/>
        <v>6.6771035271643886E-39</v>
      </c>
      <c r="H228" s="26">
        <f t="shared" si="109"/>
        <v>1.4522700171582511E-37</v>
      </c>
      <c r="I228" s="26">
        <f t="shared" si="109"/>
        <v>2.5269498298553611E-36</v>
      </c>
      <c r="J228" s="26">
        <f t="shared" si="109"/>
        <v>3.6640772532902372E-35</v>
      </c>
      <c r="K228" s="26">
        <f t="shared" si="109"/>
        <v>4.5539245862321573E-34</v>
      </c>
      <c r="L228" s="26">
        <f t="shared" si="109"/>
        <v>4.9523929875274958E-33</v>
      </c>
      <c r="M228" s="26">
        <f t="shared" si="109"/>
        <v>4.7873132212765685E-32</v>
      </c>
      <c r="N228" s="26">
        <f t="shared" si="109"/>
        <v>4.164962502510666E-31</v>
      </c>
      <c r="O228" s="26">
        <f t="shared" si="109"/>
        <v>3.2941067065311119E-30</v>
      </c>
      <c r="P228" s="26">
        <f t="shared" si="109"/>
        <v>2.3882273622350734E-29</v>
      </c>
      <c r="Q228" s="26">
        <f t="shared" si="109"/>
        <v>1.5982752347265514E-28</v>
      </c>
      <c r="R228" s="26">
        <f t="shared" si="109"/>
        <v>9.9321389586578199E-28</v>
      </c>
      <c r="S228" s="26">
        <f t="shared" si="109"/>
        <v>5.7606405960215338E-27</v>
      </c>
      <c r="T228" s="26">
        <f t="shared" si="106"/>
        <v>3.1323483240867135E-26</v>
      </c>
      <c r="U228" s="26">
        <f t="shared" si="106"/>
        <v>1.6030253187973069E-25</v>
      </c>
      <c r="V228" s="26">
        <f t="shared" si="106"/>
        <v>7.7479557075203572E-25</v>
      </c>
      <c r="W228" s="26">
        <f t="shared" si="106"/>
        <v>3.5477481397593294E-24</v>
      </c>
      <c r="X228" s="26">
        <f t="shared" si="106"/>
        <v>1.5432704407953158E-23</v>
      </c>
      <c r="Y228" s="26">
        <f t="shared" si="106"/>
        <v>6.3935489690091588E-23</v>
      </c>
      <c r="Z228" s="26">
        <f t="shared" si="106"/>
        <v>2.5283580013808855E-22</v>
      </c>
      <c r="AA228" s="26">
        <f t="shared" si="106"/>
        <v>9.5637889617451201E-22</v>
      </c>
      <c r="AB228" s="26">
        <f t="shared" si="106"/>
        <v>3.4668734986326066E-21</v>
      </c>
      <c r="AC228" s="26">
        <f t="shared" si="106"/>
        <v>1.2064719775241484E-20</v>
      </c>
      <c r="AD228" s="26">
        <f t="shared" si="106"/>
        <v>4.0370408478692441E-20</v>
      </c>
      <c r="AE228" s="26">
        <f t="shared" si="106"/>
        <v>1.3008242732023135E-19</v>
      </c>
      <c r="AF228" s="26">
        <f t="shared" si="106"/>
        <v>4.041846848878641E-19</v>
      </c>
      <c r="AG228" s="26">
        <f t="shared" si="106"/>
        <v>1.2125540546635908E-18</v>
      </c>
      <c r="AH228" s="26">
        <f t="shared" si="106"/>
        <v>3.5164067585243895E-18</v>
      </c>
      <c r="AI228" s="26">
        <f t="shared" si="113"/>
        <v>9.868625419084604E-18</v>
      </c>
      <c r="AJ228" s="26">
        <f t="shared" si="113"/>
        <v>2.683032535813625E-17</v>
      </c>
      <c r="AK228" s="26">
        <f t="shared" si="113"/>
        <v>7.0734494125995621E-17</v>
      </c>
      <c r="AL228" s="26">
        <f t="shared" si="113"/>
        <v>1.8099708791063579E-16</v>
      </c>
      <c r="AM228" s="26">
        <f t="shared" si="113"/>
        <v>4.4990704709215052E-16</v>
      </c>
      <c r="AN228" s="26">
        <f t="shared" si="113"/>
        <v>1.087275363806034E-15</v>
      </c>
      <c r="AO228" s="26">
        <f t="shared" si="113"/>
        <v>2.5565663959763549E-15</v>
      </c>
      <c r="AP228" s="26">
        <f t="shared" si="113"/>
        <v>5.8531914855248091E-15</v>
      </c>
      <c r="AQ228" s="26">
        <f t="shared" si="113"/>
        <v>1.3057119467709162E-14</v>
      </c>
      <c r="AR228" s="26">
        <f t="shared" si="113"/>
        <v>2.8399234842267498E-14</v>
      </c>
      <c r="AS228" s="26">
        <f t="shared" si="113"/>
        <v>6.0261791006762671E-14</v>
      </c>
      <c r="AT228" s="26">
        <f t="shared" si="113"/>
        <v>1.2482799565686536E-13</v>
      </c>
      <c r="AU228" s="26">
        <f t="shared" si="113"/>
        <v>2.5255896795691398E-13</v>
      </c>
      <c r="AV228" s="26">
        <f t="shared" si="113"/>
        <v>4.9937795936935036E-13</v>
      </c>
      <c r="AW228" s="26">
        <f t="shared" si="113"/>
        <v>9.6546405478074238E-13</v>
      </c>
      <c r="AX228" s="26">
        <f t="shared" si="113"/>
        <v>1.8259863644766243E-12</v>
      </c>
      <c r="AY228" s="26">
        <f t="shared" si="112"/>
        <v>3.3800173129673886E-12</v>
      </c>
      <c r="AZ228" s="26">
        <f t="shared" si="112"/>
        <v>6.1262813797533752E-12</v>
      </c>
      <c r="BA228" s="26">
        <f t="shared" si="112"/>
        <v>1.0877275102827429E-11</v>
      </c>
      <c r="BB228" s="26">
        <f t="shared" si="112"/>
        <v>1.8926458678919787E-11</v>
      </c>
      <c r="BC228" s="26">
        <f t="shared" si="107"/>
        <v>3.2286311864039563E-11</v>
      </c>
      <c r="BD228" s="26">
        <f t="shared" si="107"/>
        <v>5.4017483310988981E-11</v>
      </c>
      <c r="BE228" s="26">
        <f t="shared" si="107"/>
        <v>8.8670208453887644E-11</v>
      </c>
      <c r="BF228" s="26">
        <f t="shared" si="107"/>
        <v>1.4285755806459708E-10</v>
      </c>
      <c r="BG228" s="26">
        <f t="shared" si="107"/>
        <v>2.2597468275672697E-10</v>
      </c>
      <c r="BH228" s="26">
        <f t="shared" si="107"/>
        <v>3.510678107113434E-10</v>
      </c>
      <c r="BI228" s="26">
        <f t="shared" si="107"/>
        <v>5.3584034266468257E-10</v>
      </c>
      <c r="BJ228" s="26">
        <f t="shared" si="107"/>
        <v>8.0376051399701946E-10</v>
      </c>
      <c r="BK228" s="26">
        <f t="shared" si="107"/>
        <v>1.1852061816566211E-9</v>
      </c>
      <c r="BL228" s="26">
        <f t="shared" si="107"/>
        <v>1.7185489634021067E-9</v>
      </c>
      <c r="BM228" s="26">
        <f t="shared" si="107"/>
        <v>2.4510452428849719E-9</v>
      </c>
      <c r="BN228" s="26">
        <f t="shared" si="107"/>
        <v>3.439369937596652E-9</v>
      </c>
      <c r="BO228" s="26">
        <f t="shared" si="104"/>
        <v>4.7496061043001345E-9</v>
      </c>
      <c r="BP228" s="26">
        <f t="shared" si="104"/>
        <v>6.4564957980330134E-9</v>
      </c>
      <c r="BQ228" s="26">
        <f t="shared" si="104"/>
        <v>8.6417712989057083E-9</v>
      </c>
      <c r="BR228" s="26">
        <f t="shared" si="104"/>
        <v>1.1391425803102969E-8</v>
      </c>
      <c r="BS228" s="26">
        <f t="shared" si="104"/>
        <v>1.4791851415969549E-8</v>
      </c>
      <c r="BT228" s="26">
        <f t="shared" si="104"/>
        <v>1.8924868723372774E-8</v>
      </c>
      <c r="BU228" s="26">
        <f t="shared" si="104"/>
        <v>2.3861790999035297E-8</v>
      </c>
      <c r="BV228" s="26">
        <f t="shared" si="104"/>
        <v>2.9656797384515255E-8</v>
      </c>
      <c r="BW228" s="26">
        <f t="shared" si="104"/>
        <v>3.634001933032157E-8</v>
      </c>
      <c r="BX228" s="26">
        <f t="shared" si="104"/>
        <v>4.3910856690805194E-8</v>
      </c>
      <c r="BY228" s="26">
        <f t="shared" si="104"/>
        <v>5.2332116878082964E-8</v>
      </c>
      <c r="BZ228" s="26">
        <f t="shared" si="104"/>
        <v>6.1525596870178528E-8</v>
      </c>
      <c r="CA228" s="26">
        <f t="shared" si="104"/>
        <v>7.136969236940714E-8</v>
      </c>
      <c r="CB228" s="26">
        <f t="shared" si="104"/>
        <v>8.1699516264979317E-8</v>
      </c>
      <c r="CC228" s="26">
        <f t="shared" si="104"/>
        <v>9.2309843052638899E-8</v>
      </c>
      <c r="CD228" s="26">
        <f t="shared" si="111"/>
        <v>1.0296097878948195E-7</v>
      </c>
      <c r="CE228" s="26">
        <f t="shared" si="111"/>
        <v>1.1338740702132801E-7</v>
      </c>
      <c r="CF228" s="26">
        <f t="shared" si="111"/>
        <v>1.2330880513569424E-7</v>
      </c>
      <c r="CG228" s="26">
        <f t="shared" si="111"/>
        <v>1.3244279070130122E-7</v>
      </c>
      <c r="CH228" s="26">
        <f t="shared" si="111"/>
        <v>1.4051857062211234E-7</v>
      </c>
      <c r="CI228" s="26">
        <f t="shared" si="96"/>
        <v>1.4729054992920205E-7</v>
      </c>
      <c r="CJ228" s="26">
        <f t="shared" ref="CJ228:CY244" si="114">$B228*CJ$182</f>
        <v>1.5255092671238782E-7</v>
      </c>
      <c r="CK228" s="26">
        <f t="shared" si="114"/>
        <v>1.5614036028209106E-7</v>
      </c>
      <c r="CL228" s="26">
        <f t="shared" si="114"/>
        <v>1.5795594586676657E-7</v>
      </c>
      <c r="CM228" s="26">
        <f t="shared" si="114"/>
        <v>1.5795594586676659E-7</v>
      </c>
      <c r="CN228" s="26">
        <f t="shared" si="114"/>
        <v>1.5616099193646241E-7</v>
      </c>
      <c r="CO228" s="26">
        <f t="shared" si="114"/>
        <v>1.5265175616260936E-7</v>
      </c>
      <c r="CP228" s="26">
        <f t="shared" si="114"/>
        <v>1.475633642905223E-7</v>
      </c>
      <c r="CQ228" s="26">
        <f t="shared" si="114"/>
        <v>1.4107706256346649E-7</v>
      </c>
      <c r="CR228" s="26">
        <f t="shared" si="114"/>
        <v>1.3340983090240846E-7</v>
      </c>
      <c r="CS228" s="26">
        <f t="shared" si="114"/>
        <v>1.2480274503773705E-7</v>
      </c>
      <c r="CT228" s="26">
        <f t="shared" si="114"/>
        <v>1.1550892359875662E-7</v>
      </c>
      <c r="CU228" s="26">
        <f t="shared" si="114"/>
        <v>1.0578185634833504E-7</v>
      </c>
      <c r="CV228" s="26">
        <f t="shared" si="114"/>
        <v>9.5864807315678413E-8</v>
      </c>
      <c r="CW228" s="26">
        <f t="shared" si="114"/>
        <v>8.5981837489319895E-8</v>
      </c>
      <c r="CX228" s="26">
        <f t="shared" si="114"/>
        <v>7.6330814913987921E-8</v>
      </c>
      <c r="CY228" s="26">
        <f t="shared" si="114"/>
        <v>6.7078594924413759E-8</v>
      </c>
      <c r="CZ228" s="26">
        <f t="shared" si="110"/>
        <v>5.8358377584239979E-8</v>
      </c>
      <c r="DA228" s="26">
        <f t="shared" si="110"/>
        <v>5.026909752305823E-8</v>
      </c>
      <c r="DB228" s="26">
        <f t="shared" si="110"/>
        <v>4.2876583181431906E-8</v>
      </c>
      <c r="DC228" s="26">
        <f t="shared" si="110"/>
        <v>3.6216143075578567E-8</v>
      </c>
      <c r="DD228" s="26">
        <f t="shared" si="110"/>
        <v>3.0296196611301228E-8</v>
      </c>
      <c r="DE228" s="26">
        <f t="shared" si="110"/>
        <v>2.5102562906506739E-8</v>
      </c>
      <c r="DF228" s="26">
        <f t="shared" si="110"/>
        <v>2.0603046913830969E-8</v>
      </c>
      <c r="DG228" s="26">
        <f t="shared" si="110"/>
        <v>1.6752010107507456E-8</v>
      </c>
      <c r="DH228" s="26">
        <f t="shared" si="110"/>
        <v>1.3494674808825465E-8</v>
      </c>
      <c r="DI228" s="26">
        <f t="shared" si="108"/>
        <v>1.0770978975851507E-8</v>
      </c>
      <c r="DJ228" s="26">
        <f t="shared" si="108"/>
        <v>8.5188651899916457E-9</v>
      </c>
      <c r="DK228" s="26">
        <f t="shared" si="108"/>
        <v>6.6769483921556139E-9</v>
      </c>
      <c r="DL228" s="26">
        <f t="shared" si="108"/>
        <v>5.1865581260494678E-9</v>
      </c>
      <c r="DM228" s="26">
        <f t="shared" si="108"/>
        <v>3.9931907696133037E-9</v>
      </c>
      <c r="DN228" s="26">
        <f t="shared" si="108"/>
        <v>3.0474350610206771E-9</v>
      </c>
      <c r="DO228" s="26">
        <f t="shared" si="108"/>
        <v>2.3054508722504277E-9</v>
      </c>
      <c r="DP228" s="26">
        <f t="shared" si="108"/>
        <v>1.7290881541878176E-9</v>
      </c>
      <c r="DQ228" s="26">
        <f t="shared" si="108"/>
        <v>1.2857322172165749E-9</v>
      </c>
      <c r="DR228" s="26">
        <f t="shared" si="108"/>
        <v>9.479551093037555E-10</v>
      </c>
      <c r="DS228" s="26">
        <f t="shared" si="108"/>
        <v>6.9304281100358383E-10</v>
      </c>
      <c r="DT228" s="26">
        <f t="shared" si="108"/>
        <v>5.0245603797759611E-10</v>
      </c>
      <c r="DU228" s="26">
        <f t="shared" si="108"/>
        <v>3.6127004383513048E-10</v>
      </c>
      <c r="DV228" s="26">
        <f t="shared" si="108"/>
        <v>2.5762699847259383E-10</v>
      </c>
      <c r="DW228" s="26">
        <f t="shared" si="108"/>
        <v>1.8222397452939644E-10</v>
      </c>
      <c r="DX228" s="26">
        <f t="shared" si="105"/>
        <v>1.2785069180691494E-10</v>
      </c>
      <c r="DY228" s="26">
        <f t="shared" si="105"/>
        <v>8.8984081497613319E-11</v>
      </c>
      <c r="DZ228" s="26">
        <f t="shared" si="98"/>
        <v>6.1441389605494674E-11</v>
      </c>
      <c r="EA228" s="26">
        <f t="shared" si="93"/>
        <v>4.2089770832110211E-11</v>
      </c>
      <c r="EB228" s="26">
        <f t="shared" si="93"/>
        <v>2.860789111245005E-11</v>
      </c>
      <c r="EC228" s="26">
        <f t="shared" si="81"/>
        <v>1.9293694006070903E-11</v>
      </c>
      <c r="ED228" s="26">
        <f t="shared" si="81"/>
        <v>1.2911933680985949E-11</v>
      </c>
      <c r="EE228" s="26">
        <f t="shared" si="103"/>
        <v>8.5751009942425372E-12</v>
      </c>
      <c r="EF228" s="26">
        <f t="shared" si="103"/>
        <v>5.6517711098417288E-12</v>
      </c>
      <c r="EG228" s="26">
        <f t="shared" si="103"/>
        <v>3.6970232071896767E-12</v>
      </c>
      <c r="EH228" s="26">
        <f t="shared" si="103"/>
        <v>2.4003061121306316E-12</v>
      </c>
      <c r="EI228" s="26">
        <f t="shared" si="103"/>
        <v>1.5468639389286265E-12</v>
      </c>
      <c r="EJ228" s="26">
        <f t="shared" si="103"/>
        <v>9.8953796093227047E-13</v>
      </c>
      <c r="EK228" s="26">
        <f t="shared" si="103"/>
        <v>6.2839271971612208E-13</v>
      </c>
      <c r="EL228" s="26">
        <f t="shared" si="103"/>
        <v>3.9616062764711726E-13</v>
      </c>
      <c r="EM228" s="26">
        <f t="shared" si="103"/>
        <v>2.4795665183668651E-13</v>
      </c>
      <c r="EN228" s="26">
        <f t="shared" si="103"/>
        <v>1.5408734792708325E-13</v>
      </c>
      <c r="EO228" s="26">
        <f t="shared" si="103"/>
        <v>9.5075172125221428E-14</v>
      </c>
      <c r="EP228" s="26">
        <f t="shared" si="103"/>
        <v>5.8250281513339809E-14</v>
      </c>
      <c r="EQ228" s="26">
        <f t="shared" si="103"/>
        <v>3.5438982459164421E-14</v>
      </c>
      <c r="ER228" s="26">
        <f t="shared" si="103"/>
        <v>2.1411051902412056E-14</v>
      </c>
      <c r="ES228" s="26">
        <f t="shared" si="101"/>
        <v>1.284663114144715E-14</v>
      </c>
      <c r="ET228" s="26">
        <f t="shared" si="101"/>
        <v>7.6551843103145471E-15</v>
      </c>
      <c r="EU228" s="26">
        <f t="shared" si="101"/>
        <v>4.5306192856962324E-15</v>
      </c>
      <c r="EV228" s="26">
        <f t="shared" si="101"/>
        <v>2.6632694449701543E-15</v>
      </c>
      <c r="EW228" s="26">
        <f t="shared" si="101"/>
        <v>1.555063367197335E-15</v>
      </c>
      <c r="EX228" s="26">
        <f t="shared" si="101"/>
        <v>9.0193675297446218E-16</v>
      </c>
      <c r="EY228" s="26">
        <f t="shared" si="101"/>
        <v>5.1965892389919001E-16</v>
      </c>
      <c r="EZ228" s="26">
        <f t="shared" si="101"/>
        <v>2.9743635775808257E-16</v>
      </c>
      <c r="FA228" s="26">
        <f t="shared" si="101"/>
        <v>1.6913047794087394E-16</v>
      </c>
      <c r="FB228" s="26">
        <f t="shared" si="101"/>
        <v>9.5547737538025149E-17</v>
      </c>
      <c r="FC228" s="26">
        <f t="shared" si="101"/>
        <v>5.3630020424569517E-17</v>
      </c>
      <c r="FD228" s="26">
        <f t="shared" si="101"/>
        <v>2.9909049852163091E-17</v>
      </c>
      <c r="FE228" s="26">
        <f t="shared" si="101"/>
        <v>1.6573804695147929E-17</v>
      </c>
      <c r="FF228" s="26">
        <f t="shared" si="101"/>
        <v>9.1260823321384201E-18</v>
      </c>
      <c r="FG228" s="26">
        <f t="shared" si="101"/>
        <v>4.9935167477738102E-18</v>
      </c>
      <c r="FH228" s="26">
        <f t="shared" si="101"/>
        <v>2.7152247316020075E-18</v>
      </c>
    </row>
    <row r="229" spans="2:164" ht="19.2" customHeight="1" x14ac:dyDescent="0.3">
      <c r="B229" s="26">
        <f t="shared" si="102"/>
        <v>6.5717192434977815E-6</v>
      </c>
      <c r="C229" s="3">
        <v>45</v>
      </c>
      <c r="D229" s="26">
        <f t="shared" si="109"/>
        <v>1.0815810652812001E-43</v>
      </c>
      <c r="E229" s="26">
        <f t="shared" si="109"/>
        <v>9.40975526794644E-42</v>
      </c>
      <c r="F229" s="26">
        <f t="shared" si="109"/>
        <v>4.0932435415566599E-40</v>
      </c>
      <c r="G229" s="26">
        <f t="shared" si="109"/>
        <v>1.1870406270514463E-38</v>
      </c>
      <c r="H229" s="26">
        <f t="shared" si="109"/>
        <v>2.5818133638368893E-37</v>
      </c>
      <c r="I229" s="26">
        <f t="shared" si="109"/>
        <v>4.4923552530761954E-36</v>
      </c>
      <c r="J229" s="26">
        <f t="shared" si="109"/>
        <v>6.5139151169604187E-35</v>
      </c>
      <c r="K229" s="26">
        <f t="shared" si="109"/>
        <v>8.0958659310793877E-34</v>
      </c>
      <c r="L229" s="26">
        <f t="shared" si="109"/>
        <v>8.8042542000488779E-33</v>
      </c>
      <c r="M229" s="26">
        <f t="shared" si="109"/>
        <v>8.5107790600472295E-32</v>
      </c>
      <c r="N229" s="26">
        <f t="shared" si="109"/>
        <v>7.4043777822411808E-31</v>
      </c>
      <c r="O229" s="26">
        <f t="shared" si="109"/>
        <v>5.8561897004997511E-30</v>
      </c>
      <c r="P229" s="26">
        <f t="shared" si="109"/>
        <v>4.2457375328623509E-29</v>
      </c>
      <c r="Q229" s="26">
        <f t="shared" si="109"/>
        <v>2.8413781950694233E-28</v>
      </c>
      <c r="R229" s="26">
        <f t="shared" si="109"/>
        <v>1.7657135926502784E-27</v>
      </c>
      <c r="S229" s="26">
        <f t="shared" si="109"/>
        <v>1.0241138837371611E-26</v>
      </c>
      <c r="T229" s="26">
        <f t="shared" si="106"/>
        <v>5.568619242820821E-26</v>
      </c>
      <c r="U229" s="26">
        <f t="shared" si="106"/>
        <v>2.8498227889729888E-25</v>
      </c>
      <c r="V229" s="26">
        <f t="shared" si="106"/>
        <v>1.3774143480036184E-24</v>
      </c>
      <c r="W229" s="26">
        <f t="shared" si="106"/>
        <v>6.3071078040165827E-24</v>
      </c>
      <c r="X229" s="26">
        <f t="shared" si="106"/>
        <v>2.7435918947472268E-23</v>
      </c>
      <c r="Y229" s="26">
        <f t="shared" si="106"/>
        <v>1.1366309278238499E-22</v>
      </c>
      <c r="Z229" s="26">
        <f t="shared" si="106"/>
        <v>4.4948586691215718E-22</v>
      </c>
      <c r="AA229" s="26">
        <f t="shared" si="106"/>
        <v>1.7002291487546872E-21</v>
      </c>
      <c r="AB229" s="26">
        <f t="shared" si="106"/>
        <v>6.1633306642357423E-21</v>
      </c>
      <c r="AC229" s="26">
        <f t="shared" si="106"/>
        <v>2.1448390711540406E-20</v>
      </c>
      <c r="AD229" s="26">
        <f t="shared" si="106"/>
        <v>7.1769615073230974E-20</v>
      </c>
      <c r="AE229" s="26">
        <f t="shared" si="106"/>
        <v>2.3125764856930008E-19</v>
      </c>
      <c r="AF229" s="26">
        <f t="shared" si="106"/>
        <v>7.1855055091175804E-19</v>
      </c>
      <c r="AG229" s="26">
        <f t="shared" si="106"/>
        <v>2.1556516527352712E-18</v>
      </c>
      <c r="AH229" s="26">
        <f t="shared" si="106"/>
        <v>6.2513897929322453E-18</v>
      </c>
      <c r="AI229" s="26">
        <f t="shared" si="113"/>
        <v>1.7544222967261507E-17</v>
      </c>
      <c r="AJ229" s="26">
        <f t="shared" si="113"/>
        <v>4.7698356192242197E-17</v>
      </c>
      <c r="AK229" s="26">
        <f t="shared" si="113"/>
        <v>1.2575021177954772E-16</v>
      </c>
      <c r="AL229" s="26">
        <f t="shared" si="113"/>
        <v>3.2177260073001901E-16</v>
      </c>
      <c r="AM229" s="26">
        <f t="shared" si="113"/>
        <v>7.9983475038604501E-16</v>
      </c>
      <c r="AN229" s="26">
        <f t="shared" si="113"/>
        <v>1.9329339800996151E-15</v>
      </c>
      <c r="AO229" s="26">
        <f t="shared" si="113"/>
        <v>4.5450069261801847E-15</v>
      </c>
      <c r="AP229" s="26">
        <f t="shared" si="113"/>
        <v>1.0405673752044101E-14</v>
      </c>
      <c r="AQ229" s="26">
        <f t="shared" si="113"/>
        <v>2.3212656831482941E-14</v>
      </c>
      <c r="AR229" s="26">
        <f t="shared" si="113"/>
        <v>5.0487528608475526E-14</v>
      </c>
      <c r="AS229" s="26">
        <f t="shared" si="113"/>
        <v>1.0713207290091136E-13</v>
      </c>
      <c r="AT229" s="26">
        <f t="shared" si="113"/>
        <v>2.2191643672331612E-13</v>
      </c>
      <c r="AU229" s="26">
        <f t="shared" si="113"/>
        <v>4.4899372081229129E-13</v>
      </c>
      <c r="AV229" s="26">
        <f t="shared" si="113"/>
        <v>8.8778303887884477E-13</v>
      </c>
      <c r="AW229" s="26">
        <f t="shared" si="113"/>
        <v>1.7163805418324303E-12</v>
      </c>
      <c r="AX229" s="26">
        <f t="shared" si="113"/>
        <v>3.2461979812917749E-12</v>
      </c>
      <c r="AY229" s="26">
        <f t="shared" si="112"/>
        <v>6.0089196674975765E-12</v>
      </c>
      <c r="AZ229" s="26">
        <f t="shared" si="112"/>
        <v>1.0891166897339327E-11</v>
      </c>
      <c r="BA229" s="26">
        <f t="shared" si="112"/>
        <v>1.9337377960582087E-11</v>
      </c>
      <c r="BB229" s="26">
        <f t="shared" si="112"/>
        <v>3.3647037651412937E-11</v>
      </c>
      <c r="BC229" s="26">
        <f t="shared" si="107"/>
        <v>5.7397887758292531E-11</v>
      </c>
      <c r="BD229" s="26">
        <f t="shared" si="107"/>
        <v>9.6031081441758146E-11</v>
      </c>
      <c r="BE229" s="26">
        <f t="shared" si="107"/>
        <v>1.5763592614024462E-10</v>
      </c>
      <c r="BF229" s="26">
        <f t="shared" si="107"/>
        <v>2.5396899211483913E-10</v>
      </c>
      <c r="BG229" s="26">
        <f t="shared" si="107"/>
        <v>4.0173276934529218E-10</v>
      </c>
      <c r="BH229" s="26">
        <f t="shared" si="107"/>
        <v>6.2412055237572122E-10</v>
      </c>
      <c r="BI229" s="26">
        <f t="shared" si="107"/>
        <v>9.5260505362610189E-10</v>
      </c>
      <c r="BJ229" s="26">
        <f t="shared" si="107"/>
        <v>1.428907580439145E-9</v>
      </c>
      <c r="BK229" s="26">
        <f t="shared" si="107"/>
        <v>2.1070332118339921E-9</v>
      </c>
      <c r="BL229" s="26">
        <f t="shared" si="107"/>
        <v>3.0551981571592997E-9</v>
      </c>
      <c r="BM229" s="26">
        <f t="shared" si="107"/>
        <v>4.3574137651288374E-9</v>
      </c>
      <c r="BN229" s="26">
        <f t="shared" si="107"/>
        <v>6.1144354446162677E-9</v>
      </c>
      <c r="BO229" s="26">
        <f t="shared" si="104"/>
        <v>8.4437441854224577E-9</v>
      </c>
      <c r="BP229" s="26">
        <f t="shared" si="104"/>
        <v>1.1478214752058686E-8</v>
      </c>
      <c r="BQ229" s="26">
        <f t="shared" si="104"/>
        <v>1.5363148975832364E-8</v>
      </c>
      <c r="BR229" s="26">
        <f t="shared" si="104"/>
        <v>2.0251423649960822E-8</v>
      </c>
      <c r="BS229" s="26">
        <f t="shared" si="104"/>
        <v>2.6296624739501406E-8</v>
      </c>
      <c r="BT229" s="26">
        <f t="shared" si="104"/>
        <v>3.364421106377381E-8</v>
      </c>
      <c r="BU229" s="26">
        <f t="shared" si="104"/>
        <v>4.2420961776062734E-8</v>
      </c>
      <c r="BV229" s="26">
        <f t="shared" si="104"/>
        <v>5.2723195350249316E-8</v>
      </c>
      <c r="BW229" s="26">
        <f t="shared" si="104"/>
        <v>6.4604478809460539E-8</v>
      </c>
      <c r="BX229" s="26">
        <f t="shared" si="104"/>
        <v>7.806374522809809E-8</v>
      </c>
      <c r="BY229" s="26">
        <f t="shared" si="104"/>
        <v>9.3034874449925219E-8</v>
      </c>
      <c r="BZ229" s="26">
        <f t="shared" si="104"/>
        <v>1.0937883888031733E-7</v>
      </c>
      <c r="CA229" s="26">
        <f t="shared" si="104"/>
        <v>1.268794531011682E-7</v>
      </c>
      <c r="CB229" s="26">
        <f t="shared" si="104"/>
        <v>1.4524358447107425E-7</v>
      </c>
      <c r="CC229" s="26">
        <f t="shared" si="104"/>
        <v>1.6410638764913574E-7</v>
      </c>
      <c r="CD229" s="26">
        <f t="shared" si="111"/>
        <v>1.8304174007019004E-7</v>
      </c>
      <c r="CE229" s="26">
        <f t="shared" si="111"/>
        <v>2.0157761248236081E-7</v>
      </c>
      <c r="CF229" s="26">
        <f t="shared" si="111"/>
        <v>2.1921565357456742E-7</v>
      </c>
      <c r="CG229" s="26">
        <f t="shared" si="111"/>
        <v>2.3545385013564647E-7</v>
      </c>
      <c r="CH229" s="26">
        <f t="shared" si="111"/>
        <v>2.4981079221708851E-7</v>
      </c>
      <c r="CI229" s="26">
        <f t="shared" ref="CI229:CX245" si="115">$B229*CI$182</f>
        <v>2.6184986654080351E-7</v>
      </c>
      <c r="CJ229" s="26">
        <f t="shared" si="115"/>
        <v>2.7120164748868929E-7</v>
      </c>
      <c r="CK229" s="26">
        <f t="shared" si="115"/>
        <v>2.7758286272371732E-7</v>
      </c>
      <c r="CL229" s="26">
        <f t="shared" si="115"/>
        <v>2.8081057042980706E-7</v>
      </c>
      <c r="CM229" s="26">
        <f t="shared" si="115"/>
        <v>2.8081057042980711E-7</v>
      </c>
      <c r="CN229" s="26">
        <f t="shared" si="115"/>
        <v>2.7761954122037748E-7</v>
      </c>
      <c r="CO229" s="26">
        <f t="shared" si="115"/>
        <v>2.7138089984463872E-7</v>
      </c>
      <c r="CP229" s="26">
        <f t="shared" si="115"/>
        <v>2.6233486984981728E-7</v>
      </c>
      <c r="CQ229" s="26">
        <f t="shared" si="115"/>
        <v>2.5080366677949584E-7</v>
      </c>
      <c r="CR229" s="26">
        <f t="shared" si="115"/>
        <v>2.3717303271539274E-7</v>
      </c>
      <c r="CS229" s="26">
        <f t="shared" si="115"/>
        <v>2.2187154673375464E-7</v>
      </c>
      <c r="CT229" s="26">
        <f t="shared" si="115"/>
        <v>2.0534919750890057E-7</v>
      </c>
      <c r="CU229" s="26">
        <f t="shared" si="115"/>
        <v>1.880566335081511E-7</v>
      </c>
      <c r="CV229" s="26">
        <f t="shared" si="115"/>
        <v>1.7042632411676154E-7</v>
      </c>
      <c r="CW229" s="26">
        <f t="shared" si="115"/>
        <v>1.5285659998101308E-7</v>
      </c>
      <c r="CX229" s="26">
        <f t="shared" si="115"/>
        <v>1.3569922651375624E-7</v>
      </c>
      <c r="CY229" s="26">
        <f t="shared" si="114"/>
        <v>1.1925083542117996E-7</v>
      </c>
      <c r="CZ229" s="26">
        <f t="shared" si="110"/>
        <v>1.0374822681642659E-7</v>
      </c>
      <c r="DA229" s="26">
        <f t="shared" si="110"/>
        <v>8.9367284485436812E-8</v>
      </c>
      <c r="DB229" s="26">
        <f t="shared" si="110"/>
        <v>7.6225036766990022E-8</v>
      </c>
      <c r="DC229" s="26">
        <f t="shared" si="110"/>
        <v>6.4384254356584087E-8</v>
      </c>
      <c r="DD229" s="26">
        <f t="shared" si="110"/>
        <v>5.3859905086757714E-8</v>
      </c>
      <c r="DE229" s="26">
        <f t="shared" si="110"/>
        <v>4.4626778500456402E-8</v>
      </c>
      <c r="DF229" s="26">
        <f t="shared" si="110"/>
        <v>3.6627638957921709E-8</v>
      </c>
      <c r="DG229" s="26">
        <f t="shared" si="110"/>
        <v>2.9781351302235461E-8</v>
      </c>
      <c r="DH229" s="26">
        <f t="shared" si="110"/>
        <v>2.3990532993467483E-8</v>
      </c>
      <c r="DI229" s="26">
        <f t="shared" si="108"/>
        <v>1.9148407068180449E-8</v>
      </c>
      <c r="DJ229" s="26">
        <f t="shared" si="108"/>
        <v>1.5144649226651807E-8</v>
      </c>
      <c r="DK229" s="26">
        <f t="shared" si="108"/>
        <v>1.1870130474943308E-8</v>
      </c>
      <c r="DL229" s="26">
        <f t="shared" si="108"/>
        <v>9.2205477796434938E-9</v>
      </c>
      <c r="DM229" s="26">
        <f t="shared" si="108"/>
        <v>7.09900581264587E-9</v>
      </c>
      <c r="DN229" s="26">
        <f t="shared" si="108"/>
        <v>5.4176623307034231E-9</v>
      </c>
      <c r="DO229" s="26">
        <f t="shared" si="108"/>
        <v>4.0985793284452026E-9</v>
      </c>
      <c r="DP229" s="26">
        <f t="shared" si="108"/>
        <v>3.0739344963338968E-9</v>
      </c>
      <c r="DQ229" s="26">
        <f t="shared" si="108"/>
        <v>2.2857461639405765E-9</v>
      </c>
      <c r="DR229" s="26">
        <f t="shared" si="108"/>
        <v>1.6852535276511199E-9</v>
      </c>
      <c r="DS229" s="26">
        <f t="shared" si="108"/>
        <v>1.2320761084508152E-9</v>
      </c>
      <c r="DT229" s="26">
        <f t="shared" si="108"/>
        <v>8.9325517862683718E-10</v>
      </c>
      <c r="DU229" s="26">
        <f t="shared" si="108"/>
        <v>6.4225785570689839E-10</v>
      </c>
      <c r="DV229" s="26">
        <f t="shared" si="108"/>
        <v>4.5800355284016658E-10</v>
      </c>
      <c r="DW229" s="26">
        <f t="shared" si="108"/>
        <v>3.2395373249670465E-10</v>
      </c>
      <c r="DX229" s="26">
        <f t="shared" si="105"/>
        <v>2.2729011876784868E-10</v>
      </c>
      <c r="DY229" s="26">
        <f t="shared" si="105"/>
        <v>1.5819392266242361E-10</v>
      </c>
      <c r="DZ229" s="26">
        <f t="shared" si="98"/>
        <v>1.0922913707643492E-10</v>
      </c>
      <c r="EA229" s="26">
        <f t="shared" si="93"/>
        <v>7.4826259257084782E-11</v>
      </c>
      <c r="EB229" s="26">
        <f t="shared" si="93"/>
        <v>5.0858473088800065E-11</v>
      </c>
      <c r="EC229" s="26">
        <f t="shared" si="81"/>
        <v>3.4299900455237145E-11</v>
      </c>
      <c r="ED229" s="26">
        <f t="shared" si="81"/>
        <v>2.295454876619723E-11</v>
      </c>
      <c r="EE229" s="26">
        <f t="shared" si="103"/>
        <v>1.5244623989764503E-11</v>
      </c>
      <c r="EF229" s="26">
        <f t="shared" si="103"/>
        <v>1.0047593084163068E-11</v>
      </c>
      <c r="EG229" s="26">
        <f t="shared" si="103"/>
        <v>6.5724857016705332E-12</v>
      </c>
      <c r="EH229" s="26">
        <f t="shared" si="103"/>
        <v>4.2672108660100097E-12</v>
      </c>
      <c r="EI229" s="26">
        <f t="shared" si="103"/>
        <v>2.7499803358731124E-12</v>
      </c>
      <c r="EJ229" s="26">
        <f t="shared" si="103"/>
        <v>1.7591785972129246E-12</v>
      </c>
      <c r="EK229" s="26">
        <f t="shared" si="103"/>
        <v>1.117142612828661E-12</v>
      </c>
      <c r="EL229" s="26">
        <f t="shared" si="103"/>
        <v>7.0428556026154151E-13</v>
      </c>
      <c r="EM229" s="26">
        <f t="shared" si="103"/>
        <v>4.4081182548744249E-13</v>
      </c>
      <c r="EN229" s="26">
        <f t="shared" si="103"/>
        <v>2.7393306298148119E-13</v>
      </c>
      <c r="EO229" s="26">
        <f t="shared" si="103"/>
        <v>1.6902252822261579E-13</v>
      </c>
      <c r="EP229" s="26">
        <f t="shared" si="103"/>
        <v>1.0355605602371516E-13</v>
      </c>
      <c r="EQ229" s="26">
        <f t="shared" si="103"/>
        <v>6.3002635482958931E-14</v>
      </c>
      <c r="ER229" s="26">
        <f t="shared" si="103"/>
        <v>3.806409227095475E-14</v>
      </c>
      <c r="ES229" s="26">
        <f t="shared" si="101"/>
        <v>2.28384553625727E-14</v>
      </c>
      <c r="ET229" s="26">
        <f t="shared" si="101"/>
        <v>1.36092165516703E-14</v>
      </c>
      <c r="EU229" s="26">
        <f t="shared" si="101"/>
        <v>8.0544342856821866E-15</v>
      </c>
      <c r="EV229" s="26">
        <f t="shared" si="101"/>
        <v>4.7347012355024941E-15</v>
      </c>
      <c r="EW229" s="26">
        <f t="shared" si="101"/>
        <v>2.7645570972397057E-15</v>
      </c>
      <c r="EX229" s="26">
        <f t="shared" si="101"/>
        <v>1.6034431163990431E-15</v>
      </c>
      <c r="EY229" s="26">
        <f t="shared" si="101"/>
        <v>9.2383808693189293E-16</v>
      </c>
      <c r="EZ229" s="26">
        <f t="shared" si="101"/>
        <v>5.2877574712547987E-16</v>
      </c>
      <c r="FA229" s="26">
        <f t="shared" si="101"/>
        <v>3.0067640522822016E-16</v>
      </c>
      <c r="FB229" s="26">
        <f t="shared" si="101"/>
        <v>1.6986264451204462E-16</v>
      </c>
      <c r="FC229" s="26">
        <f t="shared" si="101"/>
        <v>9.5342258532567982E-17</v>
      </c>
      <c r="FD229" s="26">
        <f t="shared" si="101"/>
        <v>5.3171644181623244E-17</v>
      </c>
      <c r="FE229" s="26">
        <f t="shared" si="101"/>
        <v>2.9464541680262966E-17</v>
      </c>
      <c r="FF229" s="26">
        <f t="shared" si="101"/>
        <v>1.6224146368246072E-17</v>
      </c>
      <c r="FG229" s="26">
        <f t="shared" si="101"/>
        <v>8.8773631071534356E-18</v>
      </c>
      <c r="FH229" s="26">
        <f t="shared" si="101"/>
        <v>4.8270661895146773E-18</v>
      </c>
    </row>
    <row r="230" spans="2:164" ht="19.2" customHeight="1" x14ac:dyDescent="0.3">
      <c r="B230" s="26">
        <f t="shared" si="102"/>
        <v>1.1429076945213608E-5</v>
      </c>
      <c r="C230" s="3">
        <v>46</v>
      </c>
      <c r="D230" s="26">
        <f t="shared" si="109"/>
        <v>1.8810105483151428E-43</v>
      </c>
      <c r="E230" s="26">
        <f t="shared" si="109"/>
        <v>1.6364791770341743E-41</v>
      </c>
      <c r="F230" s="26">
        <f t="shared" si="109"/>
        <v>7.1186844200985859E-40</v>
      </c>
      <c r="G230" s="26">
        <f t="shared" si="109"/>
        <v>2.064418481828616E-38</v>
      </c>
      <c r="H230" s="26">
        <f t="shared" si="109"/>
        <v>4.4901101979772281E-37</v>
      </c>
      <c r="I230" s="26">
        <f t="shared" si="109"/>
        <v>7.8127917444803913E-36</v>
      </c>
      <c r="J230" s="26">
        <f t="shared" si="109"/>
        <v>1.1328548029496453E-34</v>
      </c>
      <c r="K230" s="26">
        <f t="shared" si="109"/>
        <v>1.4079766836659896E-33</v>
      </c>
      <c r="L230" s="26">
        <f t="shared" si="109"/>
        <v>1.5311746434867714E-32</v>
      </c>
      <c r="M230" s="26">
        <f t="shared" si="109"/>
        <v>1.4801354887038757E-31</v>
      </c>
      <c r="N230" s="26">
        <f t="shared" si="109"/>
        <v>1.2877178751723876E-30</v>
      </c>
      <c r="O230" s="26">
        <f t="shared" si="109"/>
        <v>1.0184677739999634E-29</v>
      </c>
      <c r="P230" s="26">
        <f t="shared" si="109"/>
        <v>7.3838913614997894E-29</v>
      </c>
      <c r="Q230" s="26">
        <f t="shared" si="109"/>
        <v>4.9415272957729424E-28</v>
      </c>
      <c r="R230" s="26">
        <f t="shared" si="109"/>
        <v>3.0708062480874605E-27</v>
      </c>
      <c r="S230" s="26">
        <f t="shared" si="109"/>
        <v>1.7810676238907267E-26</v>
      </c>
      <c r="T230" s="26">
        <f t="shared" si="106"/>
        <v>9.6845552049058391E-26</v>
      </c>
      <c r="U230" s="26">
        <f t="shared" si="106"/>
        <v>4.9562135460400127E-25</v>
      </c>
      <c r="V230" s="26">
        <f t="shared" si="106"/>
        <v>2.3955032139193519E-24</v>
      </c>
      <c r="W230" s="26">
        <f t="shared" si="106"/>
        <v>1.0968883137420217E-23</v>
      </c>
      <c r="X230" s="26">
        <f t="shared" si="106"/>
        <v>4.7714641647778173E-23</v>
      </c>
      <c r="Y230" s="26">
        <f t="shared" si="106"/>
        <v>1.9767494396936649E-22</v>
      </c>
      <c r="Z230" s="26">
        <f t="shared" si="106"/>
        <v>7.8171455115158289E-22</v>
      </c>
      <c r="AA230" s="26">
        <f t="shared" si="106"/>
        <v>2.9569202587038237E-21</v>
      </c>
      <c r="AB230" s="26">
        <f t="shared" si="106"/>
        <v>1.0718835937801362E-20</v>
      </c>
      <c r="AC230" s="26">
        <f t="shared" si="106"/>
        <v>3.7301549063548778E-20</v>
      </c>
      <c r="AD230" s="26">
        <f t="shared" si="106"/>
        <v>1.2481672186648947E-19</v>
      </c>
      <c r="AE230" s="26">
        <f t="shared" si="106"/>
        <v>4.0218721490313322E-19</v>
      </c>
      <c r="AF230" s="26">
        <f t="shared" si="106"/>
        <v>1.249653132020457E-18</v>
      </c>
      <c r="AG230" s="26">
        <f t="shared" si="106"/>
        <v>3.7489593960613661E-18</v>
      </c>
      <c r="AH230" s="26">
        <f t="shared" si="106"/>
        <v>1.0871982248577889E-17</v>
      </c>
      <c r="AI230" s="26">
        <f t="shared" si="113"/>
        <v>3.051169211697674E-17</v>
      </c>
      <c r="AJ230" s="26">
        <f t="shared" si="113"/>
        <v>8.2953662943030463E-17</v>
      </c>
      <c r="AK230" s="26">
        <f t="shared" si="113"/>
        <v>2.1869602048617136E-16</v>
      </c>
      <c r="AL230" s="26">
        <f t="shared" si="113"/>
        <v>5.5960452300873239E-16</v>
      </c>
      <c r="AM230" s="26">
        <f t="shared" si="113"/>
        <v>1.391016957193131E-15</v>
      </c>
      <c r="AN230" s="26">
        <f t="shared" si="113"/>
        <v>3.3616243132167444E-15</v>
      </c>
      <c r="AO230" s="26">
        <f t="shared" si="113"/>
        <v>7.9043598716177633E-15</v>
      </c>
      <c r="AP230" s="26">
        <f t="shared" si="113"/>
        <v>1.8096823916598555E-14</v>
      </c>
      <c r="AQ230" s="26">
        <f t="shared" si="113"/>
        <v>4.0369837967796685E-14</v>
      </c>
      <c r="AR230" s="26">
        <f t="shared" si="113"/>
        <v>8.7804397579958016E-14</v>
      </c>
      <c r="AS230" s="26">
        <f t="shared" si="113"/>
        <v>1.8631664852332533E-13</v>
      </c>
      <c r="AT230" s="26">
        <f t="shared" si="113"/>
        <v>3.8594162908403055E-13</v>
      </c>
      <c r="AU230" s="26">
        <f t="shared" si="113"/>
        <v>7.8085864489094651E-13</v>
      </c>
      <c r="AV230" s="26">
        <f t="shared" si="113"/>
        <v>1.5439705023980011E-12</v>
      </c>
      <c r="AW230" s="26">
        <f t="shared" si="113"/>
        <v>2.9850096379694636E-12</v>
      </c>
      <c r="AX230" s="26">
        <f t="shared" si="113"/>
        <v>5.6455617065944282E-12</v>
      </c>
      <c r="AY230" s="26">
        <f t="shared" si="112"/>
        <v>1.0450295073908897E-11</v>
      </c>
      <c r="AZ230" s="26">
        <f t="shared" si="112"/>
        <v>1.8941159821459826E-11</v>
      </c>
      <c r="BA230" s="26">
        <f t="shared" si="112"/>
        <v>3.3630222540142978E-11</v>
      </c>
      <c r="BB230" s="26">
        <f t="shared" si="112"/>
        <v>5.8516587219848964E-11</v>
      </c>
      <c r="BC230" s="26">
        <f t="shared" si="107"/>
        <v>9.9822413492683314E-11</v>
      </c>
      <c r="BD230" s="26">
        <f t="shared" si="107"/>
        <v>1.6701057642045003E-10</v>
      </c>
      <c r="BE230" s="26">
        <f t="shared" si="107"/>
        <v>2.7414943676564462E-10</v>
      </c>
      <c r="BF230" s="26">
        <f t="shared" si="107"/>
        <v>4.4168520367798402E-10</v>
      </c>
      <c r="BG230" s="26">
        <f t="shared" si="107"/>
        <v>6.9866568581790403E-10</v>
      </c>
      <c r="BH230" s="26">
        <f t="shared" si="107"/>
        <v>1.0854270476099571E-9</v>
      </c>
      <c r="BI230" s="26">
        <f t="shared" si="107"/>
        <v>1.6567044410888836E-9</v>
      </c>
      <c r="BJ230" s="26">
        <f t="shared" si="107"/>
        <v>2.4850566616333121E-9</v>
      </c>
      <c r="BK230" s="26">
        <f t="shared" si="107"/>
        <v>3.6644055857982709E-9</v>
      </c>
      <c r="BL230" s="26">
        <f t="shared" si="107"/>
        <v>5.3133880994075127E-9</v>
      </c>
      <c r="BM230" s="26">
        <f t="shared" si="107"/>
        <v>7.5781108958762886E-9</v>
      </c>
      <c r="BN230" s="26">
        <f t="shared" si="107"/>
        <v>1.0633800773245753E-8</v>
      </c>
      <c r="BO230" s="26">
        <f t="shared" si="104"/>
        <v>1.4684772496386978E-8</v>
      </c>
      <c r="BP230" s="26">
        <f t="shared" si="104"/>
        <v>1.9962112612276105E-8</v>
      </c>
      <c r="BQ230" s="26">
        <f t="shared" si="104"/>
        <v>2.6718519957969506E-8</v>
      </c>
      <c r="BR230" s="26">
        <f t="shared" si="104"/>
        <v>3.5219867217323403E-8</v>
      </c>
      <c r="BS230" s="26">
        <f t="shared" si="104"/>
        <v>4.5733260416524488E-8</v>
      </c>
      <c r="BT230" s="26">
        <f t="shared" si="104"/>
        <v>5.8511671415259179E-8</v>
      </c>
      <c r="BU230" s="26">
        <f t="shared" si="104"/>
        <v>7.3775585697500889E-8</v>
      </c>
      <c r="BV230" s="26">
        <f t="shared" si="104"/>
        <v>9.1692513652608108E-8</v>
      </c>
      <c r="BW230" s="26">
        <f t="shared" si="104"/>
        <v>1.1235561532080168E-7</v>
      </c>
      <c r="BX230" s="26">
        <f t="shared" si="104"/>
        <v>1.3576303517930191E-7</v>
      </c>
      <c r="BY230" s="26">
        <f t="shared" si="104"/>
        <v>1.6179978165204494E-7</v>
      </c>
      <c r="BZ230" s="26">
        <f t="shared" si="104"/>
        <v>1.9022406761794444E-7</v>
      </c>
      <c r="CA230" s="26">
        <f t="shared" si="104"/>
        <v>2.206599184368157E-7</v>
      </c>
      <c r="CB230" s="26">
        <f t="shared" si="104"/>
        <v>2.525975382105656E-7</v>
      </c>
      <c r="CC230" s="26">
        <f t="shared" si="104"/>
        <v>2.8540241330284664E-7</v>
      </c>
      <c r="CD230" s="26">
        <f t="shared" si="111"/>
        <v>3.1833346099163695E-7</v>
      </c>
      <c r="CE230" s="26">
        <f t="shared" si="111"/>
        <v>3.5056976083889066E-7</v>
      </c>
      <c r="CF230" s="26">
        <f t="shared" si="111"/>
        <v>3.8124461491229366E-7</v>
      </c>
      <c r="CG230" s="26">
        <f t="shared" si="111"/>
        <v>4.0948495675764875E-7</v>
      </c>
      <c r="CH230" s="26">
        <f t="shared" si="111"/>
        <v>4.3445355168189587E-7</v>
      </c>
      <c r="CI230" s="26">
        <f t="shared" si="115"/>
        <v>4.5539107224487863E-7</v>
      </c>
      <c r="CJ230" s="26">
        <f t="shared" si="115"/>
        <v>4.7165503911076711E-7</v>
      </c>
      <c r="CK230" s="26">
        <f t="shared" si="115"/>
        <v>4.8275280473690285E-7</v>
      </c>
      <c r="CL230" s="26">
        <f t="shared" si="115"/>
        <v>4.8836620944314592E-7</v>
      </c>
      <c r="CM230" s="26">
        <f t="shared" si="115"/>
        <v>4.8836620944314602E-7</v>
      </c>
      <c r="CN230" s="26">
        <f t="shared" si="115"/>
        <v>4.8281659342674654E-7</v>
      </c>
      <c r="CO230" s="26">
        <f t="shared" si="115"/>
        <v>4.7196678233850521E-7</v>
      </c>
      <c r="CP230" s="26">
        <f t="shared" si="115"/>
        <v>4.5623455626055481E-7</v>
      </c>
      <c r="CQ230" s="26">
        <f t="shared" si="115"/>
        <v>4.3618029005130005E-7</v>
      </c>
      <c r="CR230" s="26">
        <f t="shared" si="115"/>
        <v>4.1247483950503357E-7</v>
      </c>
      <c r="CS230" s="26">
        <f t="shared" si="115"/>
        <v>3.8586355953696715E-7</v>
      </c>
      <c r="CT230" s="26">
        <f t="shared" si="115"/>
        <v>3.5712903914591633E-7</v>
      </c>
      <c r="CU230" s="26">
        <f t="shared" si="115"/>
        <v>3.2705501479678667E-7</v>
      </c>
      <c r="CV230" s="26">
        <f t="shared" si="115"/>
        <v>2.9639360715958723E-7</v>
      </c>
      <c r="CW230" s="26">
        <f t="shared" si="115"/>
        <v>2.658375651843723E-7</v>
      </c>
      <c r="CX230" s="26">
        <f t="shared" si="115"/>
        <v>2.3599865480653414E-7</v>
      </c>
      <c r="CY230" s="26">
        <f t="shared" si="114"/>
        <v>2.0739275725422739E-7</v>
      </c>
      <c r="CZ230" s="26">
        <f t="shared" si="110"/>
        <v>1.8043169881117786E-7</v>
      </c>
      <c r="DA230" s="26">
        <f t="shared" si="110"/>
        <v>1.5542136432249982E-7</v>
      </c>
      <c r="DB230" s="26">
        <f t="shared" si="110"/>
        <v>1.3256528133389656E-7</v>
      </c>
      <c r="DC230" s="26">
        <f t="shared" si="110"/>
        <v>1.1197261627232088E-7</v>
      </c>
      <c r="DD230" s="26">
        <f t="shared" si="110"/>
        <v>9.3669400150883592E-8</v>
      </c>
      <c r="DE230" s="26">
        <f t="shared" si="110"/>
        <v>7.761178869644643E-8</v>
      </c>
      <c r="DF230" s="26">
        <f t="shared" si="110"/>
        <v>6.3700241665951208E-8</v>
      </c>
      <c r="DG230" s="26">
        <f t="shared" si="110"/>
        <v>5.179365443867071E-8</v>
      </c>
      <c r="DH230" s="26">
        <f t="shared" si="110"/>
        <v>4.1722666075595892E-8</v>
      </c>
      <c r="DI230" s="26">
        <f t="shared" si="108"/>
        <v>3.3301577509879262E-8</v>
      </c>
      <c r="DJ230" s="26">
        <f t="shared" si="108"/>
        <v>2.6338520394177229E-8</v>
      </c>
      <c r="DK230" s="26">
        <f t="shared" si="108"/>
        <v>2.0643705173814583E-8</v>
      </c>
      <c r="DL230" s="26">
        <f t="shared" si="108"/>
        <v>1.6035735268945313E-8</v>
      </c>
      <c r="DM230" s="26">
        <f t="shared" si="108"/>
        <v>1.234609706547116E-8</v>
      </c>
      <c r="DN230" s="26">
        <f t="shared" si="108"/>
        <v>9.4220214447016676E-9</v>
      </c>
      <c r="DO230" s="26">
        <f t="shared" si="108"/>
        <v>7.1279640494699653E-9</v>
      </c>
      <c r="DP230" s="26">
        <f t="shared" si="108"/>
        <v>5.3459730371024643E-9</v>
      </c>
      <c r="DQ230" s="26">
        <f t="shared" si="108"/>
        <v>3.9752107198966809E-9</v>
      </c>
      <c r="DR230" s="26">
        <f t="shared" si="108"/>
        <v>2.9308757002628366E-9</v>
      </c>
      <c r="DS230" s="26">
        <f t="shared" si="108"/>
        <v>2.1427410581753448E-9</v>
      </c>
      <c r="DT230" s="26">
        <f t="shared" si="108"/>
        <v>1.5534872671771184E-9</v>
      </c>
      <c r="DU230" s="26">
        <f t="shared" si="108"/>
        <v>1.1169701838380915E-9</v>
      </c>
      <c r="DV230" s="26">
        <f t="shared" si="108"/>
        <v>7.9652791798290361E-10</v>
      </c>
      <c r="DW230" s="26">
        <f t="shared" si="108"/>
        <v>5.6339779564644655E-10</v>
      </c>
      <c r="DX230" s="26">
        <f t="shared" si="105"/>
        <v>3.9528716307452203E-10</v>
      </c>
      <c r="DY230" s="26">
        <f t="shared" si="105"/>
        <v>2.7511986549986891E-10</v>
      </c>
      <c r="DZ230" s="26">
        <f t="shared" si="98"/>
        <v>1.8996371665467068E-10</v>
      </c>
      <c r="EA230" s="26">
        <f t="shared" si="93"/>
        <v>1.3013262479493092E-10</v>
      </c>
      <c r="EB230" s="26">
        <f t="shared" si="93"/>
        <v>8.8449518415305047E-11</v>
      </c>
      <c r="EC230" s="26">
        <f t="shared" si="81"/>
        <v>5.9652000791717169E-11</v>
      </c>
      <c r="ED230" s="26">
        <f t="shared" si="81"/>
        <v>3.9920954375995443E-11</v>
      </c>
      <c r="EE230" s="26">
        <f t="shared" si="103"/>
        <v>2.6512389547416701E-11</v>
      </c>
      <c r="EF230" s="26">
        <f t="shared" si="103"/>
        <v>1.7474074928979364E-11</v>
      </c>
      <c r="EG230" s="26">
        <f t="shared" si="103"/>
        <v>1.1430409915948829E-11</v>
      </c>
      <c r="EH230" s="26">
        <f t="shared" si="103"/>
        <v>7.4212362887131091E-12</v>
      </c>
      <c r="EI230" s="26">
        <f t="shared" si="103"/>
        <v>4.7825744971706619E-12</v>
      </c>
      <c r="EJ230" s="26">
        <f t="shared" si="103"/>
        <v>3.0594410386311932E-12</v>
      </c>
      <c r="EK230" s="26">
        <f t="shared" si="103"/>
        <v>1.9428567179629013E-12</v>
      </c>
      <c r="EL230" s="26">
        <f t="shared" si="103"/>
        <v>1.2248444526287757E-12</v>
      </c>
      <c r="EM230" s="26">
        <f t="shared" si="103"/>
        <v>7.6662926171729631E-13</v>
      </c>
      <c r="EN230" s="26">
        <f t="shared" si="103"/>
        <v>4.7640532692431828E-13</v>
      </c>
      <c r="EO230" s="26">
        <f t="shared" si="103"/>
        <v>2.9395222299585547E-13</v>
      </c>
      <c r="EP230" s="26">
        <f t="shared" si="103"/>
        <v>1.8009748873689712E-13</v>
      </c>
      <c r="EQ230" s="26">
        <f t="shared" si="103"/>
        <v>1.095698008399293E-13</v>
      </c>
      <c r="ER230" s="26">
        <f t="shared" si="103"/>
        <v>6.6198421340791305E-14</v>
      </c>
      <c r="ES230" s="26">
        <f t="shared" si="101"/>
        <v>3.971905280447452E-14</v>
      </c>
      <c r="ET230" s="26">
        <f t="shared" si="101"/>
        <v>2.3668202698557199E-14</v>
      </c>
      <c r="EU230" s="26">
        <f t="shared" si="101"/>
        <v>1.4007711801186504E-14</v>
      </c>
      <c r="EV230" s="26">
        <f t="shared" si="101"/>
        <v>8.234263018265261E-15</v>
      </c>
      <c r="EW230" s="26">
        <f t="shared" si="101"/>
        <v>4.8079253865038671E-15</v>
      </c>
      <c r="EX230" s="26">
        <f t="shared" si="101"/>
        <v>2.788596724172267E-15</v>
      </c>
      <c r="EY230" s="26">
        <f t="shared" si="101"/>
        <v>1.606674933794607E-15</v>
      </c>
      <c r="EZ230" s="26">
        <f t="shared" si="101"/>
        <v>9.196099950008407E-16</v>
      </c>
      <c r="FA230" s="26">
        <f t="shared" si="101"/>
        <v>5.2291548735342979E-16</v>
      </c>
      <c r="FB230" s="26">
        <f t="shared" si="101"/>
        <v>2.9541329480355781E-16</v>
      </c>
      <c r="FC230" s="26">
        <f t="shared" si="101"/>
        <v>1.6581262353490194E-16</v>
      </c>
      <c r="FD230" s="26">
        <f t="shared" si="101"/>
        <v>9.247242466369321E-17</v>
      </c>
      <c r="FE230" s="26">
        <f t="shared" si="101"/>
        <v>5.1242681183066366E-17</v>
      </c>
      <c r="FF230" s="26">
        <f t="shared" si="101"/>
        <v>2.8215906727384659E-17</v>
      </c>
      <c r="FG230" s="26">
        <f t="shared" si="101"/>
        <v>1.5438892360266948E-17</v>
      </c>
      <c r="FH230" s="26">
        <f t="shared" si="101"/>
        <v>8.394897720895147E-18</v>
      </c>
    </row>
    <row r="231" spans="2:164" ht="19.2" customHeight="1" x14ac:dyDescent="0.3">
      <c r="B231" s="26">
        <f t="shared" si="102"/>
        <v>1.9453747991852886E-5</v>
      </c>
      <c r="C231" s="3">
        <v>47</v>
      </c>
      <c r="D231" s="26">
        <f t="shared" si="109"/>
        <v>3.2017200822385307E-43</v>
      </c>
      <c r="E231" s="26">
        <f t="shared" si="109"/>
        <v>2.7854964715475214E-41</v>
      </c>
      <c r="F231" s="26">
        <f t="shared" si="109"/>
        <v>1.2116909651231595E-39</v>
      </c>
      <c r="G231" s="26">
        <f t="shared" si="109"/>
        <v>3.5139037988572069E-38</v>
      </c>
      <c r="H231" s="26">
        <f t="shared" si="109"/>
        <v>7.6427407625144054E-37</v>
      </c>
      <c r="I231" s="26">
        <f t="shared" si="109"/>
        <v>1.3298368926775089E-35</v>
      </c>
      <c r="J231" s="26">
        <f t="shared" si="109"/>
        <v>1.928263494382369E-34</v>
      </c>
      <c r="K231" s="26">
        <f t="shared" si="109"/>
        <v>2.3965560573038042E-33</v>
      </c>
      <c r="L231" s="26">
        <f t="shared" si="109"/>
        <v>2.6062547123178999E-32</v>
      </c>
      <c r="M231" s="26">
        <f t="shared" si="109"/>
        <v>2.5193795552406311E-31</v>
      </c>
      <c r="N231" s="26">
        <f t="shared" si="109"/>
        <v>2.191860213059376E-30</v>
      </c>
      <c r="O231" s="26">
        <f t="shared" si="109"/>
        <v>1.7335621685105704E-29</v>
      </c>
      <c r="P231" s="26">
        <f t="shared" si="109"/>
        <v>1.2568325721701728E-28</v>
      </c>
      <c r="Q231" s="26">
        <f t="shared" si="109"/>
        <v>8.4111102906773201E-28</v>
      </c>
      <c r="R231" s="26">
        <f t="shared" si="109"/>
        <v>5.2269042520637456E-27</v>
      </c>
      <c r="S231" s="26">
        <f t="shared" si="109"/>
        <v>3.0316044661969718E-26</v>
      </c>
      <c r="T231" s="26">
        <f t="shared" si="106"/>
        <v>1.6484349284946056E-25</v>
      </c>
      <c r="U231" s="26">
        <f t="shared" si="106"/>
        <v>8.4361081634723334E-25</v>
      </c>
      <c r="V231" s="26">
        <f t="shared" si="106"/>
        <v>4.0774522790116499E-24</v>
      </c>
      <c r="W231" s="26">
        <f t="shared" si="106"/>
        <v>1.867043938284286E-23</v>
      </c>
      <c r="X231" s="26">
        <f t="shared" si="106"/>
        <v>8.1216411315366836E-23</v>
      </c>
      <c r="Y231" s="26">
        <f t="shared" si="106"/>
        <v>3.3646798973509079E-22</v>
      </c>
      <c r="Z231" s="26">
        <f t="shared" si="106"/>
        <v>1.3305779594069453E-21</v>
      </c>
      <c r="AA231" s="26">
        <f t="shared" si="106"/>
        <v>5.0330557594958536E-21</v>
      </c>
      <c r="AB231" s="26">
        <f t="shared" si="106"/>
        <v>1.8244827128172471E-20</v>
      </c>
      <c r="AC231" s="26">
        <f t="shared" si="106"/>
        <v>6.349199840604026E-20</v>
      </c>
      <c r="AD231" s="26">
        <f t="shared" si="106"/>
        <v>2.1245399466636437E-19</v>
      </c>
      <c r="AE231" s="26">
        <f t="shared" si="106"/>
        <v>6.8457398281384154E-19</v>
      </c>
      <c r="AF231" s="26">
        <f t="shared" si="106"/>
        <v>2.1270691608858772E-18</v>
      </c>
      <c r="AG231" s="26">
        <f t="shared" si="106"/>
        <v>6.3812074826576231E-18</v>
      </c>
      <c r="AH231" s="26">
        <f t="shared" si="106"/>
        <v>1.8505501699706984E-17</v>
      </c>
      <c r="AI231" s="26">
        <f t="shared" si="113"/>
        <v>5.1934795092726193E-17</v>
      </c>
      <c r="AJ231" s="26">
        <f t="shared" si="113"/>
        <v>1.4119772415834924E-16</v>
      </c>
      <c r="AK231" s="26">
        <f t="shared" si="113"/>
        <v>3.7224854550837559E-16</v>
      </c>
      <c r="AL231" s="26">
        <f t="shared" si="113"/>
        <v>9.5251833703613702E-16</v>
      </c>
      <c r="AM231" s="26">
        <f t="shared" si="113"/>
        <v>2.367688437775534E-15</v>
      </c>
      <c r="AN231" s="26">
        <f t="shared" si="113"/>
        <v>5.7219137246242269E-15</v>
      </c>
      <c r="AO231" s="26">
        <f t="shared" si="113"/>
        <v>1.3454229568711043E-14</v>
      </c>
      <c r="AP231" s="26">
        <f t="shared" si="113"/>
        <v>3.0803104538891056E-14</v>
      </c>
      <c r="AQ231" s="26">
        <f t="shared" si="113"/>
        <v>6.8714617817526053E-14</v>
      </c>
      <c r="AR231" s="26">
        <f t="shared" si="113"/>
        <v>1.4945429375311954E-13</v>
      </c>
      <c r="AS231" s="26">
        <f t="shared" si="113"/>
        <v>3.1713472089076547E-13</v>
      </c>
      <c r="AT231" s="26">
        <f t="shared" si="113"/>
        <v>6.5692192184515626E-13</v>
      </c>
      <c r="AU231" s="26">
        <f t="shared" si="113"/>
        <v>1.329121097686713E-12</v>
      </c>
      <c r="AV231" s="26">
        <f t="shared" si="113"/>
        <v>2.6280348976987166E-12</v>
      </c>
      <c r="AW231" s="26">
        <f t="shared" si="113"/>
        <v>5.0808674688841764E-12</v>
      </c>
      <c r="AX231" s="26">
        <f t="shared" si="113"/>
        <v>9.6094667346287826E-12</v>
      </c>
      <c r="AY231" s="26">
        <f t="shared" si="112"/>
        <v>1.7787736296015086E-11</v>
      </c>
      <c r="AZ231" s="26">
        <f t="shared" si="112"/>
        <v>3.2240272036527254E-11</v>
      </c>
      <c r="BA231" s="26">
        <f t="shared" si="112"/>
        <v>5.7242931983221902E-11</v>
      </c>
      <c r="BB231" s="26">
        <f t="shared" si="112"/>
        <v>9.9602701650806434E-11</v>
      </c>
      <c r="BC231" s="26">
        <f t="shared" si="107"/>
        <v>1.699104910513753E-10</v>
      </c>
      <c r="BD231" s="26">
        <f t="shared" si="107"/>
        <v>2.8427332156672252E-10</v>
      </c>
      <c r="BE231" s="26">
        <f t="shared" si="107"/>
        <v>4.6663733917556376E-10</v>
      </c>
      <c r="BF231" s="26">
        <f t="shared" si="107"/>
        <v>7.5180460200507665E-10</v>
      </c>
      <c r="BG231" s="26">
        <f t="shared" si="107"/>
        <v>1.1892181886262157E-9</v>
      </c>
      <c r="BH231" s="26">
        <f t="shared" si="107"/>
        <v>1.847535400187155E-9</v>
      </c>
      <c r="BI231" s="26">
        <f t="shared" si="107"/>
        <v>2.8199224529172397E-9</v>
      </c>
      <c r="BJ231" s="26">
        <f t="shared" si="107"/>
        <v>4.2298836793758361E-9</v>
      </c>
      <c r="BK231" s="26">
        <f t="shared" si="107"/>
        <v>6.2372861034863984E-9</v>
      </c>
      <c r="BL231" s="26">
        <f t="shared" si="107"/>
        <v>9.04406485005531E-9</v>
      </c>
      <c r="BM231" s="26">
        <f t="shared" si="107"/>
        <v>1.2898912163193639E-8</v>
      </c>
      <c r="BN231" s="26">
        <f t="shared" si="107"/>
        <v>1.81000864225459E-8</v>
      </c>
      <c r="BO231" s="26">
        <f t="shared" si="104"/>
        <v>2.4995357440658605E-8</v>
      </c>
      <c r="BP231" s="26">
        <f t="shared" si="104"/>
        <v>3.3978064020895385E-8</v>
      </c>
      <c r="BQ231" s="26">
        <f t="shared" si="104"/>
        <v>4.54783318433522E-8</v>
      </c>
      <c r="BR231" s="26">
        <f t="shared" si="104"/>
        <v>5.9948710157146022E-8</v>
      </c>
      <c r="BS231" s="26">
        <f t="shared" si="104"/>
        <v>7.7843847517488234E-8</v>
      </c>
      <c r="BT231" s="26">
        <f t="shared" si="104"/>
        <v>9.959433432384508E-8</v>
      </c>
      <c r="BU231" s="26">
        <f t="shared" si="104"/>
        <v>1.2557546501702237E-7</v>
      </c>
      <c r="BV231" s="26">
        <f t="shared" si="104"/>
        <v>1.5607236366401328E-7</v>
      </c>
      <c r="BW231" s="26">
        <f t="shared" si="104"/>
        <v>1.9124360054604479E-7</v>
      </c>
      <c r="BX231" s="26">
        <f t="shared" si="104"/>
        <v>2.3108601732647058E-7</v>
      </c>
      <c r="BY231" s="26">
        <f t="shared" si="104"/>
        <v>2.7540388366305432E-7</v>
      </c>
      <c r="BZ231" s="26">
        <f t="shared" si="104"/>
        <v>3.2378564700926607E-7</v>
      </c>
      <c r="CA231" s="26">
        <f t="shared" si="104"/>
        <v>3.7559135053074885E-7</v>
      </c>
      <c r="CB231" s="26">
        <f t="shared" si="104"/>
        <v>4.2995325652862084E-7</v>
      </c>
      <c r="CC231" s="26">
        <f t="shared" si="104"/>
        <v>4.8579134179207777E-7</v>
      </c>
      <c r="CD231" s="26">
        <f t="shared" si="111"/>
        <v>5.4184418892193346E-7</v>
      </c>
      <c r="CE231" s="26">
        <f t="shared" si="111"/>
        <v>5.9671448653428008E-7</v>
      </c>
      <c r="CF231" s="26">
        <f t="shared" si="111"/>
        <v>6.4892700410602964E-7</v>
      </c>
      <c r="CG231" s="26">
        <f t="shared" si="111"/>
        <v>6.9699567107684656E-7</v>
      </c>
      <c r="CH231" s="26">
        <f t="shared" si="111"/>
        <v>7.3949540711811815E-7</v>
      </c>
      <c r="CI231" s="26">
        <f t="shared" si="115"/>
        <v>7.7513373999128021E-7</v>
      </c>
      <c r="CJ231" s="26">
        <f t="shared" si="115"/>
        <v>8.0281708784811154E-7</v>
      </c>
      <c r="CK231" s="26">
        <f t="shared" si="115"/>
        <v>8.2170690167983187E-7</v>
      </c>
      <c r="CL231" s="26">
        <f t="shared" si="115"/>
        <v>8.3126163309471378E-7</v>
      </c>
      <c r="CM231" s="26">
        <f t="shared" si="115"/>
        <v>8.3126163309471389E-7</v>
      </c>
      <c r="CN231" s="26">
        <f t="shared" si="115"/>
        <v>8.2181547817318292E-7</v>
      </c>
      <c r="CO231" s="26">
        <f t="shared" si="115"/>
        <v>8.0334771461872959E-7</v>
      </c>
      <c r="CP231" s="26">
        <f t="shared" si="115"/>
        <v>7.765694574647716E-7</v>
      </c>
      <c r="CQ231" s="26">
        <f t="shared" si="115"/>
        <v>7.4243453625752946E-7</v>
      </c>
      <c r="CR231" s="26">
        <f t="shared" si="115"/>
        <v>7.0208483320005474E-7</v>
      </c>
      <c r="CS231" s="26">
        <f t="shared" si="115"/>
        <v>6.5678903750972912E-7</v>
      </c>
      <c r="CT231" s="26">
        <f t="shared" si="115"/>
        <v>6.0787921556751517E-7</v>
      </c>
      <c r="CU231" s="26">
        <f t="shared" si="115"/>
        <v>5.5668938688814564E-7</v>
      </c>
      <c r="CV231" s="26">
        <f t="shared" si="115"/>
        <v>5.0449975686738086E-7</v>
      </c>
      <c r="CW231" s="26">
        <f t="shared" si="115"/>
        <v>4.5248947265424924E-7</v>
      </c>
      <c r="CX231" s="26">
        <f t="shared" si="115"/>
        <v>4.0169983796856745E-7</v>
      </c>
      <c r="CY231" s="26">
        <f t="shared" si="114"/>
        <v>3.530089485178327E-7</v>
      </c>
      <c r="CZ231" s="26">
        <f t="shared" si="110"/>
        <v>3.0711778521051445E-7</v>
      </c>
      <c r="DA231" s="26">
        <f t="shared" si="110"/>
        <v>2.645470031021265E-7</v>
      </c>
      <c r="DB231" s="26">
        <f t="shared" si="110"/>
        <v>2.2564303205769553E-7</v>
      </c>
      <c r="DC231" s="26">
        <f t="shared" si="110"/>
        <v>1.9059168727203492E-7</v>
      </c>
      <c r="DD231" s="26">
        <f t="shared" si="110"/>
        <v>1.594372768525673E-7</v>
      </c>
      <c r="DE231" s="26">
        <f t="shared" si="110"/>
        <v>1.3210517224927006E-7</v>
      </c>
      <c r="DF231" s="26">
        <f t="shared" si="110"/>
        <v>1.084259432611932E-7</v>
      </c>
      <c r="DG231" s="26">
        <f t="shared" si="110"/>
        <v>8.8159411810503047E-8</v>
      </c>
      <c r="DH231" s="26">
        <f t="shared" si="110"/>
        <v>7.1017303958460867E-8</v>
      </c>
      <c r="DI231" s="26">
        <f t="shared" si="108"/>
        <v>5.668353618702834E-8</v>
      </c>
      <c r="DJ231" s="26">
        <f t="shared" si="108"/>
        <v>4.4831524075195139E-8</v>
      </c>
      <c r="DK231" s="26">
        <f t="shared" si="108"/>
        <v>3.5138221572450238E-8</v>
      </c>
      <c r="DL231" s="26">
        <f t="shared" si="108"/>
        <v>2.7294868542885546E-8</v>
      </c>
      <c r="DM231" s="26">
        <f t="shared" si="108"/>
        <v>2.1014633302929563E-8</v>
      </c>
      <c r="DN231" s="26">
        <f t="shared" si="108"/>
        <v>1.6037483310130445E-8</v>
      </c>
      <c r="DO231" s="26">
        <f t="shared" si="108"/>
        <v>1.2132704765055219E-8</v>
      </c>
      <c r="DP231" s="26">
        <f t="shared" si="108"/>
        <v>9.0995285737913984E-9</v>
      </c>
      <c r="DQ231" s="26">
        <f t="shared" si="108"/>
        <v>6.7663161189730515E-9</v>
      </c>
      <c r="DR231" s="26">
        <f t="shared" si="108"/>
        <v>4.9887245961920459E-9</v>
      </c>
      <c r="DS231" s="26">
        <f t="shared" si="108"/>
        <v>3.6472188224261065E-9</v>
      </c>
      <c r="DT231" s="26">
        <f t="shared" si="108"/>
        <v>2.644233646258916E-9</v>
      </c>
      <c r="DU231" s="26">
        <f t="shared" si="108"/>
        <v>1.9012258448307874E-9</v>
      </c>
      <c r="DV231" s="26">
        <f t="shared" si="108"/>
        <v>1.3557922008219592E-9</v>
      </c>
      <c r="DW231" s="26">
        <f t="shared" si="108"/>
        <v>9.5897497131309738E-10</v>
      </c>
      <c r="DX231" s="26">
        <f t="shared" si="105"/>
        <v>6.7282921374386509E-10</v>
      </c>
      <c r="DY231" s="26">
        <f t="shared" si="105"/>
        <v>4.6828913276573276E-10</v>
      </c>
      <c r="DZ231" s="26">
        <f t="shared" si="98"/>
        <v>3.2334249643348093E-10</v>
      </c>
      <c r="EA231" s="26">
        <f t="shared" si="93"/>
        <v>2.2150234007647741E-10</v>
      </c>
      <c r="EB231" s="26">
        <f t="shared" si="93"/>
        <v>1.505523717707315E-10</v>
      </c>
      <c r="EC231" s="26">
        <f t="shared" si="81"/>
        <v>1.0153532049653953E-10</v>
      </c>
      <c r="ED231" s="26">
        <f t="shared" si="81"/>
        <v>6.7950560639992027E-11</v>
      </c>
      <c r="EE231" s="26">
        <f t="shared" si="103"/>
        <v>4.5127471570070833E-11</v>
      </c>
      <c r="EF231" s="26">
        <f t="shared" si="103"/>
        <v>2.9743106262092437E-11</v>
      </c>
      <c r="EG231" s="26">
        <f t="shared" si="103"/>
        <v>1.9456016878210707E-11</v>
      </c>
      <c r="EH231" s="26">
        <f t="shared" si="103"/>
        <v>1.2631891555256315E-11</v>
      </c>
      <c r="EI231" s="26">
        <f t="shared" si="103"/>
        <v>8.1405523356096094E-12</v>
      </c>
      <c r="EJ231" s="26">
        <f t="shared" si="103"/>
        <v>5.2075592146913751E-12</v>
      </c>
      <c r="EK231" s="26">
        <f t="shared" si="103"/>
        <v>3.3069901582347146E-12</v>
      </c>
      <c r="EL231" s="26">
        <f t="shared" si="103"/>
        <v>2.0848416214957818E-12</v>
      </c>
      <c r="EM231" s="26">
        <f t="shared" si="103"/>
        <v>1.3049008710081596E-12</v>
      </c>
      <c r="EN231" s="26">
        <f t="shared" si="103"/>
        <v>8.1090268412649649E-13</v>
      </c>
      <c r="EO231" s="26">
        <f t="shared" si="103"/>
        <v>5.00344209354646E-13</v>
      </c>
      <c r="EP231" s="26">
        <f t="shared" si="103"/>
        <v>3.0654891699897282E-13</v>
      </c>
      <c r="EQ231" s="26">
        <f t="shared" si="103"/>
        <v>1.8650178866370884E-13</v>
      </c>
      <c r="ER231" s="26">
        <f t="shared" si="103"/>
        <v>1.1267816398432525E-13</v>
      </c>
      <c r="ES231" s="26">
        <f t="shared" si="101"/>
        <v>6.76068983905947E-14</v>
      </c>
      <c r="ET231" s="26">
        <f t="shared" si="101"/>
        <v>4.0286302465629145E-14</v>
      </c>
      <c r="EU231" s="26">
        <f t="shared" si="101"/>
        <v>2.384291370414716E-14</v>
      </c>
      <c r="EV231" s="26">
        <f t="shared" si="101"/>
        <v>1.4015766839600398E-14</v>
      </c>
      <c r="EW231" s="26">
        <f t="shared" si="101"/>
        <v>8.1837027855384713E-15</v>
      </c>
      <c r="EX231" s="26">
        <f t="shared" si="101"/>
        <v>4.7465476156123543E-15</v>
      </c>
      <c r="EY231" s="26">
        <f t="shared" si="101"/>
        <v>2.734765844756769E-15</v>
      </c>
      <c r="EZ231" s="26">
        <f t="shared" si="101"/>
        <v>1.565293608512064E-15</v>
      </c>
      <c r="FA231" s="26">
        <f t="shared" si="101"/>
        <v>8.900689146441329E-16</v>
      </c>
      <c r="FB231" s="26">
        <f t="shared" si="101"/>
        <v>5.0283114009116059E-16</v>
      </c>
      <c r="FC231" s="26">
        <f t="shared" si="101"/>
        <v>2.8223425282536403E-16</v>
      </c>
      <c r="FD231" s="26">
        <f t="shared" si="101"/>
        <v>1.5739987176798791E-16</v>
      </c>
      <c r="FE231" s="26">
        <f t="shared" si="101"/>
        <v>8.7221584992453104E-17</v>
      </c>
      <c r="FF231" s="26">
        <f t="shared" ref="ES231:FH247" si="116">$B231*FF$182</f>
        <v>4.8027075280654583E-17</v>
      </c>
      <c r="FG231" s="26">
        <f t="shared" si="116"/>
        <v>2.6278965719603226E-17</v>
      </c>
      <c r="FH231" s="26">
        <f t="shared" si="116"/>
        <v>1.4289187610034247E-17</v>
      </c>
    </row>
    <row r="232" spans="2:164" ht="19.2" customHeight="1" x14ac:dyDescent="0.3">
      <c r="B232" s="26">
        <f t="shared" si="102"/>
        <v>3.2422913319754876E-5</v>
      </c>
      <c r="C232" s="3">
        <v>48</v>
      </c>
      <c r="D232" s="26">
        <f t="shared" si="109"/>
        <v>5.3362001370642289E-43</v>
      </c>
      <c r="E232" s="26">
        <f t="shared" si="109"/>
        <v>4.6424941192458791E-41</v>
      </c>
      <c r="F232" s="26">
        <f t="shared" si="109"/>
        <v>2.0194849418719369E-39</v>
      </c>
      <c r="G232" s="26">
        <f t="shared" si="109"/>
        <v>5.8565063314286905E-38</v>
      </c>
      <c r="H232" s="26">
        <f t="shared" si="109"/>
        <v>1.2737901270857369E-36</v>
      </c>
      <c r="I232" s="26">
        <f t="shared" si="109"/>
        <v>2.2163948211291863E-35</v>
      </c>
      <c r="J232" s="26">
        <f t="shared" si="109"/>
        <v>3.2137724906372878E-34</v>
      </c>
      <c r="K232" s="26">
        <f t="shared" si="109"/>
        <v>3.9942600955063485E-33</v>
      </c>
      <c r="L232" s="26">
        <f t="shared" si="109"/>
        <v>4.3437578538631756E-32</v>
      </c>
      <c r="M232" s="26">
        <f t="shared" si="109"/>
        <v>4.1989659254010601E-31</v>
      </c>
      <c r="N232" s="26">
        <f t="shared" si="109"/>
        <v>3.6531003550989674E-30</v>
      </c>
      <c r="O232" s="26">
        <f t="shared" si="109"/>
        <v>2.8892702808509562E-29</v>
      </c>
      <c r="P232" s="26">
        <f t="shared" si="109"/>
        <v>2.0947209536169587E-28</v>
      </c>
      <c r="Q232" s="26">
        <f t="shared" si="109"/>
        <v>1.4018517151128896E-27</v>
      </c>
      <c r="R232" s="26">
        <f t="shared" si="109"/>
        <v>8.7115070867729263E-27</v>
      </c>
      <c r="S232" s="26">
        <f t="shared" si="109"/>
        <v>5.0526741103282961E-26</v>
      </c>
      <c r="T232" s="26">
        <f t="shared" si="106"/>
        <v>2.747391547491015E-25</v>
      </c>
      <c r="U232" s="26">
        <f t="shared" si="106"/>
        <v>1.4060180272453919E-24</v>
      </c>
      <c r="V232" s="26">
        <f t="shared" si="106"/>
        <v>6.7957537983527625E-24</v>
      </c>
      <c r="W232" s="26">
        <f t="shared" si="106"/>
        <v>3.1117398971404831E-23</v>
      </c>
      <c r="X232" s="26">
        <f t="shared" si="106"/>
        <v>1.3536068552561166E-22</v>
      </c>
      <c r="Y232" s="26">
        <f t="shared" si="106"/>
        <v>5.6077998289181911E-22</v>
      </c>
      <c r="Z232" s="26">
        <f t="shared" si="106"/>
        <v>2.2176299323449132E-21</v>
      </c>
      <c r="AA232" s="26">
        <f t="shared" si="106"/>
        <v>8.3884262658264394E-21</v>
      </c>
      <c r="AB232" s="26">
        <f t="shared" si="106"/>
        <v>3.0408045213620848E-20</v>
      </c>
      <c r="AC232" s="26">
        <f t="shared" si="106"/>
        <v>1.0581999734340065E-19</v>
      </c>
      <c r="AD232" s="26">
        <f t="shared" si="106"/>
        <v>3.5408999111060801E-19</v>
      </c>
      <c r="AE232" s="26">
        <f t="shared" si="106"/>
        <v>1.1409566380230716E-18</v>
      </c>
      <c r="AF232" s="26">
        <f t="shared" si="106"/>
        <v>3.5451152681431364E-18</v>
      </c>
      <c r="AG232" s="26">
        <f t="shared" si="106"/>
        <v>1.0635345804429394E-17</v>
      </c>
      <c r="AH232" s="26">
        <f t="shared" si="106"/>
        <v>3.0842502832845036E-17</v>
      </c>
      <c r="AI232" s="26">
        <f t="shared" si="113"/>
        <v>8.6557991821210496E-17</v>
      </c>
      <c r="AJ232" s="26">
        <f t="shared" si="113"/>
        <v>2.3532954026391588E-16</v>
      </c>
      <c r="AK232" s="26">
        <f t="shared" si="113"/>
        <v>6.2041424251396055E-16</v>
      </c>
      <c r="AL232" s="26">
        <f t="shared" si="113"/>
        <v>1.5875305617268984E-15</v>
      </c>
      <c r="AM232" s="26">
        <f t="shared" si="113"/>
        <v>3.9461473962925653E-15</v>
      </c>
      <c r="AN232" s="26">
        <f t="shared" si="113"/>
        <v>9.5365228743737313E-15</v>
      </c>
      <c r="AO232" s="26">
        <f t="shared" si="113"/>
        <v>2.2423715947851786E-14</v>
      </c>
      <c r="AP232" s="26">
        <f t="shared" si="113"/>
        <v>5.1338507564818529E-14</v>
      </c>
      <c r="AQ232" s="26">
        <f t="shared" si="113"/>
        <v>1.1452436302921032E-13</v>
      </c>
      <c r="AR232" s="26">
        <f t="shared" si="113"/>
        <v>2.4909048958853308E-13</v>
      </c>
      <c r="AS232" s="26">
        <f t="shared" si="113"/>
        <v>5.2855786815127684E-13</v>
      </c>
      <c r="AT232" s="26">
        <f t="shared" si="113"/>
        <v>1.0948698697419294E-12</v>
      </c>
      <c r="AU232" s="26">
        <f t="shared" si="113"/>
        <v>2.2152018294778594E-12</v>
      </c>
      <c r="AV232" s="26">
        <f t="shared" si="113"/>
        <v>4.380058162831203E-12</v>
      </c>
      <c r="AW232" s="26">
        <f t="shared" si="113"/>
        <v>8.4681124481403107E-12</v>
      </c>
      <c r="AX232" s="26">
        <f t="shared" si="113"/>
        <v>1.6015777891048005E-11</v>
      </c>
      <c r="AY232" s="26">
        <f t="shared" si="112"/>
        <v>2.9646227160025207E-11</v>
      </c>
      <c r="AZ232" s="26">
        <f t="shared" si="112"/>
        <v>5.3733786727545538E-11</v>
      </c>
      <c r="BA232" s="26">
        <f t="shared" si="112"/>
        <v>9.5404886638703366E-11</v>
      </c>
      <c r="BB232" s="26">
        <f t="shared" si="112"/>
        <v>1.6600450275134438E-10</v>
      </c>
      <c r="BC232" s="26">
        <f t="shared" si="107"/>
        <v>2.8318415175229277E-10</v>
      </c>
      <c r="BD232" s="26">
        <f t="shared" si="107"/>
        <v>4.7378886927787185E-10</v>
      </c>
      <c r="BE232" s="26">
        <f t="shared" si="107"/>
        <v>7.7772889862594125E-10</v>
      </c>
      <c r="BF232" s="26">
        <f t="shared" si="107"/>
        <v>1.2530076700084637E-9</v>
      </c>
      <c r="BG232" s="26">
        <f t="shared" si="107"/>
        <v>1.9820303143770303E-9</v>
      </c>
      <c r="BH232" s="26">
        <f t="shared" si="107"/>
        <v>3.0792256669785982E-9</v>
      </c>
      <c r="BI232" s="26">
        <f t="shared" si="107"/>
        <v>4.6998707548620759E-9</v>
      </c>
      <c r="BJ232" s="26">
        <f t="shared" si="107"/>
        <v>7.0498061322930754E-9</v>
      </c>
      <c r="BK232" s="26">
        <f t="shared" si="107"/>
        <v>1.0395476839144019E-8</v>
      </c>
      <c r="BL232" s="26">
        <f t="shared" si="107"/>
        <v>1.5073441416758881E-8</v>
      </c>
      <c r="BM232" s="26">
        <f t="shared" si="107"/>
        <v>2.1498186938656109E-8</v>
      </c>
      <c r="BN232" s="26">
        <f t="shared" si="107"/>
        <v>3.016681070424323E-8</v>
      </c>
      <c r="BO232" s="26">
        <f t="shared" si="104"/>
        <v>4.1658929067764426E-8</v>
      </c>
      <c r="BP232" s="26">
        <f t="shared" si="104"/>
        <v>5.663010670149243E-8</v>
      </c>
      <c r="BQ232" s="26">
        <f t="shared" si="104"/>
        <v>7.5797219738920482E-8</v>
      </c>
      <c r="BR232" s="26">
        <f t="shared" si="104"/>
        <v>9.9914516928576898E-8</v>
      </c>
      <c r="BS232" s="26">
        <f t="shared" si="104"/>
        <v>1.2973974586248065E-7</v>
      </c>
      <c r="BT232" s="26">
        <f t="shared" si="104"/>
        <v>1.659905572064088E-7</v>
      </c>
      <c r="BU232" s="26">
        <f t="shared" si="104"/>
        <v>2.0929244169503771E-7</v>
      </c>
      <c r="BV232" s="26">
        <f t="shared" si="104"/>
        <v>2.6012060610668936E-7</v>
      </c>
      <c r="BW232" s="26">
        <f t="shared" si="104"/>
        <v>3.187393342434086E-7</v>
      </c>
      <c r="BX232" s="26">
        <f t="shared" si="104"/>
        <v>3.8514336221078509E-7</v>
      </c>
      <c r="BY232" s="26">
        <f t="shared" si="104"/>
        <v>4.5900647277175807E-7</v>
      </c>
      <c r="BZ232" s="26">
        <f t="shared" si="104"/>
        <v>5.3964274501544452E-7</v>
      </c>
      <c r="CA232" s="26">
        <f t="shared" si="104"/>
        <v>6.2598558421791609E-7</v>
      </c>
      <c r="CB232" s="26">
        <f t="shared" si="104"/>
        <v>7.1658876088103628E-7</v>
      </c>
      <c r="CC232" s="26">
        <f t="shared" si="104"/>
        <v>8.0965223632013135E-7</v>
      </c>
      <c r="CD232" s="26">
        <f t="shared" si="111"/>
        <v>9.0307364820322417E-7</v>
      </c>
      <c r="CE232" s="26">
        <f t="shared" si="111"/>
        <v>9.9452414422380208E-7</v>
      </c>
      <c r="CF232" s="26">
        <f t="shared" si="111"/>
        <v>1.0815450068433849E-6</v>
      </c>
      <c r="CG232" s="26">
        <f t="shared" si="111"/>
        <v>1.1616594517947467E-6</v>
      </c>
      <c r="CH232" s="26">
        <f t="shared" si="111"/>
        <v>1.2324923451968663E-6</v>
      </c>
      <c r="CI232" s="26">
        <f t="shared" si="115"/>
        <v>1.2918895666521363E-6</v>
      </c>
      <c r="CJ232" s="26">
        <f t="shared" si="115"/>
        <v>1.3380284797468554E-6</v>
      </c>
      <c r="CK232" s="26">
        <f t="shared" si="115"/>
        <v>1.3695115027997228E-6</v>
      </c>
      <c r="CL232" s="26">
        <f t="shared" si="115"/>
        <v>1.3854360551578591E-6</v>
      </c>
      <c r="CM232" s="26">
        <f t="shared" si="115"/>
        <v>1.3854360551578593E-6</v>
      </c>
      <c r="CN232" s="26">
        <f t="shared" si="115"/>
        <v>1.3696924636219745E-6</v>
      </c>
      <c r="CO232" s="26">
        <f t="shared" si="115"/>
        <v>1.3389128576978854E-6</v>
      </c>
      <c r="CP232" s="26">
        <f t="shared" si="115"/>
        <v>1.2942824291079553E-6</v>
      </c>
      <c r="CQ232" s="26">
        <f t="shared" si="115"/>
        <v>1.2373908937625517E-6</v>
      </c>
      <c r="CR232" s="26">
        <f t="shared" si="115"/>
        <v>1.1701413886667604E-6</v>
      </c>
      <c r="CS232" s="26">
        <f t="shared" si="115"/>
        <v>1.0946483958495507E-6</v>
      </c>
      <c r="CT232" s="26">
        <f t="shared" si="115"/>
        <v>1.0131320259458606E-6</v>
      </c>
      <c r="CU232" s="26">
        <f t="shared" si="115"/>
        <v>9.2781564481357804E-7</v>
      </c>
      <c r="CV232" s="26">
        <f t="shared" si="115"/>
        <v>8.408329281123031E-7</v>
      </c>
      <c r="CW232" s="26">
        <f t="shared" si="115"/>
        <v>7.5414912109041696E-7</v>
      </c>
      <c r="CX232" s="26">
        <f t="shared" si="115"/>
        <v>6.6949972994761374E-7</v>
      </c>
      <c r="CY232" s="26">
        <f t="shared" si="114"/>
        <v>5.8834824752972238E-7</v>
      </c>
      <c r="CZ232" s="26">
        <f t="shared" si="110"/>
        <v>5.1186297535085849E-7</v>
      </c>
      <c r="DA232" s="26">
        <f t="shared" si="110"/>
        <v>4.4091167183687842E-7</v>
      </c>
      <c r="DB232" s="26">
        <f t="shared" si="110"/>
        <v>3.7607172009616E-7</v>
      </c>
      <c r="DC232" s="26">
        <f t="shared" si="110"/>
        <v>3.1765281212005885E-7</v>
      </c>
      <c r="DD232" s="26">
        <f t="shared" si="110"/>
        <v>2.6572879475427935E-7</v>
      </c>
      <c r="DE232" s="26">
        <f t="shared" si="110"/>
        <v>2.2017528708211726E-7</v>
      </c>
      <c r="DF232" s="26">
        <f t="shared" si="110"/>
        <v>1.8070990543532237E-7</v>
      </c>
      <c r="DG232" s="26">
        <f t="shared" si="110"/>
        <v>1.4693235301750538E-7</v>
      </c>
      <c r="DH232" s="26">
        <f t="shared" si="110"/>
        <v>1.1836217326410169E-7</v>
      </c>
      <c r="DI232" s="26">
        <f t="shared" si="108"/>
        <v>9.4472560311714087E-8</v>
      </c>
      <c r="DJ232" s="26">
        <f t="shared" si="108"/>
        <v>7.4719206791992047E-8</v>
      </c>
      <c r="DK232" s="26">
        <f t="shared" si="108"/>
        <v>5.8563702620750516E-8</v>
      </c>
      <c r="DL232" s="26">
        <f t="shared" si="108"/>
        <v>4.5491447571476004E-8</v>
      </c>
      <c r="DM232" s="26">
        <f t="shared" si="108"/>
        <v>3.502438883821601E-8</v>
      </c>
      <c r="DN232" s="26">
        <f t="shared" si="108"/>
        <v>2.6729138850217465E-8</v>
      </c>
      <c r="DO232" s="26">
        <f t="shared" si="108"/>
        <v>2.0221174608425406E-8</v>
      </c>
      <c r="DP232" s="26">
        <f t="shared" si="108"/>
        <v>1.5165880956319027E-8</v>
      </c>
      <c r="DQ232" s="26">
        <f t="shared" si="108"/>
        <v>1.1277193531621776E-8</v>
      </c>
      <c r="DR232" s="26">
        <f t="shared" si="108"/>
        <v>8.3145409936534266E-9</v>
      </c>
      <c r="DS232" s="26">
        <f t="shared" si="108"/>
        <v>6.0786980373768565E-9</v>
      </c>
      <c r="DT232" s="26">
        <f t="shared" si="108"/>
        <v>4.4070560770982026E-9</v>
      </c>
      <c r="DU232" s="26">
        <f t="shared" si="108"/>
        <v>3.1687097413846528E-9</v>
      </c>
      <c r="DV232" s="26">
        <f t="shared" si="108"/>
        <v>2.2596536680366034E-9</v>
      </c>
      <c r="DW232" s="26">
        <f t="shared" si="108"/>
        <v>1.5982916188551655E-9</v>
      </c>
      <c r="DX232" s="26">
        <f t="shared" si="105"/>
        <v>1.1213820229064441E-9</v>
      </c>
      <c r="DY232" s="26">
        <f t="shared" si="105"/>
        <v>7.8048188794288962E-10</v>
      </c>
      <c r="DZ232" s="26">
        <f t="shared" si="98"/>
        <v>5.3890416072246936E-10</v>
      </c>
      <c r="EA232" s="26">
        <f t="shared" si="93"/>
        <v>3.6917056679412979E-10</v>
      </c>
      <c r="EB232" s="26">
        <f t="shared" si="93"/>
        <v>2.5092061961788631E-10</v>
      </c>
      <c r="EC232" s="26">
        <f t="shared" si="81"/>
        <v>1.6922553416089957E-10</v>
      </c>
      <c r="ED232" s="26">
        <f t="shared" si="81"/>
        <v>1.1325093439998694E-10</v>
      </c>
      <c r="EE232" s="26">
        <f t="shared" si="103"/>
        <v>7.521245261678487E-11</v>
      </c>
      <c r="EF232" s="26">
        <f t="shared" si="103"/>
        <v>4.9571843770154161E-11</v>
      </c>
      <c r="EG232" s="26">
        <f t="shared" si="103"/>
        <v>3.2426694797017914E-11</v>
      </c>
      <c r="EH232" s="26">
        <f t="shared" si="103"/>
        <v>2.10531525920939E-11</v>
      </c>
      <c r="EI232" s="26">
        <f t="shared" si="103"/>
        <v>1.3567587226016045E-11</v>
      </c>
      <c r="EJ232" s="26">
        <f t="shared" si="103"/>
        <v>8.6792653578189766E-12</v>
      </c>
      <c r="EK232" s="26">
        <f t="shared" si="103"/>
        <v>5.5116502637245363E-12</v>
      </c>
      <c r="EL232" s="26">
        <f t="shared" si="103"/>
        <v>3.4747360358263102E-12</v>
      </c>
      <c r="EM232" s="26">
        <f t="shared" si="103"/>
        <v>2.174834785013604E-12</v>
      </c>
      <c r="EN232" s="26">
        <f t="shared" si="103"/>
        <v>1.3515044735441635E-12</v>
      </c>
      <c r="EO232" s="26">
        <f t="shared" si="103"/>
        <v>8.3390701559107825E-13</v>
      </c>
      <c r="EP232" s="26">
        <f t="shared" si="103"/>
        <v>5.1091486166495569E-13</v>
      </c>
      <c r="EQ232" s="26">
        <f t="shared" si="103"/>
        <v>3.1083631443951539E-13</v>
      </c>
      <c r="ER232" s="26">
        <f t="shared" si="103"/>
        <v>1.8779693997387579E-13</v>
      </c>
      <c r="ES232" s="26">
        <f t="shared" si="116"/>
        <v>1.1267816398432474E-13</v>
      </c>
      <c r="ET232" s="26">
        <f t="shared" si="116"/>
        <v>6.7143837442715381E-14</v>
      </c>
      <c r="EU232" s="26">
        <f t="shared" si="116"/>
        <v>3.9738189506912016E-14</v>
      </c>
      <c r="EV232" s="26">
        <f t="shared" si="116"/>
        <v>2.3359611399334045E-14</v>
      </c>
      <c r="EW232" s="26">
        <f t="shared" si="116"/>
        <v>1.3639504642564145E-14</v>
      </c>
      <c r="EX232" s="26">
        <f t="shared" si="116"/>
        <v>7.9109126926872729E-15</v>
      </c>
      <c r="EY232" s="26">
        <f t="shared" si="116"/>
        <v>4.5579430745946244E-15</v>
      </c>
      <c r="EZ232" s="26">
        <f t="shared" si="116"/>
        <v>2.6088226808534453E-15</v>
      </c>
      <c r="FA232" s="26">
        <f t="shared" si="116"/>
        <v>1.4834481910735579E-15</v>
      </c>
      <c r="FB232" s="26">
        <f t="shared" si="116"/>
        <v>8.3805190015193602E-16</v>
      </c>
      <c r="FC232" s="26">
        <f t="shared" si="116"/>
        <v>4.7039042137560772E-16</v>
      </c>
      <c r="FD232" s="26">
        <f t="shared" si="116"/>
        <v>2.6233311961331374E-16</v>
      </c>
      <c r="FE232" s="26">
        <f t="shared" si="116"/>
        <v>1.4536930832075547E-16</v>
      </c>
      <c r="FF232" s="26">
        <f t="shared" si="116"/>
        <v>8.0045125467757802E-17</v>
      </c>
      <c r="FG232" s="26">
        <f t="shared" si="116"/>
        <v>4.3798276199338804E-17</v>
      </c>
      <c r="FH232" s="26">
        <f t="shared" si="116"/>
        <v>2.3815312683390458E-17</v>
      </c>
    </row>
    <row r="233" spans="2:164" ht="19.2" customHeight="1" x14ac:dyDescent="0.3">
      <c r="B233" s="26">
        <f t="shared" si="102"/>
        <v>5.293536868531363E-5</v>
      </c>
      <c r="C233" s="3">
        <v>49</v>
      </c>
      <c r="D233" s="26">
        <f t="shared" si="109"/>
        <v>8.7121634890843798E-43</v>
      </c>
      <c r="E233" s="26">
        <f t="shared" si="109"/>
        <v>7.57958223550341E-41</v>
      </c>
      <c r="F233" s="26">
        <f t="shared" si="109"/>
        <v>3.2971182724439498E-39</v>
      </c>
      <c r="G233" s="26">
        <f t="shared" si="109"/>
        <v>9.5616429900875754E-38</v>
      </c>
      <c r="H233" s="26">
        <f t="shared" si="109"/>
        <v>2.0796573503440426E-36</v>
      </c>
      <c r="I233" s="26">
        <f t="shared" si="109"/>
        <v>3.6186037895986401E-35</v>
      </c>
      <c r="J233" s="26">
        <f t="shared" si="109"/>
        <v>5.2469754949179766E-34</v>
      </c>
      <c r="K233" s="26">
        <f t="shared" si="109"/>
        <v>6.5212409722552068E-33</v>
      </c>
      <c r="L233" s="26">
        <f t="shared" si="109"/>
        <v>7.0918495573275726E-32</v>
      </c>
      <c r="M233" s="26">
        <f t="shared" si="109"/>
        <v>6.8554545720833055E-31</v>
      </c>
      <c r="N233" s="26">
        <f t="shared" si="109"/>
        <v>5.964245477712549E-30</v>
      </c>
      <c r="O233" s="26">
        <f t="shared" si="109"/>
        <v>4.717175968736215E-29</v>
      </c>
      <c r="P233" s="26">
        <f t="shared" si="109"/>
        <v>3.4199525773337812E-28</v>
      </c>
      <c r="Q233" s="26">
        <f t="shared" si="109"/>
        <v>2.2887374940618412E-27</v>
      </c>
      <c r="R233" s="26">
        <f t="shared" si="109"/>
        <v>1.4222868713098535E-26</v>
      </c>
      <c r="S233" s="26">
        <f t="shared" si="109"/>
        <v>8.2492638535971474E-26</v>
      </c>
      <c r="T233" s="26">
        <f t="shared" si="106"/>
        <v>4.4855372203934553E-25</v>
      </c>
      <c r="U233" s="26">
        <f t="shared" si="106"/>
        <v>2.2955396363189876E-24</v>
      </c>
      <c r="V233" s="26">
        <f t="shared" si="106"/>
        <v>1.1095108242208497E-23</v>
      </c>
      <c r="W233" s="26">
        <f t="shared" si="106"/>
        <v>5.080391668800745E-23</v>
      </c>
      <c r="X233" s="26">
        <f t="shared" si="106"/>
        <v>2.2099703759283348E-22</v>
      </c>
      <c r="Y233" s="26">
        <f t="shared" si="106"/>
        <v>9.1555915574173758E-22</v>
      </c>
      <c r="Z233" s="26">
        <f t="shared" si="106"/>
        <v>3.6206202977059497E-21</v>
      </c>
      <c r="AA233" s="26">
        <f t="shared" si="106"/>
        <v>1.3695389821757333E-20</v>
      </c>
      <c r="AB233" s="26">
        <f t="shared" si="106"/>
        <v>4.9645788103870347E-20</v>
      </c>
      <c r="AC233" s="26">
        <f t="shared" si="106"/>
        <v>1.7276734260146897E-19</v>
      </c>
      <c r="AD233" s="26">
        <f t="shared" si="106"/>
        <v>5.7810610793568159E-19</v>
      </c>
      <c r="AE233" s="26">
        <f t="shared" si="106"/>
        <v>1.8627863477927537E-18</v>
      </c>
      <c r="AF233" s="26">
        <f t="shared" si="106"/>
        <v>5.7879432949275197E-18</v>
      </c>
      <c r="AG233" s="26">
        <f t="shared" si="106"/>
        <v>1.7363829884782536E-17</v>
      </c>
      <c r="AH233" s="26">
        <f t="shared" si="106"/>
        <v>5.0355106665869017E-17</v>
      </c>
      <c r="AI233" s="26">
        <f t="shared" si="113"/>
        <v>1.4131917032034246E-16</v>
      </c>
      <c r="AJ233" s="26">
        <f t="shared" si="113"/>
        <v>3.842114943084308E-16</v>
      </c>
      <c r="AK233" s="26">
        <f t="shared" si="113"/>
        <v>1.0129212122676821E-15</v>
      </c>
      <c r="AL233" s="26">
        <f t="shared" si="113"/>
        <v>2.5918866313908322E-15</v>
      </c>
      <c r="AM233" s="26">
        <f t="shared" si="113"/>
        <v>6.4426896266000504E-15</v>
      </c>
      <c r="AN233" s="26">
        <f t="shared" si="113"/>
        <v>1.5569833264283507E-14</v>
      </c>
      <c r="AO233" s="26">
        <f t="shared" si="113"/>
        <v>3.6610148486288313E-14</v>
      </c>
      <c r="AP233" s="26">
        <f t="shared" si="113"/>
        <v>8.3817971534396878E-14</v>
      </c>
      <c r="AQ233" s="26">
        <f t="shared" si="113"/>
        <v>1.8697855188442341E-13</v>
      </c>
      <c r="AR233" s="26">
        <f t="shared" si="113"/>
        <v>4.0667835034862194E-13</v>
      </c>
      <c r="AS233" s="26">
        <f t="shared" si="113"/>
        <v>8.6295162147146501E-13</v>
      </c>
      <c r="AT233" s="26">
        <f t="shared" si="113"/>
        <v>1.7875426444766038E-12</v>
      </c>
      <c r="AU233" s="26">
        <f t="shared" si="113"/>
        <v>3.6166560481270868E-12</v>
      </c>
      <c r="AV233" s="26">
        <f t="shared" si="113"/>
        <v>7.1511153678876168E-12</v>
      </c>
      <c r="AW233" s="26">
        <f t="shared" si="113"/>
        <v>1.382548971124937E-11</v>
      </c>
      <c r="AX233" s="26">
        <f t="shared" si="113"/>
        <v>2.6148208801710802E-11</v>
      </c>
      <c r="AY233" s="26">
        <f t="shared" si="112"/>
        <v>4.8402003526571347E-11</v>
      </c>
      <c r="AZ233" s="26">
        <f t="shared" si="112"/>
        <v>8.7728631391910324E-11</v>
      </c>
      <c r="BA233" s="26">
        <f t="shared" si="112"/>
        <v>1.5576308022645313E-10</v>
      </c>
      <c r="BB233" s="26">
        <f t="shared" si="112"/>
        <v>2.7102775959402931E-10</v>
      </c>
      <c r="BC233" s="26">
        <f t="shared" si="107"/>
        <v>4.6234147224863726E-10</v>
      </c>
      <c r="BD233" s="26">
        <f t="shared" si="107"/>
        <v>7.7353284780060047E-10</v>
      </c>
      <c r="BE233" s="26">
        <f t="shared" si="107"/>
        <v>1.269761467144383E-9</v>
      </c>
      <c r="BF233" s="26">
        <f t="shared" si="107"/>
        <v>2.0457268081770662E-9</v>
      </c>
      <c r="BG233" s="26">
        <f t="shared" si="107"/>
        <v>3.2359678602073687E-9</v>
      </c>
      <c r="BH233" s="26">
        <f t="shared" si="107"/>
        <v>5.0273072113935862E-9</v>
      </c>
      <c r="BI233" s="26">
        <f t="shared" si="107"/>
        <v>7.673258375284955E-9</v>
      </c>
      <c r="BJ233" s="26">
        <f t="shared" si="107"/>
        <v>1.150988756292737E-8</v>
      </c>
      <c r="BK233" s="26">
        <f t="shared" si="107"/>
        <v>1.6972207084316619E-8</v>
      </c>
      <c r="BL233" s="26">
        <f t="shared" si="107"/>
        <v>2.4609700272259187E-8</v>
      </c>
      <c r="BM233" s="26">
        <f t="shared" si="107"/>
        <v>3.5099080716172942E-8</v>
      </c>
      <c r="BN233" s="26">
        <f t="shared" si="107"/>
        <v>4.9251935843662E-8</v>
      </c>
      <c r="BO233" s="26">
        <f t="shared" si="104"/>
        <v>6.8014578069818883E-8</v>
      </c>
      <c r="BP233" s="26">
        <f t="shared" si="104"/>
        <v>9.2457317063660313E-8</v>
      </c>
      <c r="BQ233" s="26">
        <f t="shared" si="104"/>
        <v>1.2375056283905279E-7</v>
      </c>
      <c r="BR233" s="26">
        <f t="shared" si="104"/>
        <v>1.6312574192420579E-7</v>
      </c>
      <c r="BS233" s="26">
        <f t="shared" si="104"/>
        <v>2.1181999324486455E-7</v>
      </c>
      <c r="BT233" s="26">
        <f t="shared" si="104"/>
        <v>2.7100499135739981E-7</v>
      </c>
      <c r="BU233" s="26">
        <f t="shared" si="104"/>
        <v>3.4170194562454842E-7</v>
      </c>
      <c r="BV233" s="26">
        <f t="shared" si="104"/>
        <v>4.2468670384765242E-7</v>
      </c>
      <c r="BW233" s="26">
        <f t="shared" si="104"/>
        <v>5.2039074978515246E-7</v>
      </c>
      <c r="BX233" s="26">
        <f t="shared" si="104"/>
        <v>6.2880548932372532E-7</v>
      </c>
      <c r="BY233" s="26">
        <f t="shared" si="104"/>
        <v>7.4939832289265989E-7</v>
      </c>
      <c r="BZ233" s="26">
        <f t="shared" si="104"/>
        <v>8.8104937961704475E-7</v>
      </c>
      <c r="CA233" s="26">
        <f t="shared" si="104"/>
        <v>1.0220172803557726E-6</v>
      </c>
      <c r="CB233" s="26">
        <f t="shared" si="104"/>
        <v>1.1699408340914778E-6</v>
      </c>
      <c r="CC233" s="26">
        <f t="shared" si="104"/>
        <v>1.3218812021553052E-6</v>
      </c>
      <c r="CD233" s="26">
        <f t="shared" si="111"/>
        <v>1.4744059562501494E-6</v>
      </c>
      <c r="CE233" s="26">
        <f t="shared" si="111"/>
        <v>1.6237128885286425E-6</v>
      </c>
      <c r="CF233" s="26">
        <f t="shared" si="111"/>
        <v>1.765787766274899E-6</v>
      </c>
      <c r="CG233" s="26">
        <f t="shared" si="111"/>
        <v>1.8965868600730396E-6</v>
      </c>
      <c r="CH233" s="26">
        <f t="shared" si="111"/>
        <v>2.0122324003213971E-6</v>
      </c>
      <c r="CI233" s="26">
        <f t="shared" si="115"/>
        <v>2.1092074557585719E-6</v>
      </c>
      <c r="CJ233" s="26">
        <f t="shared" si="115"/>
        <v>2.1845362934642349E-6</v>
      </c>
      <c r="CK233" s="26">
        <f t="shared" si="115"/>
        <v>2.2359371474280996E-6</v>
      </c>
      <c r="CL233" s="26">
        <f t="shared" si="115"/>
        <v>2.2619364165842404E-6</v>
      </c>
      <c r="CM233" s="26">
        <f t="shared" si="115"/>
        <v>2.2619364165842408E-6</v>
      </c>
      <c r="CN233" s="26">
        <f t="shared" si="115"/>
        <v>2.2362325936685104E-6</v>
      </c>
      <c r="CO233" s="26">
        <f t="shared" si="115"/>
        <v>2.1859801758332637E-6</v>
      </c>
      <c r="CP233" s="26">
        <f t="shared" si="115"/>
        <v>2.1131141699721539E-6</v>
      </c>
      <c r="CQ233" s="26">
        <f t="shared" si="115"/>
        <v>2.0202300306327201E-6</v>
      </c>
      <c r="CR233" s="26">
        <f t="shared" si="115"/>
        <v>1.9104349202722453E-6</v>
      </c>
      <c r="CS233" s="26">
        <f t="shared" si="115"/>
        <v>1.7871810544482309E-6</v>
      </c>
      <c r="CT233" s="26">
        <f t="shared" si="115"/>
        <v>1.6540931035850645E-6</v>
      </c>
      <c r="CU233" s="26">
        <f t="shared" si="115"/>
        <v>1.514801052756849E-6</v>
      </c>
      <c r="CV233" s="26">
        <f t="shared" si="115"/>
        <v>1.3727884540608913E-6</v>
      </c>
      <c r="CW233" s="26">
        <f t="shared" si="115"/>
        <v>1.2312638711680171E-6</v>
      </c>
      <c r="CX233" s="26">
        <f t="shared" si="115"/>
        <v>1.0930607835879314E-6</v>
      </c>
      <c r="CY233" s="26">
        <f t="shared" si="114"/>
        <v>9.6056856739545678E-7</v>
      </c>
      <c r="CZ233" s="26">
        <f t="shared" si="110"/>
        <v>8.3569465363404755E-7</v>
      </c>
      <c r="DA233" s="26">
        <f t="shared" si="110"/>
        <v>7.1985579075408105E-7</v>
      </c>
      <c r="DB233" s="26">
        <f t="shared" si="110"/>
        <v>6.139946450549498E-7</v>
      </c>
      <c r="DC233" s="26">
        <f t="shared" si="110"/>
        <v>5.1861683611437738E-7</v>
      </c>
      <c r="DD233" s="26">
        <f t="shared" si="110"/>
        <v>4.3384293021106464E-7</v>
      </c>
      <c r="DE233" s="26">
        <f t="shared" si="110"/>
        <v>3.5946985646059649E-7</v>
      </c>
      <c r="DF233" s="26">
        <f t="shared" si="110"/>
        <v>2.9503658030256457E-7</v>
      </c>
      <c r="DG233" s="26">
        <f t="shared" si="110"/>
        <v>2.398895559469455E-7</v>
      </c>
      <c r="DH233" s="26">
        <f t="shared" si="110"/>
        <v>1.9324436451281741E-7</v>
      </c>
      <c r="DI233" s="26">
        <f t="shared" si="108"/>
        <v>1.5424091479463392E-7</v>
      </c>
      <c r="DJ233" s="26">
        <f t="shared" si="108"/>
        <v>1.2199054170121045E-7</v>
      </c>
      <c r="DK233" s="26">
        <f t="shared" si="108"/>
        <v>9.561420836040819E-8</v>
      </c>
      <c r="DL233" s="26">
        <f t="shared" si="108"/>
        <v>7.4271751137103044E-8</v>
      </c>
      <c r="DM233" s="26">
        <f t="shared" si="108"/>
        <v>5.7182675654229728E-8</v>
      </c>
      <c r="DN233" s="26">
        <f t="shared" si="108"/>
        <v>4.3639410367701604E-8</v>
      </c>
      <c r="DO233" s="26">
        <f t="shared" si="108"/>
        <v>3.301416262600038E-8</v>
      </c>
      <c r="DP233" s="26">
        <f t="shared" si="108"/>
        <v>2.4760621969500241E-8</v>
      </c>
      <c r="DQ233" s="26">
        <f t="shared" si="108"/>
        <v>1.841174454142315E-8</v>
      </c>
      <c r="DR233" s="26">
        <f t="shared" si="108"/>
        <v>1.3574760805964661E-8</v>
      </c>
      <c r="DS233" s="26">
        <f t="shared" si="108"/>
        <v>9.9244049589825388E-9</v>
      </c>
      <c r="DT233" s="26">
        <f t="shared" si="108"/>
        <v>7.1951935952623096E-9</v>
      </c>
      <c r="DU233" s="26">
        <f t="shared" si="108"/>
        <v>5.1734036594034701E-9</v>
      </c>
      <c r="DV233" s="26">
        <f t="shared" si="108"/>
        <v>3.6892304784270757E-9</v>
      </c>
      <c r="DW233" s="26">
        <f t="shared" si="108"/>
        <v>2.609455704253309E-9</v>
      </c>
      <c r="DX233" s="26">
        <f t="shared" si="105"/>
        <v>1.8308277925003011E-9</v>
      </c>
      <c r="DY233" s="26">
        <f t="shared" si="105"/>
        <v>1.2742561435802171E-9</v>
      </c>
      <c r="DZ233" s="26">
        <f t="shared" si="98"/>
        <v>8.7984352771014646E-10</v>
      </c>
      <c r="EA233" s="26">
        <f t="shared" si="93"/>
        <v>6.0272745599041083E-10</v>
      </c>
      <c r="EB233" s="26">
        <f t="shared" si="93"/>
        <v>4.0966631774348436E-10</v>
      </c>
      <c r="EC233" s="26">
        <f t="shared" si="81"/>
        <v>2.7628658638513976E-10</v>
      </c>
      <c r="ED233" s="26">
        <f t="shared" si="81"/>
        <v>1.8489948473467097E-10</v>
      </c>
      <c r="EE233" s="26">
        <f t="shared" si="103"/>
        <v>1.2279584100699467E-10</v>
      </c>
      <c r="EF233" s="26">
        <f t="shared" si="103"/>
        <v>8.0933622481883652E-11</v>
      </c>
      <c r="EG233" s="26">
        <f t="shared" si="103"/>
        <v>5.2941542525743078E-11</v>
      </c>
      <c r="EH233" s="26">
        <f t="shared" si="103"/>
        <v>3.4372494027908116E-11</v>
      </c>
      <c r="EI233" s="26">
        <f t="shared" si="103"/>
        <v>2.2151162817985189E-11</v>
      </c>
      <c r="EJ233" s="26">
        <f t="shared" si="103"/>
        <v>1.4170229155622698E-11</v>
      </c>
      <c r="EK233" s="26">
        <f t="shared" si="103"/>
        <v>8.9986126754685535E-12</v>
      </c>
      <c r="EL233" s="26">
        <f t="shared" si="103"/>
        <v>5.6730384258388251E-12</v>
      </c>
      <c r="EM233" s="26">
        <f t="shared" si="103"/>
        <v>3.5507506694099352E-12</v>
      </c>
      <c r="EN233" s="26">
        <f t="shared" si="103"/>
        <v>2.2065379159904522E-12</v>
      </c>
      <c r="EO233" s="26">
        <f t="shared" si="103"/>
        <v>1.3614808417813407E-12</v>
      </c>
      <c r="EP233" s="26">
        <f t="shared" si="103"/>
        <v>8.3414671292236946E-13</v>
      </c>
      <c r="EQ233" s="26">
        <f t="shared" si="103"/>
        <v>5.0748786030940851E-13</v>
      </c>
      <c r="ER233" s="26">
        <f t="shared" si="103"/>
        <v>3.0660724893693748E-13</v>
      </c>
      <c r="ES233" s="26">
        <f t="shared" si="116"/>
        <v>1.8396434936216127E-13</v>
      </c>
      <c r="ET233" s="26">
        <f t="shared" si="116"/>
        <v>1.0962259174320783E-13</v>
      </c>
      <c r="EU233" s="26">
        <f t="shared" si="116"/>
        <v>6.4878676745978245E-14</v>
      </c>
      <c r="EV233" s="26">
        <f t="shared" si="116"/>
        <v>3.8138141060136889E-14</v>
      </c>
      <c r="EW233" s="26">
        <f t="shared" si="116"/>
        <v>2.2268579008267802E-14</v>
      </c>
      <c r="EX233" s="26">
        <f t="shared" si="116"/>
        <v>1.2915775824795437E-14</v>
      </c>
      <c r="EY233" s="26">
        <f t="shared" si="116"/>
        <v>7.4415397136238123E-15</v>
      </c>
      <c r="EZ233" s="26">
        <f t="shared" si="116"/>
        <v>4.2593023360872215E-15</v>
      </c>
      <c r="FA233" s="26">
        <f t="shared" si="116"/>
        <v>2.4219562303241555E-15</v>
      </c>
      <c r="FB233" s="26">
        <f t="shared" si="116"/>
        <v>1.3682480002480471E-15</v>
      </c>
      <c r="FC233" s="26">
        <f t="shared" si="116"/>
        <v>7.6798436142955698E-16</v>
      </c>
      <c r="FD233" s="26">
        <f t="shared" si="116"/>
        <v>4.2829897079724326E-16</v>
      </c>
      <c r="FE233" s="26">
        <f t="shared" si="116"/>
        <v>2.3733764623796608E-16</v>
      </c>
      <c r="FF233" s="26">
        <f t="shared" si="116"/>
        <v>1.3068591913103202E-16</v>
      </c>
      <c r="FG233" s="26">
        <f t="shared" si="116"/>
        <v>7.1507389713205591E-17</v>
      </c>
      <c r="FH233" s="26">
        <f t="shared" si="116"/>
        <v>3.8882143156555514E-17</v>
      </c>
    </row>
    <row r="234" spans="2:164" ht="19.2" customHeight="1" x14ac:dyDescent="0.3">
      <c r="B234" s="26">
        <f t="shared" si="102"/>
        <v>8.4696589896502499E-5</v>
      </c>
      <c r="C234" s="3">
        <v>50</v>
      </c>
      <c r="D234" s="26">
        <f t="shared" si="109"/>
        <v>1.3939461582535122E-42</v>
      </c>
      <c r="E234" s="26">
        <f t="shared" si="109"/>
        <v>1.2127331576805556E-40</v>
      </c>
      <c r="F234" s="26">
        <f t="shared" si="109"/>
        <v>5.2753892359103631E-39</v>
      </c>
      <c r="G234" s="26">
        <f t="shared" si="109"/>
        <v>1.5298628784140246E-37</v>
      </c>
      <c r="H234" s="26">
        <f t="shared" si="109"/>
        <v>3.3274517605504954E-36</v>
      </c>
      <c r="I234" s="26">
        <f t="shared" si="109"/>
        <v>5.7897660633578723E-35</v>
      </c>
      <c r="J234" s="26">
        <f t="shared" si="109"/>
        <v>8.3951607918688303E-34</v>
      </c>
      <c r="K234" s="26">
        <f t="shared" si="109"/>
        <v>1.0433985555608417E-32</v>
      </c>
      <c r="L234" s="26">
        <f t="shared" si="109"/>
        <v>1.134695929172421E-31</v>
      </c>
      <c r="M234" s="26">
        <f t="shared" si="109"/>
        <v>1.0968727315333377E-30</v>
      </c>
      <c r="N234" s="26">
        <f t="shared" si="109"/>
        <v>9.5427927643401557E-30</v>
      </c>
      <c r="O234" s="26">
        <f t="shared" si="109"/>
        <v>7.5474815499780057E-29</v>
      </c>
      <c r="P234" s="26">
        <f t="shared" si="109"/>
        <v>5.4719241237340947E-28</v>
      </c>
      <c r="Q234" s="26">
        <f t="shared" si="109"/>
        <v>3.6619799904989756E-27</v>
      </c>
      <c r="R234" s="26">
        <f t="shared" si="109"/>
        <v>2.2756589940957841E-26</v>
      </c>
      <c r="S234" s="26">
        <f t="shared" si="109"/>
        <v>1.3198822165755544E-25</v>
      </c>
      <c r="T234" s="26">
        <f t="shared" si="106"/>
        <v>7.1768595526295871E-25</v>
      </c>
      <c r="U234" s="26">
        <f t="shared" si="106"/>
        <v>3.67286341811041E-24</v>
      </c>
      <c r="V234" s="26">
        <f t="shared" si="106"/>
        <v>1.775217318753374E-23</v>
      </c>
      <c r="W234" s="26">
        <f t="shared" si="106"/>
        <v>8.1286266700812591E-23</v>
      </c>
      <c r="X234" s="26">
        <f t="shared" si="106"/>
        <v>3.5359526014853647E-22</v>
      </c>
      <c r="Y234" s="26">
        <f t="shared" si="106"/>
        <v>1.4648946491867922E-21</v>
      </c>
      <c r="Z234" s="26">
        <f t="shared" si="106"/>
        <v>5.792992476329567E-21</v>
      </c>
      <c r="AA234" s="26">
        <f t="shared" si="106"/>
        <v>2.1912623714811915E-20</v>
      </c>
      <c r="AB234" s="26">
        <f t="shared" si="106"/>
        <v>7.9433260966193205E-20</v>
      </c>
      <c r="AC234" s="26">
        <f t="shared" si="106"/>
        <v>2.7642774816235262E-19</v>
      </c>
      <c r="AD234" s="26">
        <f t="shared" si="106"/>
        <v>9.2496977269709809E-19</v>
      </c>
      <c r="AE234" s="26">
        <f t="shared" si="106"/>
        <v>2.9804581564684306E-18</v>
      </c>
      <c r="AF234" s="26">
        <f t="shared" si="106"/>
        <v>9.2607092718841071E-18</v>
      </c>
      <c r="AG234" s="26">
        <f t="shared" si="106"/>
        <v>2.778212781565228E-17</v>
      </c>
      <c r="AH234" s="26">
        <f t="shared" si="106"/>
        <v>8.0568170665391076E-17</v>
      </c>
      <c r="AI234" s="26">
        <f t="shared" si="113"/>
        <v>2.2611067251254976E-16</v>
      </c>
      <c r="AJ234" s="26">
        <f t="shared" si="113"/>
        <v>6.1473839089349433E-16</v>
      </c>
      <c r="AK234" s="26">
        <f t="shared" si="113"/>
        <v>1.6206739396283046E-15</v>
      </c>
      <c r="AL234" s="26">
        <f t="shared" si="113"/>
        <v>4.1470186102253653E-15</v>
      </c>
      <c r="AM234" s="26">
        <f t="shared" si="113"/>
        <v>1.0308303402560166E-14</v>
      </c>
      <c r="AN234" s="26">
        <f t="shared" si="113"/>
        <v>2.4911733222853816E-14</v>
      </c>
      <c r="AO234" s="26">
        <f t="shared" si="113"/>
        <v>5.8576237578061775E-14</v>
      </c>
      <c r="AP234" s="26">
        <f t="shared" si="113"/>
        <v>1.341087544550361E-13</v>
      </c>
      <c r="AQ234" s="26">
        <f t="shared" si="113"/>
        <v>2.9916568301507989E-13</v>
      </c>
      <c r="AR234" s="26">
        <f t="shared" si="113"/>
        <v>6.506853605578004E-13</v>
      </c>
      <c r="AS234" s="26">
        <f t="shared" si="113"/>
        <v>1.3807225943543553E-12</v>
      </c>
      <c r="AT234" s="26">
        <f t="shared" si="113"/>
        <v>2.8600682311625894E-12</v>
      </c>
      <c r="AU234" s="26">
        <f t="shared" si="113"/>
        <v>5.7866496770033854E-12</v>
      </c>
      <c r="AV234" s="26">
        <f t="shared" si="113"/>
        <v>1.144178458862028E-11</v>
      </c>
      <c r="AW234" s="26">
        <f t="shared" si="113"/>
        <v>2.2120783537999172E-11</v>
      </c>
      <c r="AX234" s="26">
        <f t="shared" si="113"/>
        <v>4.1837134082737624E-11</v>
      </c>
      <c r="AY234" s="26">
        <f t="shared" si="112"/>
        <v>7.7443205642514791E-11</v>
      </c>
      <c r="AZ234" s="26">
        <f t="shared" si="112"/>
        <v>1.4036581022705767E-10</v>
      </c>
      <c r="BA234" s="26">
        <f t="shared" si="112"/>
        <v>2.4922092836232704E-10</v>
      </c>
      <c r="BB234" s="26">
        <f t="shared" si="112"/>
        <v>4.3364441535045046E-10</v>
      </c>
      <c r="BC234" s="26">
        <f t="shared" si="107"/>
        <v>7.3974635559782561E-10</v>
      </c>
      <c r="BD234" s="26">
        <f t="shared" si="107"/>
        <v>1.237652556480971E-9</v>
      </c>
      <c r="BE234" s="26">
        <f t="shared" si="107"/>
        <v>2.0316183474310293E-9</v>
      </c>
      <c r="BF234" s="26">
        <f t="shared" si="107"/>
        <v>3.2731628930833324E-9</v>
      </c>
      <c r="BG234" s="26">
        <f t="shared" si="107"/>
        <v>5.1775485763318325E-9</v>
      </c>
      <c r="BH234" s="26">
        <f t="shared" si="107"/>
        <v>8.0436915382298031E-9</v>
      </c>
      <c r="BI234" s="26">
        <f t="shared" si="107"/>
        <v>1.227721340045603E-8</v>
      </c>
      <c r="BJ234" s="26">
        <f t="shared" si="107"/>
        <v>1.8415820100683944E-8</v>
      </c>
      <c r="BK234" s="26">
        <f t="shared" si="107"/>
        <v>2.7155531334906813E-8</v>
      </c>
      <c r="BL234" s="26">
        <f t="shared" si="107"/>
        <v>3.9375520435615023E-8</v>
      </c>
      <c r="BM234" s="26">
        <f t="shared" si="107"/>
        <v>5.6158529145877165E-8</v>
      </c>
      <c r="BN234" s="26">
        <f t="shared" si="107"/>
        <v>7.8803097349859841E-8</v>
      </c>
      <c r="BO234" s="26">
        <f t="shared" si="104"/>
        <v>1.088233249117111E-7</v>
      </c>
      <c r="BP234" s="26">
        <f t="shared" si="104"/>
        <v>1.4793170730185771E-7</v>
      </c>
      <c r="BQ234" s="26">
        <f t="shared" si="104"/>
        <v>1.9800090054248607E-7</v>
      </c>
      <c r="BR234" s="26">
        <f t="shared" si="104"/>
        <v>2.6100118707873138E-7</v>
      </c>
      <c r="BS234" s="26">
        <f t="shared" si="104"/>
        <v>3.3891198919178602E-7</v>
      </c>
      <c r="BT234" s="26">
        <f t="shared" si="104"/>
        <v>4.3360798617184327E-7</v>
      </c>
      <c r="BU234" s="26">
        <f t="shared" si="104"/>
        <v>5.4672311299928201E-7</v>
      </c>
      <c r="BV234" s="26">
        <f t="shared" si="104"/>
        <v>6.7949872615624947E-7</v>
      </c>
      <c r="BW234" s="26">
        <f t="shared" si="104"/>
        <v>8.3262519965625075E-7</v>
      </c>
      <c r="BX234" s="26">
        <f t="shared" si="104"/>
        <v>1.0060887829179687E-6</v>
      </c>
      <c r="BY234" s="26">
        <f t="shared" si="104"/>
        <v>1.1990373166282656E-6</v>
      </c>
      <c r="BZ234" s="26">
        <f t="shared" si="104"/>
        <v>1.4096790073872832E-6</v>
      </c>
      <c r="CA234" s="26">
        <f t="shared" si="104"/>
        <v>1.6352276485692495E-6</v>
      </c>
      <c r="CB234" s="26">
        <f t="shared" si="104"/>
        <v>1.8719053345463796E-6</v>
      </c>
      <c r="CC234" s="26">
        <f t="shared" si="104"/>
        <v>2.1150099234485054E-6</v>
      </c>
      <c r="CD234" s="26">
        <f t="shared" si="111"/>
        <v>2.359049530000258E-6</v>
      </c>
      <c r="CE234" s="26">
        <f t="shared" si="111"/>
        <v>2.5979406216458495E-6</v>
      </c>
      <c r="CF234" s="26">
        <f t="shared" si="111"/>
        <v>2.8252604260398615E-6</v>
      </c>
      <c r="CG234" s="26">
        <f t="shared" si="111"/>
        <v>3.0345389761168883E-6</v>
      </c>
      <c r="CH234" s="26">
        <f t="shared" si="111"/>
        <v>3.2195718405142612E-6</v>
      </c>
      <c r="CI234" s="26">
        <f t="shared" si="115"/>
        <v>3.3747319292137426E-6</v>
      </c>
      <c r="CJ234" s="26">
        <f t="shared" si="115"/>
        <v>3.4952580695428046E-6</v>
      </c>
      <c r="CK234" s="26">
        <f t="shared" si="115"/>
        <v>3.5774994358849883E-6</v>
      </c>
      <c r="CL234" s="26">
        <f t="shared" si="115"/>
        <v>3.6190982665348141E-6</v>
      </c>
      <c r="CM234" s="26">
        <f t="shared" si="115"/>
        <v>3.6190982665348145E-6</v>
      </c>
      <c r="CN234" s="26">
        <f t="shared" si="115"/>
        <v>3.5779721498696457E-6</v>
      </c>
      <c r="CO234" s="26">
        <f t="shared" si="115"/>
        <v>3.4975682813332505E-6</v>
      </c>
      <c r="CP234" s="26">
        <f t="shared" si="115"/>
        <v>3.3809826719554737E-6</v>
      </c>
      <c r="CQ234" s="26">
        <f t="shared" si="115"/>
        <v>3.2323680490123787E-6</v>
      </c>
      <c r="CR234" s="26">
        <f t="shared" si="115"/>
        <v>3.0566958724356178E-6</v>
      </c>
      <c r="CS234" s="26">
        <f t="shared" si="115"/>
        <v>2.8594896871171928E-6</v>
      </c>
      <c r="CT234" s="26">
        <f t="shared" si="115"/>
        <v>2.646548965736125E-6</v>
      </c>
      <c r="CU234" s="26">
        <f t="shared" si="115"/>
        <v>2.4236816844109781E-6</v>
      </c>
      <c r="CV234" s="26">
        <f t="shared" si="115"/>
        <v>2.1964615264974439E-6</v>
      </c>
      <c r="CW234" s="26">
        <f t="shared" si="115"/>
        <v>1.9700221938688437E-6</v>
      </c>
      <c r="CX234" s="26">
        <f t="shared" si="115"/>
        <v>1.7488972537407047E-6</v>
      </c>
      <c r="CY234" s="26">
        <f t="shared" si="114"/>
        <v>1.5369097078327435E-6</v>
      </c>
      <c r="CZ234" s="26">
        <f t="shared" si="110"/>
        <v>1.337111445814487E-6</v>
      </c>
      <c r="DA234" s="26">
        <f t="shared" si="110"/>
        <v>1.151769265206539E-6</v>
      </c>
      <c r="DB234" s="26">
        <f t="shared" si="110"/>
        <v>9.8239143208792769E-7</v>
      </c>
      <c r="DC234" s="26">
        <f t="shared" si="110"/>
        <v>8.2978693778301052E-7</v>
      </c>
      <c r="DD234" s="26">
        <f t="shared" si="110"/>
        <v>6.9414868833770913E-7</v>
      </c>
      <c r="DE234" s="26">
        <f t="shared" si="110"/>
        <v>5.751517703369591E-7</v>
      </c>
      <c r="DF234" s="26">
        <f t="shared" si="110"/>
        <v>4.7205852848410719E-7</v>
      </c>
      <c r="DG234" s="26">
        <f t="shared" si="110"/>
        <v>3.8382328951511591E-7</v>
      </c>
      <c r="DH234" s="26">
        <f t="shared" si="110"/>
        <v>3.0919098322051036E-7</v>
      </c>
      <c r="DI234" s="26">
        <f t="shared" si="108"/>
        <v>2.4678546367141629E-7</v>
      </c>
      <c r="DJ234" s="26">
        <f t="shared" si="108"/>
        <v>1.9518486672193833E-7</v>
      </c>
      <c r="DK234" s="26">
        <f t="shared" si="108"/>
        <v>1.5298273337665435E-7</v>
      </c>
      <c r="DL234" s="26">
        <f t="shared" si="108"/>
        <v>1.1883480181936583E-7</v>
      </c>
      <c r="DM234" s="26">
        <f t="shared" si="108"/>
        <v>9.1492281046768312E-8</v>
      </c>
      <c r="DN234" s="26">
        <f t="shared" si="108"/>
        <v>6.9823056588323139E-8</v>
      </c>
      <c r="DO234" s="26">
        <f t="shared" si="108"/>
        <v>5.2822660201601041E-8</v>
      </c>
      <c r="DP234" s="26">
        <f t="shared" si="108"/>
        <v>3.9616995151200713E-8</v>
      </c>
      <c r="DQ234" s="26">
        <f t="shared" si="108"/>
        <v>2.945879126627728E-8</v>
      </c>
      <c r="DR234" s="26">
        <f t="shared" si="108"/>
        <v>2.1719617289543637E-8</v>
      </c>
      <c r="DS234" s="26">
        <f t="shared" si="108"/>
        <v>1.587904793437219E-8</v>
      </c>
      <c r="DT234" s="26">
        <f t="shared" si="108"/>
        <v>1.1512309752419789E-8</v>
      </c>
      <c r="DU234" s="26">
        <f t="shared" si="108"/>
        <v>8.277445855045619E-9</v>
      </c>
      <c r="DV234" s="26">
        <f t="shared" si="108"/>
        <v>5.9027687654833693E-9</v>
      </c>
      <c r="DW234" s="26">
        <f t="shared" si="108"/>
        <v>4.1751291268053287E-9</v>
      </c>
      <c r="DX234" s="26">
        <f t="shared" si="105"/>
        <v>2.9293244680005058E-9</v>
      </c>
      <c r="DY234" s="26">
        <f t="shared" si="105"/>
        <v>2.038809829728364E-9</v>
      </c>
      <c r="DZ234" s="26">
        <f t="shared" si="98"/>
        <v>1.4077496443362459E-9</v>
      </c>
      <c r="EA234" s="26">
        <f t="shared" si="93"/>
        <v>9.6436392958466507E-10</v>
      </c>
      <c r="EB234" s="26">
        <f t="shared" si="93"/>
        <v>6.5546610838958032E-10</v>
      </c>
      <c r="EC234" s="26">
        <f t="shared" si="81"/>
        <v>4.4205853821622723E-10</v>
      </c>
      <c r="ED234" s="26">
        <f t="shared" si="81"/>
        <v>2.9583917557547594E-10</v>
      </c>
      <c r="EE234" s="26">
        <f t="shared" si="103"/>
        <v>1.9647334561119306E-10</v>
      </c>
      <c r="EF234" s="26">
        <f t="shared" si="103"/>
        <v>1.294937959710149E-10</v>
      </c>
      <c r="EG234" s="26">
        <f t="shared" si="103"/>
        <v>8.4706468041189614E-11</v>
      </c>
      <c r="EH234" s="26">
        <f t="shared" si="103"/>
        <v>5.4995990444653435E-11</v>
      </c>
      <c r="EI234" s="26">
        <f t="shared" si="103"/>
        <v>3.5441860508776594E-11</v>
      </c>
      <c r="EJ234" s="26">
        <f t="shared" si="103"/>
        <v>2.2672366648996503E-11</v>
      </c>
      <c r="EK234" s="26">
        <f t="shared" si="103"/>
        <v>1.4397780280749803E-11</v>
      </c>
      <c r="EL234" s="26">
        <f t="shared" si="103"/>
        <v>9.0768614813421935E-12</v>
      </c>
      <c r="EM234" s="26">
        <f t="shared" si="103"/>
        <v>5.6812010710559425E-12</v>
      </c>
      <c r="EN234" s="26">
        <f t="shared" si="103"/>
        <v>3.5304606655847527E-12</v>
      </c>
      <c r="EO234" s="26">
        <f t="shared" si="103"/>
        <v>2.1783693468501626E-12</v>
      </c>
      <c r="EP234" s="26">
        <f t="shared" si="103"/>
        <v>1.3346347406758021E-12</v>
      </c>
      <c r="EQ234" s="26">
        <f t="shared" si="103"/>
        <v>8.1198057649506026E-13</v>
      </c>
      <c r="ER234" s="26">
        <f t="shared" si="103"/>
        <v>4.9057159829910392E-13</v>
      </c>
      <c r="ES234" s="26">
        <f t="shared" si="116"/>
        <v>2.9434295897946042E-13</v>
      </c>
      <c r="ET234" s="26">
        <f t="shared" si="116"/>
        <v>1.7539614678913398E-13</v>
      </c>
      <c r="EU234" s="26">
        <f t="shared" si="116"/>
        <v>1.0380588279356605E-13</v>
      </c>
      <c r="EV234" s="26">
        <f t="shared" si="116"/>
        <v>6.1021025696219517E-14</v>
      </c>
      <c r="EW234" s="26">
        <f t="shared" si="116"/>
        <v>3.5629726413228775E-14</v>
      </c>
      <c r="EX234" s="26">
        <f t="shared" si="116"/>
        <v>2.0665241319672866E-14</v>
      </c>
      <c r="EY234" s="26">
        <f t="shared" si="116"/>
        <v>1.1906463541798197E-14</v>
      </c>
      <c r="EZ234" s="26">
        <f t="shared" si="116"/>
        <v>6.8148837377396091E-15</v>
      </c>
      <c r="FA234" s="26">
        <f t="shared" si="116"/>
        <v>3.8751299685186805E-15</v>
      </c>
      <c r="FB234" s="26">
        <f t="shared" si="116"/>
        <v>2.1891968003968932E-15</v>
      </c>
      <c r="FC234" s="26">
        <f t="shared" si="116"/>
        <v>1.2287749782873013E-15</v>
      </c>
      <c r="FD234" s="26">
        <f t="shared" si="116"/>
        <v>6.8527835327559479E-16</v>
      </c>
      <c r="FE234" s="26">
        <f t="shared" si="116"/>
        <v>3.7974023398074881E-16</v>
      </c>
      <c r="FF234" s="26">
        <f t="shared" si="116"/>
        <v>2.0909747060965293E-16</v>
      </c>
      <c r="FG234" s="26">
        <f t="shared" si="116"/>
        <v>1.1441182354112988E-16</v>
      </c>
      <c r="FH234" s="26">
        <f t="shared" si="116"/>
        <v>6.2211429050489327E-17</v>
      </c>
    </row>
    <row r="235" spans="2:164" ht="19.2" customHeight="1" x14ac:dyDescent="0.3">
      <c r="B235" s="26">
        <f t="shared" si="102"/>
        <v>1.3285739591608283E-4</v>
      </c>
      <c r="C235" s="3">
        <v>51</v>
      </c>
      <c r="D235" s="26">
        <f t="shared" si="109"/>
        <v>2.186582209025125E-42</v>
      </c>
      <c r="E235" s="26">
        <f t="shared" si="109"/>
        <v>1.9023265218518587E-40</v>
      </c>
      <c r="F235" s="26">
        <f t="shared" si="109"/>
        <v>8.2751203700555014E-39</v>
      </c>
      <c r="G235" s="26">
        <f t="shared" si="109"/>
        <v>2.3997849073161257E-37</v>
      </c>
      <c r="H235" s="26">
        <f t="shared" si="109"/>
        <v>5.2195321734125603E-36</v>
      </c>
      <c r="I235" s="26">
        <f t="shared" si="109"/>
        <v>9.081985981737871E-35</v>
      </c>
      <c r="J235" s="26">
        <f t="shared" si="109"/>
        <v>1.3168879673519782E-33</v>
      </c>
      <c r="K235" s="26">
        <f t="shared" si="109"/>
        <v>1.6367036165660319E-32</v>
      </c>
      <c r="L235" s="26">
        <f t="shared" si="109"/>
        <v>1.7799151830155686E-31</v>
      </c>
      <c r="M235" s="26">
        <f t="shared" si="109"/>
        <v>1.7205846769150458E-30</v>
      </c>
      <c r="N235" s="26">
        <f t="shared" si="109"/>
        <v>1.4969086689161083E-29</v>
      </c>
      <c r="O235" s="26">
        <f t="shared" si="109"/>
        <v>1.1839186745063581E-28</v>
      </c>
      <c r="P235" s="26">
        <f t="shared" si="109"/>
        <v>8.58341039017116E-28</v>
      </c>
      <c r="Q235" s="26">
        <f t="shared" si="109"/>
        <v>5.7442823380376295E-27</v>
      </c>
      <c r="R235" s="26">
        <f t="shared" si="109"/>
        <v>3.5696611672090857E-26</v>
      </c>
      <c r="S235" s="26">
        <f t="shared" si="109"/>
        <v>2.0704034769812692E-25</v>
      </c>
      <c r="T235" s="26">
        <f t="shared" si="106"/>
        <v>1.1257818906085668E-24</v>
      </c>
      <c r="U235" s="26">
        <f t="shared" si="106"/>
        <v>5.7613543813496837E-24</v>
      </c>
      <c r="V235" s="26">
        <f t="shared" si="106"/>
        <v>2.7846546176523618E-23</v>
      </c>
      <c r="W235" s="26">
        <f t="shared" si="106"/>
        <v>1.2750786933460843E-22</v>
      </c>
      <c r="X235" s="26">
        <f t="shared" si="106"/>
        <v>5.5465923160554939E-22</v>
      </c>
      <c r="Y235" s="26">
        <f t="shared" si="106"/>
        <v>2.2978739595087017E-21</v>
      </c>
      <c r="Z235" s="26">
        <f t="shared" si="106"/>
        <v>9.0870470216934714E-21</v>
      </c>
      <c r="AA235" s="26">
        <f t="shared" si="106"/>
        <v>3.4372743082058027E-20</v>
      </c>
      <c r="AB235" s="26">
        <f t="shared" si="106"/>
        <v>1.2460119367246037E-19</v>
      </c>
      <c r="AC235" s="26">
        <f t="shared" si="106"/>
        <v>4.3361215398016251E-19</v>
      </c>
      <c r="AD235" s="26">
        <f t="shared" si="106"/>
        <v>1.4509329767797668E-18</v>
      </c>
      <c r="AE235" s="26">
        <f t="shared" si="106"/>
        <v>4.6752284807348098E-18</v>
      </c>
      <c r="AF235" s="26">
        <f t="shared" si="106"/>
        <v>1.4526602779426101E-17</v>
      </c>
      <c r="AG235" s="26">
        <f t="shared" si="106"/>
        <v>4.3579808338278248E-17</v>
      </c>
      <c r="AH235" s="26">
        <f t="shared" si="106"/>
        <v>1.2638144418100607E-16</v>
      </c>
      <c r="AI235" s="26">
        <f t="shared" si="113"/>
        <v>3.5468340786282445E-16</v>
      </c>
      <c r="AJ235" s="26">
        <f t="shared" si="113"/>
        <v>9.6429551512705347E-16</v>
      </c>
      <c r="AK235" s="26">
        <f t="shared" si="113"/>
        <v>2.5422336307895062E-15</v>
      </c>
      <c r="AL235" s="26">
        <f t="shared" si="113"/>
        <v>6.5051272317260866E-15</v>
      </c>
      <c r="AM235" s="26">
        <f t="shared" si="113"/>
        <v>1.6169887690290514E-14</v>
      </c>
      <c r="AN235" s="26">
        <f t="shared" si="113"/>
        <v>3.9077228584868874E-14</v>
      </c>
      <c r="AO235" s="26">
        <f t="shared" si="113"/>
        <v>9.1884294240097243E-14</v>
      </c>
      <c r="AP235" s="26">
        <f t="shared" si="113"/>
        <v>2.1036667365495936E-13</v>
      </c>
      <c r="AQ235" s="26">
        <f t="shared" si="113"/>
        <v>4.6927950276875447E-13</v>
      </c>
      <c r="AR235" s="26">
        <f t="shared" si="113"/>
        <v>1.0206829185220436E-12</v>
      </c>
      <c r="AS235" s="26">
        <f t="shared" si="113"/>
        <v>2.1658393636931144E-12</v>
      </c>
      <c r="AT235" s="26">
        <f t="shared" si="113"/>
        <v>4.486381539078588E-12</v>
      </c>
      <c r="AU235" s="26">
        <f t="shared" si="113"/>
        <v>9.0770975325543626E-12</v>
      </c>
      <c r="AV235" s="26">
        <f t="shared" si="113"/>
        <v>1.794789739391423E-11</v>
      </c>
      <c r="AW235" s="26">
        <f t="shared" si="113"/>
        <v>3.4699268294900788E-11</v>
      </c>
      <c r="AX235" s="26">
        <f t="shared" si="113"/>
        <v>6.5626876992529846E-11</v>
      </c>
      <c r="AY235" s="26">
        <f t="shared" si="112"/>
        <v>1.2147953826276874E-10</v>
      </c>
      <c r="AZ235" s="26">
        <f t="shared" si="112"/>
        <v>2.2018166310126773E-10</v>
      </c>
      <c r="BA235" s="26">
        <f t="shared" si="112"/>
        <v>3.9093478958796541E-10</v>
      </c>
      <c r="BB235" s="26">
        <f t="shared" si="112"/>
        <v>6.8022653388306196E-10</v>
      </c>
      <c r="BC235" s="26">
        <f t="shared" si="107"/>
        <v>1.1603864401534561E-9</v>
      </c>
      <c r="BD235" s="26">
        <f t="shared" si="107"/>
        <v>1.9414157748721183E-9</v>
      </c>
      <c r="BE235" s="26">
        <f t="shared" si="107"/>
        <v>3.1868523096957437E-9</v>
      </c>
      <c r="BF235" s="26">
        <f t="shared" si="107"/>
        <v>5.1343731656209317E-9</v>
      </c>
      <c r="BG235" s="26">
        <f t="shared" si="107"/>
        <v>8.12164482561859E-9</v>
      </c>
      <c r="BH235" s="26">
        <f t="shared" si="107"/>
        <v>1.2617555354086011E-8</v>
      </c>
      <c r="BI235" s="26">
        <f t="shared" si="107"/>
        <v>1.9258373961499722E-8</v>
      </c>
      <c r="BJ235" s="26">
        <f t="shared" si="107"/>
        <v>2.8887560942249425E-8</v>
      </c>
      <c r="BK235" s="26">
        <f t="shared" si="107"/>
        <v>4.2596911897893195E-8</v>
      </c>
      <c r="BL235" s="26">
        <f t="shared" si="107"/>
        <v>6.1765522251945356E-8</v>
      </c>
      <c r="BM235" s="26">
        <f t="shared" si="107"/>
        <v>8.8091810424905665E-8</v>
      </c>
      <c r="BN235" s="26">
        <f t="shared" si="107"/>
        <v>1.2361270172527078E-7</v>
      </c>
      <c r="BO235" s="26">
        <f t="shared" si="104"/>
        <v>1.7070325476346903E-7</v>
      </c>
      <c r="BP235" s="26">
        <f t="shared" si="104"/>
        <v>2.3204973694409137E-7</v>
      </c>
      <c r="BQ235" s="26">
        <f t="shared" si="104"/>
        <v>3.1058964790978323E-7</v>
      </c>
      <c r="BR235" s="26">
        <f t="shared" si="104"/>
        <v>4.0941362679016838E-7</v>
      </c>
      <c r="BS235" s="26">
        <f t="shared" si="104"/>
        <v>5.3162664971260747E-7</v>
      </c>
      <c r="BT235" s="26">
        <f t="shared" si="104"/>
        <v>6.8016939007348201E-7</v>
      </c>
      <c r="BU235" s="26">
        <f t="shared" si="104"/>
        <v>8.5760488313613162E-7</v>
      </c>
      <c r="BV235" s="26">
        <f t="shared" si="104"/>
        <v>1.0658803547549049E-6</v>
      </c>
      <c r="BW235" s="26">
        <f t="shared" si="104"/>
        <v>1.3060787445588294E-6</v>
      </c>
      <c r="BX235" s="26">
        <f t="shared" si="104"/>
        <v>1.5781784830085842E-6</v>
      </c>
      <c r="BY235" s="26">
        <f t="shared" si="104"/>
        <v>1.8808428496129723E-6</v>
      </c>
      <c r="BZ235" s="26">
        <f t="shared" si="104"/>
        <v>2.2112611880584912E-6</v>
      </c>
      <c r="CA235" s="26">
        <f t="shared" si="104"/>
        <v>2.5650629781478513E-6</v>
      </c>
      <c r="CB235" s="26">
        <f t="shared" si="104"/>
        <v>2.9363220934060961E-6</v>
      </c>
      <c r="CC235" s="26">
        <f t="shared" si="104"/>
        <v>3.3176626250172755E-6</v>
      </c>
      <c r="CD235" s="26">
        <f t="shared" si="111"/>
        <v>3.7004698509808105E-6</v>
      </c>
      <c r="CE235" s="26">
        <f t="shared" si="111"/>
        <v>4.0752009751307584E-6</v>
      </c>
      <c r="CF235" s="26">
        <f t="shared" si="111"/>
        <v>4.4317810604547008E-6</v>
      </c>
      <c r="CG235" s="26">
        <f t="shared" si="111"/>
        <v>4.7600611390069009E-6</v>
      </c>
      <c r="CH235" s="26">
        <f t="shared" si="111"/>
        <v>5.0503087694341532E-6</v>
      </c>
      <c r="CI235" s="26">
        <f t="shared" si="115"/>
        <v>5.2936971438647132E-6</v>
      </c>
      <c r="CJ235" s="26">
        <f t="shared" si="115"/>
        <v>5.4827577561455956E-6</v>
      </c>
      <c r="CK235" s="26">
        <f t="shared" si="115"/>
        <v>5.6117638209960801E-6</v>
      </c>
      <c r="CL235" s="26">
        <f t="shared" si="115"/>
        <v>5.6770168886820821E-6</v>
      </c>
      <c r="CM235" s="26">
        <f t="shared" si="115"/>
        <v>5.6770168886820829E-6</v>
      </c>
      <c r="CN235" s="26">
        <f t="shared" si="115"/>
        <v>5.6125053331288767E-6</v>
      </c>
      <c r="CO235" s="26">
        <f t="shared" si="115"/>
        <v>5.4863816177776671E-6</v>
      </c>
      <c r="CP235" s="26">
        <f t="shared" si="115"/>
        <v>5.3035022305184095E-6</v>
      </c>
      <c r="CQ235" s="26">
        <f t="shared" si="115"/>
        <v>5.0703812533527692E-6</v>
      </c>
      <c r="CR235" s="26">
        <f t="shared" si="115"/>
        <v>4.7948170548009862E-6</v>
      </c>
      <c r="CS235" s="26">
        <f t="shared" si="115"/>
        <v>4.4854740190073772E-6</v>
      </c>
      <c r="CT235" s="26">
        <f t="shared" si="115"/>
        <v>4.1514493580174661E-6</v>
      </c>
      <c r="CU235" s="26">
        <f t="shared" si="115"/>
        <v>3.8018536226054698E-6</v>
      </c>
      <c r="CV235" s="26">
        <f t="shared" si="115"/>
        <v>3.4454298454861993E-6</v>
      </c>
      <c r="CW235" s="26">
        <f t="shared" si="115"/>
        <v>3.0902308923432952E-6</v>
      </c>
      <c r="CX235" s="26">
        <f t="shared" si="115"/>
        <v>2.7433682411618995E-6</v>
      </c>
      <c r="CY235" s="26">
        <f t="shared" si="114"/>
        <v>2.4108387573847043E-6</v>
      </c>
      <c r="CZ235" s="26">
        <f t="shared" si="110"/>
        <v>2.0974297189246928E-6</v>
      </c>
      <c r="DA235" s="26">
        <f t="shared" si="110"/>
        <v>1.806696886598499E-6</v>
      </c>
      <c r="DB235" s="26">
        <f t="shared" si="110"/>
        <v>1.5410061679810687E-6</v>
      </c>
      <c r="DC235" s="26">
        <f t="shared" si="110"/>
        <v>1.3016265690713937E-6</v>
      </c>
      <c r="DD235" s="26">
        <f t="shared" si="110"/>
        <v>1.0888606875885673E-6</v>
      </c>
      <c r="DE235" s="26">
        <f t="shared" si="110"/>
        <v>9.0219885543052736E-7</v>
      </c>
      <c r="DF235" s="26">
        <f t="shared" si="110"/>
        <v>7.4048396624958261E-7</v>
      </c>
      <c r="DG235" s="26">
        <f t="shared" si="110"/>
        <v>6.0207574825900757E-7</v>
      </c>
      <c r="DH235" s="26">
        <f t="shared" si="110"/>
        <v>4.8500546387531213E-7</v>
      </c>
      <c r="DI235" s="26">
        <f t="shared" si="108"/>
        <v>3.8711445281790929E-7</v>
      </c>
      <c r="DJ235" s="26">
        <f t="shared" si="108"/>
        <v>3.0617233995598278E-7</v>
      </c>
      <c r="DK235" s="26">
        <f t="shared" si="108"/>
        <v>2.3997291510063512E-7</v>
      </c>
      <c r="DL235" s="26">
        <f t="shared" si="108"/>
        <v>1.8640753226567258E-7</v>
      </c>
      <c r="DM235" s="26">
        <f t="shared" si="108"/>
        <v>1.4351730360277434E-7</v>
      </c>
      <c r="DN235" s="26">
        <f t="shared" si="108"/>
        <v>1.095263632758014E-7</v>
      </c>
      <c r="DO235" s="26">
        <f t="shared" si="108"/>
        <v>8.2859074826041146E-8</v>
      </c>
      <c r="DP235" s="26">
        <f t="shared" si="108"/>
        <v>6.214430611953075E-8</v>
      </c>
      <c r="DQ235" s="26">
        <f t="shared" si="108"/>
        <v>4.620986865298413E-8</v>
      </c>
      <c r="DR235" s="26">
        <f t="shared" si="108"/>
        <v>3.4069987905166611E-8</v>
      </c>
      <c r="DS235" s="26">
        <f t="shared" si="108"/>
        <v>2.4908310485289799E-8</v>
      </c>
      <c r="DT235" s="26">
        <f t="shared" si="108"/>
        <v>1.805852510183503E-8</v>
      </c>
      <c r="DU235" s="26">
        <f t="shared" si="108"/>
        <v>1.298422879222847E-8</v>
      </c>
      <c r="DV235" s="26">
        <f t="shared" si="108"/>
        <v>9.2592451223268876E-9</v>
      </c>
      <c r="DW235" s="26">
        <f t="shared" si="108"/>
        <v>6.5492221596946562E-9</v>
      </c>
      <c r="DX235" s="26">
        <f t="shared" si="105"/>
        <v>4.5950187733341432E-9</v>
      </c>
      <c r="DY235" s="26">
        <f t="shared" si="105"/>
        <v>3.1981330662405822E-9</v>
      </c>
      <c r="DZ235" s="26">
        <f t="shared" si="98"/>
        <v>2.2082347362137267E-9</v>
      </c>
      <c r="EA235" s="26">
        <f t="shared" si="93"/>
        <v>1.5127277326818331E-9</v>
      </c>
      <c r="EB235" s="26">
        <f t="shared" si="93"/>
        <v>1.0281821308071885E-9</v>
      </c>
      <c r="EC235" s="26">
        <f t="shared" si="81"/>
        <v>6.9342515798624131E-10</v>
      </c>
      <c r="ED235" s="26">
        <f t="shared" si="81"/>
        <v>4.6406145188310122E-10</v>
      </c>
      <c r="EE235" s="26">
        <f t="shared" si="103"/>
        <v>3.0819348331167651E-10</v>
      </c>
      <c r="EF235" s="26">
        <f t="shared" si="103"/>
        <v>2.0312752309178882E-10</v>
      </c>
      <c r="EG235" s="26">
        <f t="shared" si="103"/>
        <v>1.3287289104500379E-10</v>
      </c>
      <c r="EH235" s="26">
        <f t="shared" si="103"/>
        <v>8.6268220305339024E-11</v>
      </c>
      <c r="EI235" s="26">
        <f t="shared" si="103"/>
        <v>5.5595075307885052E-11</v>
      </c>
      <c r="EJ235" s="26">
        <f t="shared" si="103"/>
        <v>3.5564496704308363E-11</v>
      </c>
      <c r="EK235" s="26">
        <f t="shared" si="103"/>
        <v>2.2584753381568398E-11</v>
      </c>
      <c r="EL235" s="26">
        <f t="shared" si="103"/>
        <v>1.4238214088379963E-11</v>
      </c>
      <c r="EM235" s="26">
        <f t="shared" si="103"/>
        <v>8.9116879545975894E-12</v>
      </c>
      <c r="EN235" s="26">
        <f t="shared" si="103"/>
        <v>5.5379775146427689E-12</v>
      </c>
      <c r="EO235" s="26">
        <f t="shared" si="103"/>
        <v>3.4170499558434048E-12</v>
      </c>
      <c r="EP235" s="26">
        <f t="shared" si="103"/>
        <v>2.0935446912561677E-12</v>
      </c>
      <c r="EQ235" s="26">
        <f t="shared" si="103"/>
        <v>1.2736950219530403E-12</v>
      </c>
      <c r="ER235" s="26">
        <f t="shared" si="103"/>
        <v>7.6952407576330309E-13</v>
      </c>
      <c r="ES235" s="26">
        <f t="shared" si="116"/>
        <v>4.6171444545797883E-13</v>
      </c>
      <c r="ET235" s="26">
        <f t="shared" si="116"/>
        <v>2.7513121064962292E-13</v>
      </c>
      <c r="EU235" s="26">
        <f t="shared" si="116"/>
        <v>1.6283275732324142E-13</v>
      </c>
      <c r="EV235" s="26">
        <f t="shared" si="116"/>
        <v>9.571925599407018E-14</v>
      </c>
      <c r="EW235" s="26">
        <f t="shared" si="116"/>
        <v>5.5889766922712003E-14</v>
      </c>
      <c r="EX235" s="26">
        <f t="shared" si="116"/>
        <v>3.2416064815173239E-14</v>
      </c>
      <c r="EY235" s="26">
        <f t="shared" si="116"/>
        <v>1.8676805555761946E-14</v>
      </c>
      <c r="EZ235" s="26">
        <f t="shared" si="116"/>
        <v>1.0690013706258249E-14</v>
      </c>
      <c r="FA235" s="26">
        <f t="shared" si="116"/>
        <v>6.0786352447352068E-15</v>
      </c>
      <c r="FB235" s="26">
        <f t="shared" si="116"/>
        <v>3.4340341967010211E-15</v>
      </c>
      <c r="FC235" s="26">
        <f t="shared" si="116"/>
        <v>1.9274901620193029E-15</v>
      </c>
      <c r="FD235" s="26">
        <f t="shared" si="116"/>
        <v>1.0749464365107409E-15</v>
      </c>
      <c r="FE235" s="26">
        <f t="shared" si="116"/>
        <v>5.956709552639219E-16</v>
      </c>
      <c r="FF235" s="26">
        <f t="shared" si="116"/>
        <v>3.2799603232886854E-16</v>
      </c>
      <c r="FG235" s="26">
        <f t="shared" si="116"/>
        <v>1.7946952712334164E-16</v>
      </c>
      <c r="FH235" s="26">
        <f t="shared" si="116"/>
        <v>9.7586555373316951E-17</v>
      </c>
    </row>
    <row r="236" spans="2:164" ht="19.2" customHeight="1" x14ac:dyDescent="0.3">
      <c r="B236" s="26">
        <f t="shared" si="102"/>
        <v>2.0439599371704936E-4</v>
      </c>
      <c r="C236" s="3">
        <v>52</v>
      </c>
      <c r="D236" s="26">
        <f t="shared" si="109"/>
        <v>3.3639726292694041E-42</v>
      </c>
      <c r="E236" s="26">
        <f t="shared" si="109"/>
        <v>2.9266561874643815E-40</v>
      </c>
      <c r="F236" s="26">
        <f t="shared" si="109"/>
        <v>1.2730954415469931E-38</v>
      </c>
      <c r="G236" s="26">
        <f t="shared" si="109"/>
        <v>3.6919767804863265E-37</v>
      </c>
      <c r="H236" s="26">
        <f t="shared" si="109"/>
        <v>8.0300494975577405E-36</v>
      </c>
      <c r="I236" s="26">
        <f t="shared" si="109"/>
        <v>1.3972286125750493E-34</v>
      </c>
      <c r="J236" s="26">
        <f t="shared" si="109"/>
        <v>2.0259814882338013E-33</v>
      </c>
      <c r="K236" s="26">
        <f t="shared" si="109"/>
        <v>2.5180055639477274E-32</v>
      </c>
      <c r="L236" s="26">
        <f t="shared" si="109"/>
        <v>2.7383310507931671E-31</v>
      </c>
      <c r="M236" s="26">
        <f t="shared" si="109"/>
        <v>2.6470533491000555E-30</v>
      </c>
      <c r="N236" s="26">
        <f t="shared" si="109"/>
        <v>2.3029364137170767E-29</v>
      </c>
      <c r="O236" s="26">
        <f t="shared" si="109"/>
        <v>1.8214133453943868E-28</v>
      </c>
      <c r="P236" s="26">
        <f t="shared" si="109"/>
        <v>1.3205246754109401E-27</v>
      </c>
      <c r="Q236" s="26">
        <f t="shared" si="109"/>
        <v>8.8373574431347645E-27</v>
      </c>
      <c r="R236" s="26">
        <f t="shared" si="109"/>
        <v>5.4917864110908701E-26</v>
      </c>
      <c r="S236" s="26">
        <f t="shared" si="109"/>
        <v>3.1852361184327043E-25</v>
      </c>
      <c r="T236" s="26">
        <f t="shared" si="106"/>
        <v>1.7319721393977851E-24</v>
      </c>
      <c r="U236" s="26">
        <f t="shared" si="106"/>
        <v>8.8636221251533101E-24</v>
      </c>
      <c r="V236" s="26">
        <f t="shared" si="106"/>
        <v>4.2840840271574556E-23</v>
      </c>
      <c r="W236" s="26">
        <f t="shared" si="106"/>
        <v>1.9616595282247341E-22</v>
      </c>
      <c r="X236" s="26">
        <f t="shared" si="106"/>
        <v>8.5332189477776354E-22</v>
      </c>
      <c r="Y236" s="26">
        <f t="shared" si="106"/>
        <v>3.5351907069364445E-21</v>
      </c>
      <c r="Z236" s="26">
        <f t="shared" si="106"/>
        <v>1.39800723410668E-20</v>
      </c>
      <c r="AA236" s="26">
        <f t="shared" si="106"/>
        <v>5.28811432031659E-20</v>
      </c>
      <c r="AB236" s="26">
        <f t="shared" si="106"/>
        <v>1.9169414411147641E-19</v>
      </c>
      <c r="AC236" s="26">
        <f t="shared" si="106"/>
        <v>6.670956215079386E-19</v>
      </c>
      <c r="AD236" s="26">
        <f t="shared" si="106"/>
        <v>2.2322045796611672E-18</v>
      </c>
      <c r="AE236" s="26">
        <f t="shared" si="106"/>
        <v>7.1926592011304357E-18</v>
      </c>
      <c r="AF236" s="26">
        <f t="shared" si="106"/>
        <v>2.2348619660655416E-17</v>
      </c>
      <c r="AG236" s="26">
        <f t="shared" si="106"/>
        <v>6.7045858981966157E-17</v>
      </c>
      <c r="AH236" s="26">
        <f t="shared" si="106"/>
        <v>1.9443299104770056E-16</v>
      </c>
      <c r="AI236" s="26">
        <f t="shared" si="113"/>
        <v>5.4566678132741914E-16</v>
      </c>
      <c r="AJ236" s="26">
        <f t="shared" si="113"/>
        <v>1.48353156173392E-15</v>
      </c>
      <c r="AK236" s="26">
        <f t="shared" si="113"/>
        <v>3.911128662753065E-15</v>
      </c>
      <c r="AL236" s="26">
        <f t="shared" si="113"/>
        <v>1.0007888048809309E-14</v>
      </c>
      <c r="AM236" s="26">
        <f t="shared" si="113"/>
        <v>2.4876750292754497E-14</v>
      </c>
      <c r="AN236" s="26">
        <f t="shared" si="113"/>
        <v>6.011881320749024E-14</v>
      </c>
      <c r="AO236" s="26">
        <f t="shared" si="113"/>
        <v>1.4136045267707188E-13</v>
      </c>
      <c r="AP236" s="26">
        <f t="shared" si="113"/>
        <v>3.2364103639224336E-13</v>
      </c>
      <c r="AQ236" s="26">
        <f t="shared" si="113"/>
        <v>7.2196846579807969E-13</v>
      </c>
      <c r="AR236" s="26">
        <f t="shared" si="113"/>
        <v>1.5702814131108273E-12</v>
      </c>
      <c r="AS236" s="26">
        <f t="shared" si="113"/>
        <v>3.3320605595278493E-12</v>
      </c>
      <c r="AT236" s="26">
        <f t="shared" si="113"/>
        <v>6.9021254447362507E-12</v>
      </c>
      <c r="AU236" s="26">
        <f t="shared" si="113"/>
        <v>1.3964765434698941E-11</v>
      </c>
      <c r="AV236" s="26">
        <f t="shared" si="113"/>
        <v>2.761214983679097E-11</v>
      </c>
      <c r="AW236" s="26">
        <f t="shared" si="113"/>
        <v>5.3383489684462448E-11</v>
      </c>
      <c r="AX236" s="26">
        <f t="shared" si="113"/>
        <v>1.0096442614235304E-10</v>
      </c>
      <c r="AY236" s="26">
        <f t="shared" si="112"/>
        <v>1.8689159732733545E-10</v>
      </c>
      <c r="AZ236" s="26">
        <f t="shared" si="112"/>
        <v>3.3874102015579461E-10</v>
      </c>
      <c r="BA236" s="26">
        <f t="shared" si="112"/>
        <v>6.0143813782763577E-10</v>
      </c>
      <c r="BB236" s="26">
        <f t="shared" si="112"/>
        <v>1.0465023598200895E-9</v>
      </c>
      <c r="BC236" s="26">
        <f t="shared" si="107"/>
        <v>1.7852099079283842E-9</v>
      </c>
      <c r="BD236" s="26">
        <f t="shared" si="107"/>
        <v>2.9867934998032419E-9</v>
      </c>
      <c r="BE236" s="26">
        <f t="shared" si="107"/>
        <v>4.9028497072241937E-9</v>
      </c>
      <c r="BF236" s="26">
        <f t="shared" si="107"/>
        <v>7.899035639416774E-9</v>
      </c>
      <c r="BG236" s="26">
        <f t="shared" si="107"/>
        <v>1.2494838193259299E-8</v>
      </c>
      <c r="BH236" s="26">
        <f t="shared" si="107"/>
        <v>1.9411623621670677E-8</v>
      </c>
      <c r="BI236" s="26">
        <f t="shared" si="107"/>
        <v>2.962826763307633E-8</v>
      </c>
      <c r="BJ236" s="26">
        <f t="shared" si="107"/>
        <v>4.4442401449614254E-8</v>
      </c>
      <c r="BK236" s="26">
        <f t="shared" si="107"/>
        <v>6.5533710612142998E-8</v>
      </c>
      <c r="BL236" s="26">
        <f t="shared" si="107"/>
        <v>9.5023880387607696E-8</v>
      </c>
      <c r="BM236" s="26">
        <f t="shared" si="107"/>
        <v>1.3552586219216181E-7</v>
      </c>
      <c r="BN236" s="26">
        <f t="shared" si="107"/>
        <v>1.9017338726964629E-7</v>
      </c>
      <c r="BO236" s="26">
        <f t="shared" si="104"/>
        <v>2.6262039194379703E-7</v>
      </c>
      <c r="BP236" s="26">
        <f t="shared" si="104"/>
        <v>3.5699959529860007E-7</v>
      </c>
      <c r="BQ236" s="26">
        <f t="shared" si="104"/>
        <v>4.7783022755350995E-7</v>
      </c>
      <c r="BR236" s="26">
        <f t="shared" si="104"/>
        <v>6.2986711813871704E-7</v>
      </c>
      <c r="BS236" s="26">
        <f t="shared" si="104"/>
        <v>8.1788715340400689E-7</v>
      </c>
      <c r="BT236" s="26">
        <f t="shared" si="104"/>
        <v>1.0464144462668896E-6</v>
      </c>
      <c r="BU236" s="26">
        <f t="shared" si="104"/>
        <v>1.3193921279017336E-6</v>
      </c>
      <c r="BV236" s="26">
        <f t="shared" si="104"/>
        <v>1.6398159303921523E-6</v>
      </c>
      <c r="BW236" s="26">
        <f t="shared" si="104"/>
        <v>2.00935191470588E-6</v>
      </c>
      <c r="BX236" s="26">
        <f t="shared" si="104"/>
        <v>2.4279668969362696E-6</v>
      </c>
      <c r="BY236" s="26">
        <f t="shared" si="104"/>
        <v>2.8936043840199412E-6</v>
      </c>
      <c r="BZ236" s="26">
        <f t="shared" si="104"/>
        <v>3.4019402893207366E-6</v>
      </c>
      <c r="CA236" s="26">
        <f t="shared" si="104"/>
        <v>3.946250735612057E-6</v>
      </c>
      <c r="CB236" s="26">
        <f t="shared" si="104"/>
        <v>4.5174186052401226E-6</v>
      </c>
      <c r="CC236" s="26">
        <f t="shared" si="104"/>
        <v>5.1040963461803952E-6</v>
      </c>
      <c r="CD236" s="26">
        <f t="shared" si="111"/>
        <v>5.693030539970446E-6</v>
      </c>
      <c r="CE236" s="26">
        <f t="shared" si="111"/>
        <v>6.2695399617395939E-6</v>
      </c>
      <c r="CF236" s="26">
        <f t="shared" si="111"/>
        <v>6.8181247083918089E-6</v>
      </c>
      <c r="CG236" s="26">
        <f t="shared" si="111"/>
        <v>7.3231709830874984E-6</v>
      </c>
      <c r="CH236" s="26">
        <f t="shared" si="111"/>
        <v>7.769705799129424E-6</v>
      </c>
      <c r="CI236" s="26">
        <f t="shared" si="115"/>
        <v>8.1441494520995136E-6</v>
      </c>
      <c r="CJ236" s="26">
        <f t="shared" si="115"/>
        <v>8.4350119325316379E-6</v>
      </c>
      <c r="CK236" s="26">
        <f t="shared" si="115"/>
        <v>8.6334828015323824E-6</v>
      </c>
      <c r="CL236" s="26">
        <f t="shared" si="115"/>
        <v>8.7338721364339223E-6</v>
      </c>
      <c r="CM236" s="26">
        <f t="shared" si="115"/>
        <v>8.733872136433924E-6</v>
      </c>
      <c r="CN236" s="26">
        <f t="shared" si="115"/>
        <v>8.6346235894289928E-6</v>
      </c>
      <c r="CO236" s="26">
        <f t="shared" si="115"/>
        <v>8.4405871042732875E-6</v>
      </c>
      <c r="CP236" s="26">
        <f t="shared" si="115"/>
        <v>8.1592342007975062E-6</v>
      </c>
      <c r="CQ236" s="26">
        <f t="shared" si="115"/>
        <v>7.8005865436196007E-6</v>
      </c>
      <c r="CR236" s="26">
        <f t="shared" si="115"/>
        <v>7.3766416227707062E-6</v>
      </c>
      <c r="CS236" s="26">
        <f t="shared" si="115"/>
        <v>6.900729260011311E-6</v>
      </c>
      <c r="CT236" s="26">
        <f t="shared" si="115"/>
        <v>6.3868451661806807E-6</v>
      </c>
      <c r="CU236" s="26">
        <f t="shared" si="115"/>
        <v>5.8490055732391513E-6</v>
      </c>
      <c r="CV236" s="26">
        <f t="shared" si="115"/>
        <v>5.3006613007479688E-6</v>
      </c>
      <c r="CW236" s="26">
        <f t="shared" si="115"/>
        <v>4.7542013728358119E-6</v>
      </c>
      <c r="CX236" s="26">
        <f t="shared" si="115"/>
        <v>4.2205665248644369E-6</v>
      </c>
      <c r="CY236" s="26">
        <f t="shared" si="114"/>
        <v>3.708982703668755E-6</v>
      </c>
      <c r="CZ236" s="26">
        <f t="shared" si="110"/>
        <v>3.2268149521918172E-6</v>
      </c>
      <c r="DA236" s="26">
        <f t="shared" si="110"/>
        <v>2.779533671689983E-6</v>
      </c>
      <c r="DB236" s="26">
        <f t="shared" si="110"/>
        <v>2.3707787199708613E-6</v>
      </c>
      <c r="DC236" s="26">
        <f t="shared" si="110"/>
        <v>2.0025024139559792E-6</v>
      </c>
      <c r="DD236" s="26">
        <f t="shared" si="110"/>
        <v>1.6751702885977864E-6</v>
      </c>
      <c r="DE236" s="26">
        <f t="shared" si="110"/>
        <v>1.3879982391238804E-6</v>
      </c>
      <c r="DF236" s="26">
        <f t="shared" si="110"/>
        <v>1.1392061019224284E-6</v>
      </c>
      <c r="DG236" s="26">
        <f t="shared" si="110"/>
        <v>9.2627038193692945E-7</v>
      </c>
      <c r="DH236" s="26">
        <f t="shared" si="110"/>
        <v>7.4616225211586068E-7</v>
      </c>
      <c r="DI236" s="26">
        <f t="shared" si="108"/>
        <v>5.9556069664293401E-7</v>
      </c>
      <c r="DJ236" s="26">
        <f t="shared" si="108"/>
        <v>4.7103436916304783E-7</v>
      </c>
      <c r="DK236" s="26">
        <f t="shared" si="108"/>
        <v>3.6918910015482121E-7</v>
      </c>
      <c r="DL236" s="26">
        <f t="shared" si="108"/>
        <v>2.8678081887026387E-7</v>
      </c>
      <c r="DM236" s="26">
        <f t="shared" si="108"/>
        <v>2.2079585169657467E-7</v>
      </c>
      <c r="DN236" s="26">
        <f t="shared" si="108"/>
        <v>1.6850209734738583E-7</v>
      </c>
      <c r="DO236" s="26">
        <f t="shared" si="108"/>
        <v>1.2747549973237029E-7</v>
      </c>
      <c r="DP236" s="26">
        <f t="shared" si="108"/>
        <v>9.5606624799277537E-8</v>
      </c>
      <c r="DQ236" s="26">
        <f t="shared" si="108"/>
        <v>7.1092105619975187E-8</v>
      </c>
      <c r="DR236" s="26">
        <f t="shared" si="108"/>
        <v>5.241536600794834E-8</v>
      </c>
      <c r="DS236" s="26">
        <f t="shared" si="108"/>
        <v>3.8320477669676403E-8</v>
      </c>
      <c r="DT236" s="26">
        <f t="shared" si="108"/>
        <v>2.7782346310515272E-8</v>
      </c>
      <c r="DU236" s="26">
        <f t="shared" si="108"/>
        <v>1.9975736603428301E-8</v>
      </c>
      <c r="DV236" s="26">
        <f t="shared" si="108"/>
        <v>1.4244992495887439E-8</v>
      </c>
      <c r="DW236" s="26">
        <f t="shared" si="108"/>
        <v>1.0075726399530184E-8</v>
      </c>
      <c r="DX236" s="26">
        <f t="shared" si="105"/>
        <v>7.0692596512832577E-9</v>
      </c>
      <c r="DY236" s="26">
        <f t="shared" si="105"/>
        <v>4.9202047172931755E-9</v>
      </c>
      <c r="DZ236" s="26">
        <f t="shared" si="98"/>
        <v>3.3972842095595607E-9</v>
      </c>
      <c r="EA236" s="26">
        <f t="shared" si="93"/>
        <v>2.3272734348951148E-9</v>
      </c>
      <c r="EB236" s="26">
        <f t="shared" si="93"/>
        <v>1.5818186627802813E-9</v>
      </c>
      <c r="EC236" s="26">
        <f t="shared" si="81"/>
        <v>1.0668079353634422E-9</v>
      </c>
      <c r="ED236" s="26">
        <f t="shared" si="81"/>
        <v>7.1394069520476713E-10</v>
      </c>
      <c r="EE236" s="26">
        <f t="shared" si="103"/>
        <v>4.7414382047949968E-10</v>
      </c>
      <c r="EF236" s="26">
        <f t="shared" si="103"/>
        <v>3.1250388167967334E-10</v>
      </c>
      <c r="EG236" s="26">
        <f t="shared" si="103"/>
        <v>2.0441983237692776E-10</v>
      </c>
      <c r="EH236" s="26">
        <f t="shared" si="103"/>
        <v>1.3272033893129006E-10</v>
      </c>
      <c r="EI236" s="26">
        <f t="shared" si="103"/>
        <v>8.5530885089053439E-11</v>
      </c>
      <c r="EJ236" s="26">
        <f t="shared" ref="EE236:ER254" si="117">$B236*EJ$182</f>
        <v>5.4714610314320254E-11</v>
      </c>
      <c r="EK236" s="26">
        <f t="shared" si="117"/>
        <v>3.4745774433181956E-11</v>
      </c>
      <c r="EL236" s="26">
        <f t="shared" si="117"/>
        <v>2.1904944751353668E-11</v>
      </c>
      <c r="EM236" s="26">
        <f t="shared" si="117"/>
        <v>1.3710289160919291E-11</v>
      </c>
      <c r="EN236" s="26">
        <f t="shared" si="117"/>
        <v>8.5199654071426734E-12</v>
      </c>
      <c r="EO236" s="26">
        <f t="shared" si="117"/>
        <v>5.2569999320667476E-12</v>
      </c>
      <c r="EP236" s="26">
        <f t="shared" si="117"/>
        <v>3.2208379865479324E-12</v>
      </c>
      <c r="EQ236" s="26">
        <f t="shared" si="117"/>
        <v>1.9595308030046664E-12</v>
      </c>
      <c r="ER236" s="26">
        <f t="shared" si="117"/>
        <v>1.1838831934819982E-12</v>
      </c>
      <c r="ES236" s="26">
        <f t="shared" si="116"/>
        <v>7.1032991608919415E-13</v>
      </c>
      <c r="ET236" s="26">
        <f t="shared" si="116"/>
        <v>4.2327878561480207E-13</v>
      </c>
      <c r="EU236" s="26">
        <f t="shared" si="116"/>
        <v>2.5051193434344694E-13</v>
      </c>
      <c r="EV236" s="26">
        <f t="shared" si="116"/>
        <v>1.4726039383703021E-13</v>
      </c>
      <c r="EW236" s="26">
        <f t="shared" si="116"/>
        <v>8.5984256804171831E-14</v>
      </c>
      <c r="EX236" s="26">
        <f t="shared" si="116"/>
        <v>4.9870868946420095E-14</v>
      </c>
      <c r="EY236" s="26">
        <f t="shared" si="116"/>
        <v>2.8733547008864367E-14</v>
      </c>
      <c r="EZ236" s="26">
        <f t="shared" si="116"/>
        <v>1.6446174932704907E-14</v>
      </c>
      <c r="FA236" s="26">
        <f t="shared" si="116"/>
        <v>9.3517465303618035E-15</v>
      </c>
      <c r="FB236" s="26">
        <f t="shared" si="116"/>
        <v>5.2831295333861566E-15</v>
      </c>
      <c r="FC236" s="26">
        <f t="shared" si="116"/>
        <v>2.9653694800296801E-15</v>
      </c>
      <c r="FD236" s="26">
        <f t="shared" si="116"/>
        <v>1.6537637484780536E-15</v>
      </c>
      <c r="FE236" s="26">
        <f t="shared" si="116"/>
        <v>9.1641685425218233E-16</v>
      </c>
      <c r="FF236" s="26">
        <f t="shared" si="116"/>
        <v>5.0460928050594872E-16</v>
      </c>
      <c r="FG236" s="26">
        <f t="shared" si="116"/>
        <v>2.7610696480513944E-16</v>
      </c>
      <c r="FH236" s="26">
        <f t="shared" si="116"/>
        <v>1.5013316211279446E-16</v>
      </c>
    </row>
    <row r="237" spans="2:164" ht="19.2" customHeight="1" x14ac:dyDescent="0.3">
      <c r="B237" s="26">
        <f t="shared" si="102"/>
        <v>3.0852225466724415E-4</v>
      </c>
      <c r="C237" s="3">
        <v>53</v>
      </c>
      <c r="D237" s="26">
        <f t="shared" si="109"/>
        <v>5.0776945347462681E-42</v>
      </c>
      <c r="E237" s="26">
        <f t="shared" si="109"/>
        <v>4.4175942452292524E-40</v>
      </c>
      <c r="F237" s="26">
        <f t="shared" si="109"/>
        <v>1.9216534966747054E-38</v>
      </c>
      <c r="G237" s="26">
        <f t="shared" si="109"/>
        <v>5.5727951403567165E-37</v>
      </c>
      <c r="H237" s="26">
        <f t="shared" si="109"/>
        <v>1.2120829430275826E-35</v>
      </c>
      <c r="I237" s="26">
        <f t="shared" si="109"/>
        <v>2.1090243208679978E-34</v>
      </c>
      <c r="J237" s="26">
        <f t="shared" si="109"/>
        <v>3.0580852652585662E-33</v>
      </c>
      <c r="K237" s="26">
        <f t="shared" si="109"/>
        <v>3.800763115392794E-32</v>
      </c>
      <c r="L237" s="26">
        <f t="shared" si="109"/>
        <v>4.1333298879896839E-31</v>
      </c>
      <c r="M237" s="26">
        <f t="shared" si="109"/>
        <v>3.9955522250566858E-30</v>
      </c>
      <c r="N237" s="26">
        <f t="shared" si="109"/>
        <v>3.4761304357993593E-29</v>
      </c>
      <c r="O237" s="26">
        <f t="shared" si="109"/>
        <v>2.7493031628594502E-28</v>
      </c>
      <c r="P237" s="26">
        <f t="shared" si="109"/>
        <v>1.9932447930731163E-27</v>
      </c>
      <c r="Q237" s="26">
        <f t="shared" si="109"/>
        <v>1.3339407461335487E-26</v>
      </c>
      <c r="R237" s="26">
        <f t="shared" si="109"/>
        <v>8.2894889224013095E-26</v>
      </c>
      <c r="S237" s="26">
        <f t="shared" si="109"/>
        <v>4.8079035749927581E-25</v>
      </c>
      <c r="T237" s="26">
        <f t="shared" si="106"/>
        <v>2.6142975689023159E-24</v>
      </c>
      <c r="U237" s="26">
        <f t="shared" si="106"/>
        <v>1.3379052264382346E-23</v>
      </c>
      <c r="V237" s="26">
        <f t="shared" si="106"/>
        <v>6.4665419277848351E-23</v>
      </c>
      <c r="W237" s="26">
        <f t="shared" si="106"/>
        <v>2.9609955143014838E-22</v>
      </c>
      <c r="X237" s="26">
        <f t="shared" si="106"/>
        <v>1.2880330487211518E-21</v>
      </c>
      <c r="Y237" s="26">
        <f t="shared" si="106"/>
        <v>5.3361369161304795E-21</v>
      </c>
      <c r="Z237" s="26">
        <f t="shared" si="106"/>
        <v>2.1101995986515915E-20</v>
      </c>
      <c r="AA237" s="26">
        <f t="shared" si="106"/>
        <v>7.9820593514212632E-20</v>
      </c>
      <c r="AB237" s="26">
        <f t="shared" si="106"/>
        <v>2.8934965148902087E-19</v>
      </c>
      <c r="AC237" s="26">
        <f t="shared" si="106"/>
        <v>1.0069367871817936E-18</v>
      </c>
      <c r="AD237" s="26">
        <f t="shared" si="106"/>
        <v>3.3693654032621373E-18</v>
      </c>
      <c r="AE237" s="26">
        <f t="shared" si="106"/>
        <v>1.085684407717801E-17</v>
      </c>
      <c r="AF237" s="26">
        <f t="shared" si="106"/>
        <v>3.3733765525517591E-17</v>
      </c>
      <c r="AG237" s="26">
        <f t="shared" si="106"/>
        <v>1.0120129657655263E-16</v>
      </c>
      <c r="AH237" s="26">
        <f t="shared" si="106"/>
        <v>2.9348376007200067E-16</v>
      </c>
      <c r="AI237" s="26">
        <f t="shared" si="113"/>
        <v>8.2364797181497188E-16</v>
      </c>
      <c r="AJ237" s="26">
        <f t="shared" si="113"/>
        <v>2.2392929233719536E-15</v>
      </c>
      <c r="AK237" s="26">
        <f t="shared" si="113"/>
        <v>5.9035904343442452E-15</v>
      </c>
      <c r="AL237" s="26">
        <f t="shared" si="113"/>
        <v>1.5106246111410269E-14</v>
      </c>
      <c r="AM237" s="26">
        <f t="shared" si="113"/>
        <v>3.7549811762648279E-14</v>
      </c>
      <c r="AN237" s="26">
        <f t="shared" si="113"/>
        <v>9.07453784264003E-14</v>
      </c>
      <c r="AO237" s="26">
        <f t="shared" si="113"/>
        <v>2.1337426819180651E-13</v>
      </c>
      <c r="AP237" s="26">
        <f t="shared" si="113"/>
        <v>4.8851477191281992E-13</v>
      </c>
      <c r="AQ237" s="26">
        <f t="shared" si="113"/>
        <v>1.089763721959365E-12</v>
      </c>
      <c r="AR237" s="26">
        <f t="shared" si="113"/>
        <v>2.3702360952616251E-12</v>
      </c>
      <c r="AS237" s="26">
        <f t="shared" si="113"/>
        <v>5.0295253728722225E-12</v>
      </c>
      <c r="AT237" s="26">
        <f t="shared" si="113"/>
        <v>1.0418302558092447E-11</v>
      </c>
      <c r="AU237" s="26">
        <f t="shared" si="113"/>
        <v>2.1078891222187071E-11</v>
      </c>
      <c r="AV237" s="26">
        <f t="shared" si="113"/>
        <v>4.16787167347788E-11</v>
      </c>
      <c r="AW237" s="26">
        <f t="shared" si="113"/>
        <v>8.0578852353905533E-11</v>
      </c>
      <c r="AX237" s="26">
        <f t="shared" si="113"/>
        <v>1.523991337997781E-10</v>
      </c>
      <c r="AY237" s="26">
        <f t="shared" si="112"/>
        <v>2.8210052426767601E-10</v>
      </c>
      <c r="AZ237" s="26">
        <f t="shared" si="112"/>
        <v>5.1130720023516135E-10</v>
      </c>
      <c r="BA237" s="26">
        <f t="shared" si="112"/>
        <v>9.0783115143794029E-10</v>
      </c>
      <c r="BB237" s="26">
        <f t="shared" si="112"/>
        <v>1.579626203502021E-9</v>
      </c>
      <c r="BC237" s="26">
        <f t="shared" si="107"/>
        <v>2.6946564647975593E-9</v>
      </c>
      <c r="BD237" s="26">
        <f t="shared" si="107"/>
        <v>4.5083675468728158E-9</v>
      </c>
      <c r="BE237" s="26">
        <f t="shared" si="107"/>
        <v>7.4005278599610425E-9</v>
      </c>
      <c r="BF237" s="26">
        <f t="shared" si="107"/>
        <v>1.1923072663270595E-8</v>
      </c>
      <c r="BG237" s="26">
        <f t="shared" si="107"/>
        <v>1.8860133121900817E-8</v>
      </c>
      <c r="BH237" s="26">
        <f t="shared" si="107"/>
        <v>2.9300563957238745E-8</v>
      </c>
      <c r="BI237" s="26">
        <f t="shared" si="107"/>
        <v>4.4721913408417076E-8</v>
      </c>
      <c r="BJ237" s="26">
        <f t="shared" si="107"/>
        <v>6.7082870112625257E-8</v>
      </c>
      <c r="BK237" s="26">
        <f t="shared" si="107"/>
        <v>9.8918808471159197E-8</v>
      </c>
      <c r="BL237" s="26">
        <f t="shared" si="107"/>
        <v>1.4343227228318137E-7</v>
      </c>
      <c r="BM237" s="26">
        <f t="shared" si="107"/>
        <v>2.0456733915797998E-7</v>
      </c>
      <c r="BN237" s="26">
        <f t="shared" si="107"/>
        <v>2.8705416946361687E-7</v>
      </c>
      <c r="BO237" s="26">
        <f t="shared" si="104"/>
        <v>3.9640813878308965E-7</v>
      </c>
      <c r="BP237" s="26">
        <f t="shared" si="104"/>
        <v>5.3886731365826398E-7</v>
      </c>
      <c r="BQ237" s="26">
        <f t="shared" si="104"/>
        <v>7.2125317366567499E-7</v>
      </c>
      <c r="BR237" s="26">
        <f t="shared" si="104"/>
        <v>9.5074281983202518E-7</v>
      </c>
      <c r="BS237" s="26">
        <f t="shared" si="104"/>
        <v>1.2345466466475569E-6</v>
      </c>
      <c r="BT237" s="26">
        <f t="shared" si="104"/>
        <v>1.5794935037990777E-6</v>
      </c>
      <c r="BU237" s="26">
        <f t="shared" si="104"/>
        <v>1.9915352873988421E-6</v>
      </c>
      <c r="BV237" s="26">
        <f t="shared" si="104"/>
        <v>2.4751938571956999E-6</v>
      </c>
      <c r="BW237" s="26">
        <f t="shared" si="104"/>
        <v>3.0329840221975529E-6</v>
      </c>
      <c r="BX237" s="26">
        <f t="shared" si="104"/>
        <v>3.664855693488707E-6</v>
      </c>
      <c r="BY237" s="26">
        <f t="shared" si="104"/>
        <v>4.3677047305961356E-6</v>
      </c>
      <c r="BZ237" s="26">
        <f t="shared" si="104"/>
        <v>5.1350042102954491E-6</v>
      </c>
      <c r="CA237" s="26">
        <f t="shared" si="104"/>
        <v>5.9566048839427247E-6</v>
      </c>
      <c r="CB237" s="26">
        <f t="shared" si="104"/>
        <v>6.8187450645133888E-6</v>
      </c>
      <c r="CC237" s="26">
        <f t="shared" si="104"/>
        <v>7.7042963715930448E-6</v>
      </c>
      <c r="CD237" s="26">
        <f t="shared" si="111"/>
        <v>8.593253645238404E-6</v>
      </c>
      <c r="CE237" s="26">
        <f t="shared" si="111"/>
        <v>9.4634565460220235E-6</v>
      </c>
      <c r="CF237" s="26">
        <f t="shared" si="111"/>
        <v>1.0291508993798951E-5</v>
      </c>
      <c r="CG237" s="26">
        <f t="shared" si="111"/>
        <v>1.1053842993339614E-5</v>
      </c>
      <c r="CH237" s="26">
        <f t="shared" si="111"/>
        <v>1.1727857810006671E-5</v>
      </c>
      <c r="CI237" s="26">
        <f t="shared" si="115"/>
        <v>1.2293055776753976E-5</v>
      </c>
      <c r="CJ237" s="26">
        <f t="shared" si="115"/>
        <v>1.2732093483066616E-5</v>
      </c>
      <c r="CK237" s="26">
        <f t="shared" si="115"/>
        <v>1.303167215325642E-5</v>
      </c>
      <c r="CL237" s="26">
        <f t="shared" si="115"/>
        <v>1.3183203224805915E-5</v>
      </c>
      <c r="CM237" s="26">
        <f t="shared" si="115"/>
        <v>1.3183203224805916E-5</v>
      </c>
      <c r="CN237" s="26">
        <f t="shared" si="115"/>
        <v>1.3033394097251302E-5</v>
      </c>
      <c r="CO237" s="26">
        <f t="shared" si="115"/>
        <v>1.2740508836638917E-5</v>
      </c>
      <c r="CP237" s="26">
        <f t="shared" si="115"/>
        <v>1.2315825208750948E-5</v>
      </c>
      <c r="CQ237" s="26">
        <f t="shared" si="115"/>
        <v>1.1774470254520146E-5</v>
      </c>
      <c r="CR237" s="26">
        <f t="shared" si="115"/>
        <v>1.1134553392861438E-5</v>
      </c>
      <c r="CS237" s="26">
        <f t="shared" si="115"/>
        <v>1.0416195109451029E-5</v>
      </c>
      <c r="CT237" s="26">
        <f t="shared" si="115"/>
        <v>9.6405210055557393E-6</v>
      </c>
      <c r="CU237" s="26">
        <f t="shared" si="115"/>
        <v>8.8286876577194692E-6</v>
      </c>
      <c r="CV237" s="26">
        <f t="shared" si="115"/>
        <v>8.0009981898082501E-6</v>
      </c>
      <c r="CW237" s="26">
        <f t="shared" si="115"/>
        <v>7.1761530156012218E-6</v>
      </c>
      <c r="CX237" s="26">
        <f t="shared" si="115"/>
        <v>6.3706664526255623E-6</v>
      </c>
      <c r="CY237" s="26">
        <f t="shared" si="114"/>
        <v>5.5984644583679285E-6</v>
      </c>
      <c r="CZ237" s="26">
        <f t="shared" si="110"/>
        <v>4.8706640787800989E-6</v>
      </c>
      <c r="DA237" s="26">
        <f t="shared" si="110"/>
        <v>4.1955225233056327E-6</v>
      </c>
      <c r="DB237" s="26">
        <f t="shared" si="110"/>
        <v>3.5785339169371474E-6</v>
      </c>
      <c r="DC237" s="26">
        <f t="shared" si="110"/>
        <v>3.022645153141099E-6</v>
      </c>
      <c r="DD237" s="26">
        <f t="shared" si="110"/>
        <v>2.5285589261853364E-6</v>
      </c>
      <c r="DE237" s="26">
        <f t="shared" si="110"/>
        <v>2.0950916816964219E-6</v>
      </c>
      <c r="DF237" s="26">
        <f t="shared" si="110"/>
        <v>1.7195563802602682E-6</v>
      </c>
      <c r="DG237" s="26">
        <f t="shared" si="110"/>
        <v>1.3981439727349871E-6</v>
      </c>
      <c r="DH237" s="26">
        <f t="shared" si="110"/>
        <v>1.1262826447031852E-6</v>
      </c>
      <c r="DI237" s="26">
        <f t="shared" si="108"/>
        <v>8.9895954210254147E-7</v>
      </c>
      <c r="DJ237" s="26">
        <f t="shared" si="108"/>
        <v>7.1099527420837366E-7</v>
      </c>
      <c r="DK237" s="26">
        <f t="shared" si="108"/>
        <v>5.57266566271428E-7</v>
      </c>
      <c r="DL237" s="26">
        <f t="shared" si="108"/>
        <v>4.3287670772869997E-7</v>
      </c>
      <c r="DM237" s="26">
        <f t="shared" si="108"/>
        <v>3.3327675727784837E-7</v>
      </c>
      <c r="DN237" s="26">
        <f t="shared" si="108"/>
        <v>2.5434278844888415E-7</v>
      </c>
      <c r="DO237" s="26">
        <f t="shared" si="108"/>
        <v>1.9241584865263428E-7</v>
      </c>
      <c r="DP237" s="26">
        <f t="shared" si="108"/>
        <v>1.4431188648947544E-7</v>
      </c>
      <c r="DQ237" s="26">
        <f t="shared" si="108"/>
        <v>1.0730883867166061E-7</v>
      </c>
      <c r="DR237" s="26">
        <f t="shared" si="108"/>
        <v>7.9117533596903106E-8</v>
      </c>
      <c r="DS237" s="26">
        <f t="shared" si="108"/>
        <v>5.7842230444794533E-8</v>
      </c>
      <c r="DT237" s="26">
        <f t="shared" si="108"/>
        <v>4.1935617072475857E-8</v>
      </c>
      <c r="DU237" s="26">
        <f t="shared" si="108"/>
        <v>3.0152055250457801E-8</v>
      </c>
      <c r="DV237" s="26">
        <f t="shared" si="108"/>
        <v>2.1501875465490463E-8</v>
      </c>
      <c r="DW237" s="26">
        <f t="shared" si="108"/>
        <v>1.5208643621932346E-8</v>
      </c>
      <c r="DX237" s="26">
        <f t="shared" si="105"/>
        <v>1.0670580605710571E-8</v>
      </c>
      <c r="DY237" s="26">
        <f t="shared" si="105"/>
        <v>7.426724101574601E-9</v>
      </c>
      <c r="DZ237" s="26">
        <f t="shared" si="98"/>
        <v>5.1279761653729188E-9</v>
      </c>
      <c r="EA237" s="26">
        <f t="shared" si="93"/>
        <v>3.5128655621058316E-9</v>
      </c>
      <c r="EB237" s="26">
        <f t="shared" si="93"/>
        <v>2.3876508117438194E-9</v>
      </c>
      <c r="EC237" s="26">
        <f t="shared" si="81"/>
        <v>1.6102761288504777E-9</v>
      </c>
      <c r="ED237" s="26">
        <f t="shared" si="81"/>
        <v>1.0776463323845536E-9</v>
      </c>
      <c r="EE237" s="26">
        <f t="shared" si="117"/>
        <v>7.1568878562943306E-10</v>
      </c>
      <c r="EF237" s="26">
        <f t="shared" si="117"/>
        <v>4.7170397234667649E-10</v>
      </c>
      <c r="EG237" s="26">
        <f t="shared" si="117"/>
        <v>3.085582375500795E-10</v>
      </c>
      <c r="EH237" s="26">
        <f t="shared" si="117"/>
        <v>2.0033258706609811E-10</v>
      </c>
      <c r="EI237" s="26">
        <f t="shared" si="117"/>
        <v>1.2910322277592965E-10</v>
      </c>
      <c r="EJ237" s="26">
        <f t="shared" si="117"/>
        <v>8.2588091040483356E-11</v>
      </c>
      <c r="EK237" s="26">
        <f t="shared" si="117"/>
        <v>5.2446451974614245E-11</v>
      </c>
      <c r="EL237" s="26">
        <f t="shared" si="117"/>
        <v>3.3064067549213064E-11</v>
      </c>
      <c r="EM237" s="26">
        <f t="shared" si="117"/>
        <v>2.0694776091953635E-11</v>
      </c>
      <c r="EN237" s="26">
        <f t="shared" si="117"/>
        <v>1.2860325142856859E-11</v>
      </c>
      <c r="EO237" s="26">
        <f t="shared" si="117"/>
        <v>7.9350942370818791E-12</v>
      </c>
      <c r="EP237" s="26">
        <f t="shared" si="117"/>
        <v>4.8616422438459325E-12</v>
      </c>
      <c r="EQ237" s="26">
        <f t="shared" si="117"/>
        <v>2.9577823441579853E-12</v>
      </c>
      <c r="ER237" s="26">
        <f t="shared" si="117"/>
        <v>1.7869934995954677E-12</v>
      </c>
      <c r="ES237" s="26">
        <f t="shared" si="116"/>
        <v>1.0721960997572736E-12</v>
      </c>
      <c r="ET237" s="26">
        <f t="shared" si="116"/>
        <v>6.3891137451290849E-13</v>
      </c>
      <c r="EU237" s="26">
        <f t="shared" si="116"/>
        <v>3.7813122165048577E-13</v>
      </c>
      <c r="EV237" s="26">
        <f t="shared" si="116"/>
        <v>2.2227983975400777E-13</v>
      </c>
      <c r="EW237" s="26">
        <f t="shared" si="116"/>
        <v>1.2978755744025928E-13</v>
      </c>
      <c r="EX237" s="26">
        <f t="shared" si="116"/>
        <v>7.5276783315351035E-14</v>
      </c>
      <c r="EY237" s="26">
        <f t="shared" si="116"/>
        <v>4.3371391711493364E-14</v>
      </c>
      <c r="EZ237" s="26">
        <f t="shared" si="116"/>
        <v>2.4824414992762109E-14</v>
      </c>
      <c r="FA237" s="26">
        <f t="shared" si="116"/>
        <v>1.4115843819414035E-14</v>
      </c>
      <c r="FB237" s="26">
        <f t="shared" si="116"/>
        <v>7.9745351447338175E-15</v>
      </c>
      <c r="FC237" s="26">
        <f t="shared" si="116"/>
        <v>4.476029403818383E-15</v>
      </c>
      <c r="FD237" s="26">
        <f t="shared" si="116"/>
        <v>2.4962471675140417E-15</v>
      </c>
      <c r="FE237" s="26">
        <f t="shared" si="116"/>
        <v>1.3832707233995197E-15</v>
      </c>
      <c r="FF237" s="26">
        <f t="shared" si="116"/>
        <v>7.6167438566935618E-16</v>
      </c>
      <c r="FG237" s="26">
        <f t="shared" si="116"/>
        <v>4.1676522989454984E-16</v>
      </c>
      <c r="FH237" s="26">
        <f t="shared" si="116"/>
        <v>2.2661609375516135E-16</v>
      </c>
    </row>
    <row r="238" spans="2:164" ht="19.2" customHeight="1" x14ac:dyDescent="0.3">
      <c r="B238" s="26">
        <f t="shared" si="102"/>
        <v>4.5707000691443621E-4</v>
      </c>
      <c r="C238" s="3">
        <v>54</v>
      </c>
      <c r="D238" s="26">
        <f t="shared" si="109"/>
        <v>7.5225104218463303E-42</v>
      </c>
      <c r="E238" s="26">
        <f t="shared" si="109"/>
        <v>6.5445840670063068E-40</v>
      </c>
      <c r="F238" s="26">
        <f t="shared" si="109"/>
        <v>2.8468940691477143E-38</v>
      </c>
      <c r="G238" s="26">
        <f t="shared" si="109"/>
        <v>8.2559928005284759E-37</v>
      </c>
      <c r="H238" s="26">
        <f t="shared" si="109"/>
        <v>1.7956784341149391E-35</v>
      </c>
      <c r="I238" s="26">
        <f t="shared" si="109"/>
        <v>3.1244804753599997E-34</v>
      </c>
      <c r="J238" s="26">
        <f t="shared" si="109"/>
        <v>4.5304966892719542E-33</v>
      </c>
      <c r="K238" s="26">
        <f t="shared" si="109"/>
        <v>5.6307601709522931E-32</v>
      </c>
      <c r="L238" s="26">
        <f t="shared" si="109"/>
        <v>6.1234516859106489E-31</v>
      </c>
      <c r="M238" s="26">
        <f t="shared" si="109"/>
        <v>5.9193366297136144E-30</v>
      </c>
      <c r="N238" s="26">
        <f t="shared" si="109"/>
        <v>5.1498228678509073E-29</v>
      </c>
      <c r="O238" s="26">
        <f t="shared" si="109"/>
        <v>4.0730417227547451E-28</v>
      </c>
      <c r="P238" s="26">
        <f t="shared" si="109"/>
        <v>2.952955248997212E-27</v>
      </c>
      <c r="Q238" s="26">
        <f t="shared" si="109"/>
        <v>1.9762085127904445E-26</v>
      </c>
      <c r="R238" s="26">
        <f t="shared" si="109"/>
        <v>1.2280724329483432E-25</v>
      </c>
      <c r="S238" s="26">
        <f t="shared" si="109"/>
        <v>7.1228201111003898E-25</v>
      </c>
      <c r="T238" s="26">
        <f t="shared" si="106"/>
        <v>3.8730334354108421E-24</v>
      </c>
      <c r="U238" s="26">
        <f t="shared" si="106"/>
        <v>1.9820818169455346E-23</v>
      </c>
      <c r="V238" s="26">
        <f t="shared" si="106"/>
        <v>9.5800621152368016E-23</v>
      </c>
      <c r="W238" s="26">
        <f t="shared" si="106"/>
        <v>4.3866600211873874E-22</v>
      </c>
      <c r="X238" s="26">
        <f t="shared" si="106"/>
        <v>1.9081971092165229E-21</v>
      </c>
      <c r="Y238" s="26">
        <f t="shared" si="106"/>
        <v>7.9053880238970136E-21</v>
      </c>
      <c r="Z238" s="26">
        <f t="shared" si="106"/>
        <v>3.1262216276319903E-20</v>
      </c>
      <c r="AA238" s="26">
        <f t="shared" si="106"/>
        <v>1.1825273113216699E-19</v>
      </c>
      <c r="AB238" s="26">
        <f t="shared" si="106"/>
        <v>4.2866615035410539E-19</v>
      </c>
      <c r="AC238" s="26">
        <f t="shared" si="106"/>
        <v>1.4917582032322882E-18</v>
      </c>
      <c r="AD238" s="26">
        <f t="shared" si="106"/>
        <v>4.9916524492772455E-18</v>
      </c>
      <c r="AE238" s="26">
        <f t="shared" si="106"/>
        <v>1.6084213447671141E-17</v>
      </c>
      <c r="AF238" s="26">
        <f t="shared" si="106"/>
        <v>4.9975948926692772E-17</v>
      </c>
      <c r="AG238" s="26">
        <f t="shared" si="106"/>
        <v>1.4992784678007811E-16</v>
      </c>
      <c r="AH238" s="26">
        <f t="shared" si="106"/>
        <v>4.3479075566222366E-16</v>
      </c>
      <c r="AI238" s="26">
        <f t="shared" si="113"/>
        <v>1.2202192175036632E-15</v>
      </c>
      <c r="AJ238" s="26">
        <f t="shared" si="113"/>
        <v>3.3174709975880823E-15</v>
      </c>
      <c r="AK238" s="26">
        <f t="shared" si="113"/>
        <v>8.7460599027322245E-15</v>
      </c>
      <c r="AL238" s="26">
        <f t="shared" si="113"/>
        <v>2.2379623868755974E-14</v>
      </c>
      <c r="AM238" s="26">
        <f t="shared" si="113"/>
        <v>5.5629350759478981E-14</v>
      </c>
      <c r="AN238" s="26">
        <f t="shared" si="113"/>
        <v>1.3443759766874132E-13</v>
      </c>
      <c r="AO238" s="26">
        <f t="shared" si="113"/>
        <v>3.1611002695082476E-13</v>
      </c>
      <c r="AP238" s="26">
        <f t="shared" si="113"/>
        <v>7.2372558801899309E-13</v>
      </c>
      <c r="AQ238" s="26">
        <f t="shared" si="113"/>
        <v>1.614464773273135E-12</v>
      </c>
      <c r="AR238" s="26">
        <f t="shared" si="113"/>
        <v>3.5114608818690772E-12</v>
      </c>
      <c r="AS238" s="26">
        <f t="shared" si="113"/>
        <v>7.4511487005514482E-12</v>
      </c>
      <c r="AT238" s="26">
        <f t="shared" si="113"/>
        <v>1.5434522308285123E-11</v>
      </c>
      <c r="AU238" s="26">
        <f t="shared" si="113"/>
        <v>3.1227986995832728E-11</v>
      </c>
      <c r="AV238" s="26">
        <f t="shared" si="113"/>
        <v>6.1746247014487169E-11</v>
      </c>
      <c r="AW238" s="26">
        <f t="shared" si="113"/>
        <v>1.1937607756134165E-10</v>
      </c>
      <c r="AX238" s="26">
        <f t="shared" si="113"/>
        <v>2.2577649451818998E-10</v>
      </c>
      <c r="AY238" s="26">
        <f t="shared" si="112"/>
        <v>4.1792670261877969E-10</v>
      </c>
      <c r="AZ238" s="26">
        <f t="shared" si="112"/>
        <v>7.5749214849653606E-10</v>
      </c>
      <c r="BA238" s="26">
        <f t="shared" si="112"/>
        <v>1.3449350391673202E-9</v>
      </c>
      <c r="BB238" s="26">
        <f t="shared" si="112"/>
        <v>2.3401869681511445E-9</v>
      </c>
      <c r="BC238" s="26">
        <f t="shared" si="107"/>
        <v>3.9920836515519435E-9</v>
      </c>
      <c r="BD238" s="26">
        <f t="shared" si="107"/>
        <v>6.6790630324041776E-9</v>
      </c>
      <c r="BE238" s="26">
        <f t="shared" si="107"/>
        <v>1.0963744977720073E-8</v>
      </c>
      <c r="BF238" s="26">
        <f t="shared" si="107"/>
        <v>1.7663811352993491E-8</v>
      </c>
      <c r="BG238" s="26">
        <f t="shared" si="107"/>
        <v>2.7940937958371608E-8</v>
      </c>
      <c r="BH238" s="26">
        <f t="shared" si="107"/>
        <v>4.3408242899612999E-8</v>
      </c>
      <c r="BI238" s="26">
        <f t="shared" si="107"/>
        <v>6.6254686530988324E-8</v>
      </c>
      <c r="BJ238" s="26">
        <f t="shared" si="107"/>
        <v>9.938202979648195E-8</v>
      </c>
      <c r="BK238" s="26">
        <f t="shared" si="107"/>
        <v>1.46546382920236E-7</v>
      </c>
      <c r="BL238" s="26">
        <f t="shared" si="107"/>
        <v>2.1249225523434296E-7</v>
      </c>
      <c r="BM238" s="26">
        <f t="shared" si="107"/>
        <v>3.0306272467848916E-7</v>
      </c>
      <c r="BN238" s="26">
        <f t="shared" si="107"/>
        <v>4.252654362423958E-7</v>
      </c>
      <c r="BO238" s="26">
        <f t="shared" si="104"/>
        <v>5.8727131671568895E-7</v>
      </c>
      <c r="BP238" s="26">
        <f t="shared" si="104"/>
        <v>7.9832194616039187E-7</v>
      </c>
      <c r="BQ238" s="26">
        <f t="shared" si="104"/>
        <v>1.0685232202454456E-6</v>
      </c>
      <c r="BR238" s="26">
        <f t="shared" si="104"/>
        <v>1.4085078812326313E-6</v>
      </c>
      <c r="BS238" s="26">
        <f t="shared" si="104"/>
        <v>1.8289579950334194E-6</v>
      </c>
      <c r="BT238" s="26">
        <f t="shared" si="104"/>
        <v>2.3399903759986361E-6</v>
      </c>
      <c r="BU238" s="26">
        <f t="shared" si="104"/>
        <v>2.9504226479982875E-6</v>
      </c>
      <c r="BV238" s="26">
        <f t="shared" si="104"/>
        <v>3.6669538625121516E-6</v>
      </c>
      <c r="BW238" s="26">
        <f t="shared" si="104"/>
        <v>4.4933096625148981E-6</v>
      </c>
      <c r="BX238" s="26">
        <f t="shared" si="104"/>
        <v>5.4294158422054975E-6</v>
      </c>
      <c r="BY238" s="26">
        <f t="shared" si="104"/>
        <v>6.4706736749572435E-6</v>
      </c>
      <c r="BZ238" s="26">
        <f t="shared" si="104"/>
        <v>7.6074136448821536E-6</v>
      </c>
      <c r="CA238" s="26">
        <f t="shared" si="104"/>
        <v>8.8245998280633047E-6</v>
      </c>
      <c r="CB238" s="26">
        <f t="shared" si="104"/>
        <v>1.0101844540019846E-5</v>
      </c>
      <c r="CC238" s="26">
        <f t="shared" si="104"/>
        <v>1.1413772402360077E-5</v>
      </c>
      <c r="CD238" s="26">
        <f t="shared" si="111"/>
        <v>1.2730746141093945E-5</v>
      </c>
      <c r="CE238" s="26">
        <f t="shared" si="111"/>
        <v>1.4019935623736343E-5</v>
      </c>
      <c r="CF238" s="26">
        <f t="shared" si="111"/>
        <v>1.5246679990813277E-5</v>
      </c>
      <c r="CG238" s="26">
        <f t="shared" si="111"/>
        <v>1.6376063693836481E-5</v>
      </c>
      <c r="CH238" s="26">
        <f t="shared" si="111"/>
        <v>1.7374604162972862E-5</v>
      </c>
      <c r="CI238" s="26">
        <f t="shared" si="115"/>
        <v>1.821193448407998E-5</v>
      </c>
      <c r="CJ238" s="26">
        <f t="shared" si="115"/>
        <v>1.8862360715654266E-5</v>
      </c>
      <c r="CK238" s="26">
        <f t="shared" si="115"/>
        <v>1.9306180967787306E-5</v>
      </c>
      <c r="CL238" s="26">
        <f t="shared" si="115"/>
        <v>1.9530671444156928E-5</v>
      </c>
      <c r="CM238" s="26">
        <f t="shared" si="115"/>
        <v>1.9530671444156932E-5</v>
      </c>
      <c r="CN238" s="26">
        <f t="shared" si="115"/>
        <v>1.9308731995927873E-5</v>
      </c>
      <c r="CO238" s="26">
        <f t="shared" si="115"/>
        <v>1.8874827906131745E-5</v>
      </c>
      <c r="CP238" s="26">
        <f t="shared" si="115"/>
        <v>1.8245666975927348E-5</v>
      </c>
      <c r="CQ238" s="26">
        <f t="shared" si="115"/>
        <v>1.7443659636326158E-5</v>
      </c>
      <c r="CR238" s="26">
        <f t="shared" si="115"/>
        <v>1.6495634656091034E-5</v>
      </c>
      <c r="CS238" s="26">
        <f t="shared" si="115"/>
        <v>1.5431400162149688E-5</v>
      </c>
      <c r="CT238" s="26">
        <f t="shared" si="115"/>
        <v>1.4282253341564071E-5</v>
      </c>
      <c r="CU238" s="26">
        <f t="shared" si="115"/>
        <v>1.3079537270695521E-5</v>
      </c>
      <c r="CV238" s="26">
        <f t="shared" si="115"/>
        <v>1.185333065156779E-5</v>
      </c>
      <c r="CW238" s="26">
        <f t="shared" si="115"/>
        <v>1.0631337800890709E-5</v>
      </c>
      <c r="CX238" s="26">
        <f t="shared" si="115"/>
        <v>9.4380243742601007E-6</v>
      </c>
      <c r="CY238" s="26">
        <f t="shared" si="114"/>
        <v>8.2940214198043463E-6</v>
      </c>
      <c r="CZ238" s="26">
        <f t="shared" si="110"/>
        <v>7.2157986352297829E-6</v>
      </c>
      <c r="DA238" s="26">
        <f t="shared" si="110"/>
        <v>6.2155889234157576E-6</v>
      </c>
      <c r="DB238" s="26">
        <f t="shared" si="110"/>
        <v>5.3015317287957789E-6</v>
      </c>
      <c r="DC238" s="26">
        <f t="shared" si="110"/>
        <v>4.4779928194682996E-6</v>
      </c>
      <c r="DD238" s="26">
        <f t="shared" si="110"/>
        <v>3.7460132239782799E-6</v>
      </c>
      <c r="DE238" s="26">
        <f t="shared" si="110"/>
        <v>3.1038395284391468E-6</v>
      </c>
      <c r="DF238" s="26">
        <f t="shared" si="110"/>
        <v>2.5474909337189186E-6</v>
      </c>
      <c r="DG238" s="26">
        <f t="shared" si="110"/>
        <v>2.0713244040518346E-6</v>
      </c>
      <c r="DH238" s="26">
        <f t="shared" si="110"/>
        <v>1.6685668810417577E-6</v>
      </c>
      <c r="DI238" s="26">
        <f t="shared" si="108"/>
        <v>1.3317919142259886E-6</v>
      </c>
      <c r="DJ238" s="26">
        <f t="shared" si="108"/>
        <v>1.0533263321605546E-6</v>
      </c>
      <c r="DK238" s="26">
        <f t="shared" si="108"/>
        <v>8.2558009817989402E-7</v>
      </c>
      <c r="DL238" s="26">
        <f t="shared" si="108"/>
        <v>6.4129882626474129E-7</v>
      </c>
      <c r="DM238" s="26">
        <f t="shared" si="108"/>
        <v>4.937433441153314E-7</v>
      </c>
      <c r="DN238" s="26">
        <f t="shared" si="108"/>
        <v>3.7680413103538426E-7</v>
      </c>
      <c r="DO238" s="26">
        <f t="shared" si="108"/>
        <v>2.8506051652242145E-7</v>
      </c>
      <c r="DP238" s="26">
        <f t="shared" si="108"/>
        <v>2.137953873918157E-7</v>
      </c>
      <c r="DQ238" s="26">
        <f t="shared" si="108"/>
        <v>1.5897605729134919E-7</v>
      </c>
      <c r="DR238" s="26">
        <f t="shared" si="108"/>
        <v>1.1721116088430101E-7</v>
      </c>
      <c r="DS238" s="26">
        <f t="shared" si="108"/>
        <v>8.5692193251547539E-8</v>
      </c>
      <c r="DT238" s="26">
        <f t="shared" si="108"/>
        <v>6.2126840107371709E-8</v>
      </c>
      <c r="DU238" s="26">
        <f t="shared" si="108"/>
        <v>4.4669711482159747E-8</v>
      </c>
      <c r="DV238" s="26">
        <f t="shared" si="108"/>
        <v>3.185463031924516E-8</v>
      </c>
      <c r="DW238" s="26">
        <f t="shared" si="108"/>
        <v>2.2531323884344238E-8</v>
      </c>
      <c r="DX238" s="26">
        <f t="shared" si="105"/>
        <v>1.5808267564015676E-8</v>
      </c>
      <c r="DY238" s="26">
        <f t="shared" si="105"/>
        <v>1.1002554224554975E-8</v>
      </c>
      <c r="DZ238" s="26">
        <f t="shared" si="98"/>
        <v>7.5970017264784061E-9</v>
      </c>
      <c r="EA238" s="26">
        <f t="shared" si="93"/>
        <v>5.2042452771938301E-9</v>
      </c>
      <c r="EB238" s="26">
        <f t="shared" si="93"/>
        <v>3.5372604618426989E-9</v>
      </c>
      <c r="EC238" s="26">
        <f t="shared" si="81"/>
        <v>2.3855942649636732E-9</v>
      </c>
      <c r="ED238" s="26">
        <f t="shared" si="81"/>
        <v>1.5965130850141548E-9</v>
      </c>
      <c r="EE238" s="26">
        <f t="shared" si="117"/>
        <v>1.0602796824139759E-9</v>
      </c>
      <c r="EF238" s="26">
        <f t="shared" si="117"/>
        <v>6.9882069977285474E-10</v>
      </c>
      <c r="EG238" s="26">
        <f t="shared" si="117"/>
        <v>4.571233148890071E-10</v>
      </c>
      <c r="EH238" s="26">
        <f t="shared" si="117"/>
        <v>2.9678901787570118E-10</v>
      </c>
      <c r="EI238" s="26">
        <f t="shared" si="117"/>
        <v>1.9126403374211818E-10</v>
      </c>
      <c r="EJ238" s="26">
        <f t="shared" si="117"/>
        <v>1.2235272746738287E-10</v>
      </c>
      <c r="EK238" s="26">
        <f t="shared" si="117"/>
        <v>7.7698447369798953E-11</v>
      </c>
      <c r="EL238" s="26">
        <f t="shared" si="117"/>
        <v>4.8983803776611992E-11</v>
      </c>
      <c r="EM238" s="26">
        <f t="shared" si="117"/>
        <v>3.0658927543635043E-11</v>
      </c>
      <c r="EN238" s="26">
        <f t="shared" si="117"/>
        <v>1.9052333544973142E-11</v>
      </c>
      <c r="EO238" s="26">
        <f t="shared" si="117"/>
        <v>1.1755695166047239E-11</v>
      </c>
      <c r="EP238" s="26">
        <f t="shared" si="117"/>
        <v>7.202432953845833E-12</v>
      </c>
      <c r="EQ238" s="26">
        <f t="shared" si="117"/>
        <v>4.3818997691229456E-12</v>
      </c>
      <c r="ER238" s="26">
        <f t="shared" si="117"/>
        <v>2.6473977771784732E-12</v>
      </c>
      <c r="ES238" s="26">
        <f t="shared" si="116"/>
        <v>1.5884386663070736E-12</v>
      </c>
      <c r="ET238" s="26">
        <f t="shared" si="116"/>
        <v>9.4653536964875423E-13</v>
      </c>
      <c r="EU238" s="26">
        <f t="shared" si="116"/>
        <v>5.6019440244516465E-13</v>
      </c>
      <c r="EV238" s="26">
        <f t="shared" si="116"/>
        <v>3.2930346630223403E-13</v>
      </c>
      <c r="EW238" s="26">
        <f t="shared" si="116"/>
        <v>1.9227786287445841E-13</v>
      </c>
      <c r="EX238" s="26">
        <f t="shared" si="116"/>
        <v>1.1152116046718684E-13</v>
      </c>
      <c r="EY238" s="26">
        <f t="shared" si="116"/>
        <v>6.42539136466569E-14</v>
      </c>
      <c r="EZ238" s="26">
        <f t="shared" si="116"/>
        <v>3.6776911100388346E-14</v>
      </c>
      <c r="FA238" s="26">
        <f t="shared" si="116"/>
        <v>2.0912361213946739E-14</v>
      </c>
      <c r="FB238" s="26">
        <f t="shared" si="116"/>
        <v>1.1814126140346407E-14</v>
      </c>
      <c r="FC238" s="26">
        <f t="shared" si="116"/>
        <v>6.6311546723235366E-15</v>
      </c>
      <c r="FD238" s="26">
        <f t="shared" si="116"/>
        <v>3.6981439518726578E-15</v>
      </c>
      <c r="FE238" s="26">
        <f t="shared" si="116"/>
        <v>2.049289960591883E-15</v>
      </c>
      <c r="FF238" s="26">
        <f t="shared" si="116"/>
        <v>1.1284064972879362E-15</v>
      </c>
      <c r="FG238" s="26">
        <f t="shared" si="116"/>
        <v>6.1742997021414858E-16</v>
      </c>
      <c r="FH238" s="26">
        <f t="shared" si="116"/>
        <v>3.3572754630394303E-16</v>
      </c>
    </row>
    <row r="239" spans="2:164" ht="19.2" customHeight="1" x14ac:dyDescent="0.3">
      <c r="B239" s="26">
        <f t="shared" si="102"/>
        <v>6.6482910096645246E-4</v>
      </c>
      <c r="C239" s="3">
        <v>55</v>
      </c>
      <c r="D239" s="26">
        <f t="shared" si="109"/>
        <v>1.0941833340867386E-41</v>
      </c>
      <c r="E239" s="26">
        <f t="shared" si="109"/>
        <v>9.5193950065546256E-40</v>
      </c>
      <c r="F239" s="26">
        <f t="shared" si="109"/>
        <v>4.1409368278512195E-38</v>
      </c>
      <c r="G239" s="26">
        <f t="shared" si="109"/>
        <v>1.2008716800768688E-36</v>
      </c>
      <c r="H239" s="26">
        <f t="shared" si="109"/>
        <v>2.6118959041671831E-35</v>
      </c>
      <c r="I239" s="26">
        <f t="shared" si="109"/>
        <v>4.5446988732509069E-34</v>
      </c>
      <c r="J239" s="26">
        <f t="shared" si="109"/>
        <v>6.5898133662137496E-33</v>
      </c>
      <c r="K239" s="26">
        <f t="shared" si="109"/>
        <v>8.1901966122942413E-32</v>
      </c>
      <c r="L239" s="26">
        <f t="shared" si="109"/>
        <v>8.9068388158700323E-31</v>
      </c>
      <c r="M239" s="26">
        <f t="shared" si="109"/>
        <v>8.6099441886743446E-30</v>
      </c>
      <c r="N239" s="26">
        <f t="shared" si="109"/>
        <v>7.4906514441467718E-29</v>
      </c>
      <c r="O239" s="26">
        <f t="shared" si="109"/>
        <v>5.9244243240068996E-28</v>
      </c>
      <c r="P239" s="26">
        <f t="shared" si="109"/>
        <v>4.2952076349050341E-27</v>
      </c>
      <c r="Q239" s="26">
        <f t="shared" si="109"/>
        <v>2.8744851095133728E-26</v>
      </c>
      <c r="R239" s="26">
        <f t="shared" si="109"/>
        <v>1.7862871751975897E-25</v>
      </c>
      <c r="S239" s="26">
        <f t="shared" ref="S239:AH254" si="118">$B239*S$182</f>
        <v>1.0360465616146018E-24</v>
      </c>
      <c r="T239" s="26">
        <f t="shared" si="118"/>
        <v>5.6335031787794045E-24</v>
      </c>
      <c r="U239" s="26">
        <f t="shared" si="118"/>
        <v>2.8830280973753225E-23</v>
      </c>
      <c r="V239" s="26">
        <f t="shared" si="118"/>
        <v>1.3934635803980797E-22</v>
      </c>
      <c r="W239" s="26">
        <f t="shared" si="118"/>
        <v>6.3805963944543802E-22</v>
      </c>
      <c r="X239" s="26">
        <f t="shared" si="118"/>
        <v>2.7755594315876689E-21</v>
      </c>
      <c r="Y239" s="26">
        <f t="shared" si="118"/>
        <v>1.1498746216577471E-20</v>
      </c>
      <c r="Z239" s="26">
        <f t="shared" si="118"/>
        <v>4.5472314583738025E-20</v>
      </c>
      <c r="AA239" s="26">
        <f t="shared" si="118"/>
        <v>1.7200397255587919E-19</v>
      </c>
      <c r="AB239" s="26">
        <f t="shared" si="118"/>
        <v>6.2351440051506215E-19</v>
      </c>
      <c r="AC239" s="26">
        <f t="shared" si="118"/>
        <v>2.1698301137924185E-18</v>
      </c>
      <c r="AD239" s="26">
        <f t="shared" si="118"/>
        <v>7.2605853807669004E-18</v>
      </c>
      <c r="AE239" s="26">
        <f t="shared" si="118"/>
        <v>2.3395219560248927E-17</v>
      </c>
      <c r="AF239" s="26">
        <f t="shared" si="118"/>
        <v>7.2692289347916739E-17</v>
      </c>
      <c r="AG239" s="26">
        <f t="shared" si="118"/>
        <v>2.1807686804374992E-16</v>
      </c>
      <c r="AH239" s="26">
        <f t="shared" si="118"/>
        <v>6.3242291732687057E-16</v>
      </c>
      <c r="AI239" s="26">
        <f t="shared" si="113"/>
        <v>1.774864316368964E-15</v>
      </c>
      <c r="AJ239" s="26">
        <f t="shared" si="113"/>
        <v>4.8254123601281181E-15</v>
      </c>
      <c r="AK239" s="26">
        <f t="shared" si="113"/>
        <v>1.2721541676701413E-14</v>
      </c>
      <c r="AL239" s="26">
        <f t="shared" si="113"/>
        <v>3.2552180172735954E-14</v>
      </c>
      <c r="AM239" s="26">
        <f t="shared" si="113"/>
        <v>8.0915419286514857E-14</v>
      </c>
      <c r="AN239" s="26">
        <f t="shared" si="113"/>
        <v>1.9554559660907821E-13</v>
      </c>
      <c r="AO239" s="26">
        <f t="shared" si="113"/>
        <v>4.5979640283756318E-13</v>
      </c>
      <c r="AP239" s="26">
        <f t="shared" si="113"/>
        <v>1.0526917643912623E-12</v>
      </c>
      <c r="AQ239" s="26">
        <f t="shared" si="113"/>
        <v>2.3483123974881957E-12</v>
      </c>
      <c r="AR239" s="26">
        <f t="shared" si="113"/>
        <v>5.1075794645368382E-12</v>
      </c>
      <c r="AS239" s="26">
        <f t="shared" si="113"/>
        <v>1.0838034473529375E-11</v>
      </c>
      <c r="AT239" s="26">
        <f t="shared" si="113"/>
        <v>2.2450214266596536E-11</v>
      </c>
      <c r="AU239" s="26">
        <f t="shared" si="113"/>
        <v>4.5422526539393046E-11</v>
      </c>
      <c r="AV239" s="26">
        <f t="shared" si="113"/>
        <v>8.9812722930163118E-11</v>
      </c>
      <c r="AW239" s="26">
        <f t="shared" si="113"/>
        <v>1.7363793099831507E-10</v>
      </c>
      <c r="AX239" s="26">
        <f t="shared" si="113"/>
        <v>3.2840217384463987E-10</v>
      </c>
      <c r="AY239" s="26">
        <f t="shared" si="112"/>
        <v>6.0789338562731572E-10</v>
      </c>
      <c r="AZ239" s="26">
        <f t="shared" si="112"/>
        <v>1.1018067614495066E-9</v>
      </c>
      <c r="BA239" s="26">
        <f t="shared" si="112"/>
        <v>1.956269147879738E-9</v>
      </c>
      <c r="BB239" s="26">
        <f t="shared" si="112"/>
        <v>3.4039083173107544E-9</v>
      </c>
      <c r="BC239" s="26">
        <f t="shared" si="107"/>
        <v>5.8066671295300981E-9</v>
      </c>
      <c r="BD239" s="26">
        <f t="shared" si="107"/>
        <v>9.7150007744060739E-9</v>
      </c>
      <c r="BE239" s="26">
        <f t="shared" si="107"/>
        <v>1.5947265422138284E-8</v>
      </c>
      <c r="BF239" s="26">
        <f t="shared" si="107"/>
        <v>2.569281651344507E-8</v>
      </c>
      <c r="BG239" s="26">
        <f t="shared" si="107"/>
        <v>4.0641364303085961E-8</v>
      </c>
      <c r="BH239" s="26">
        <f t="shared" si="107"/>
        <v>6.3139262399437065E-8</v>
      </c>
      <c r="BI239" s="26">
        <f t="shared" si="107"/>
        <v>9.6370453135982985E-8</v>
      </c>
      <c r="BJ239" s="26">
        <f t="shared" si="107"/>
        <v>1.445556797039737E-7</v>
      </c>
      <c r="BK239" s="26">
        <f t="shared" si="107"/>
        <v>2.1315837515670683E-7</v>
      </c>
      <c r="BL239" s="26">
        <f t="shared" si="107"/>
        <v>3.0907964397722603E-7</v>
      </c>
      <c r="BM239" s="26">
        <f t="shared" si="107"/>
        <v>4.4081850862325678E-7</v>
      </c>
      <c r="BN239" s="26">
        <f t="shared" si="107"/>
        <v>6.1856790726166641E-7</v>
      </c>
      <c r="BO239" s="26">
        <f t="shared" si="104"/>
        <v>8.5421282431372898E-7</v>
      </c>
      <c r="BP239" s="26">
        <f t="shared" si="104"/>
        <v>1.1611955580514786E-6</v>
      </c>
      <c r="BQ239" s="26">
        <f t="shared" si="104"/>
        <v>1.5542155930842838E-6</v>
      </c>
      <c r="BR239" s="26">
        <f t="shared" si="104"/>
        <v>2.0487387363383722E-6</v>
      </c>
      <c r="BS239" s="26">
        <f t="shared" si="104"/>
        <v>2.6603025382304275E-6</v>
      </c>
      <c r="BT239" s="26">
        <f t="shared" si="104"/>
        <v>3.4036223650889241E-6</v>
      </c>
      <c r="BU239" s="26">
        <f t="shared" si="104"/>
        <v>4.2915238516338709E-6</v>
      </c>
      <c r="BV239" s="26">
        <f t="shared" si="104"/>
        <v>5.333751072744946E-6</v>
      </c>
      <c r="BW239" s="26">
        <f t="shared" si="104"/>
        <v>6.5357231454762133E-6</v>
      </c>
      <c r="BX239" s="26">
        <f t="shared" si="104"/>
        <v>7.897332134117085E-6</v>
      </c>
      <c r="BY239" s="26">
        <f t="shared" si="104"/>
        <v>9.4118889817559881E-6</v>
      </c>
      <c r="BZ239" s="26">
        <f t="shared" si="104"/>
        <v>1.1065328938010402E-5</v>
      </c>
      <c r="CA239" s="26">
        <f t="shared" si="104"/>
        <v>1.2835781568092073E-5</v>
      </c>
      <c r="CB239" s="26">
        <f t="shared" si="104"/>
        <v>1.469359205821068E-5</v>
      </c>
      <c r="CC239" s="26">
        <f t="shared" si="104"/>
        <v>1.6601850767069199E-5</v>
      </c>
      <c r="CD239" s="26">
        <f t="shared" si="111"/>
        <v>1.8517448932500277E-5</v>
      </c>
      <c r="CE239" s="26">
        <f t="shared" si="111"/>
        <v>2.0392633634525583E-5</v>
      </c>
      <c r="CF239" s="26">
        <f t="shared" si="111"/>
        <v>2.2176989077546576E-5</v>
      </c>
      <c r="CG239" s="26">
        <f t="shared" si="111"/>
        <v>2.3819729009216692E-5</v>
      </c>
      <c r="CH239" s="26">
        <f t="shared" si="111"/>
        <v>2.52721515097787E-5</v>
      </c>
      <c r="CI239" s="26">
        <f t="shared" si="115"/>
        <v>2.6490086522298144E-5</v>
      </c>
      <c r="CJ239" s="26">
        <f t="shared" si="115"/>
        <v>2.7436161040951648E-5</v>
      </c>
      <c r="CK239" s="26">
        <f t="shared" si="115"/>
        <v>2.8081717771326985E-5</v>
      </c>
      <c r="CL239" s="26">
        <f t="shared" si="115"/>
        <v>2.8408249373319161E-5</v>
      </c>
      <c r="CM239" s="26">
        <f t="shared" si="115"/>
        <v>2.8408249373319164E-5</v>
      </c>
      <c r="CN239" s="26">
        <f t="shared" si="115"/>
        <v>2.8085428357713263E-5</v>
      </c>
      <c r="CO239" s="26">
        <f t="shared" si="115"/>
        <v>2.7454295136191624E-5</v>
      </c>
      <c r="CP239" s="26">
        <f t="shared" si="115"/>
        <v>2.6539151964985224E-5</v>
      </c>
      <c r="CQ239" s="26">
        <f t="shared" si="115"/>
        <v>2.5372595834656222E-5</v>
      </c>
      <c r="CR239" s="26">
        <f t="shared" si="115"/>
        <v>2.399365040885968E-5</v>
      </c>
      <c r="CS239" s="26">
        <f t="shared" si="115"/>
        <v>2.2445672963126813E-5</v>
      </c>
      <c r="CT239" s="26">
        <f t="shared" si="115"/>
        <v>2.0774186678638644E-5</v>
      </c>
      <c r="CU239" s="26">
        <f t="shared" si="115"/>
        <v>1.9024781484648026E-5</v>
      </c>
      <c r="CV239" s="26">
        <f t="shared" si="115"/>
        <v>1.7241208220462234E-5</v>
      </c>
      <c r="CW239" s="26">
        <f t="shared" si="115"/>
        <v>1.5463764074022844E-5</v>
      </c>
      <c r="CX239" s="26">
        <f t="shared" si="115"/>
        <v>1.3728035453469233E-5</v>
      </c>
      <c r="CY239" s="26">
        <f t="shared" si="114"/>
        <v>1.2064031156079046E-5</v>
      </c>
      <c r="CZ239" s="26">
        <f t="shared" si="110"/>
        <v>1.0495707105788771E-5</v>
      </c>
      <c r="DA239" s="26">
        <f t="shared" si="110"/>
        <v>9.0408566158774626E-6</v>
      </c>
      <c r="DB239" s="26">
        <f t="shared" si="110"/>
        <v>7.7113188782484045E-6</v>
      </c>
      <c r="DC239" s="26">
        <f t="shared" si="110"/>
        <v>6.513444101044797E-6</v>
      </c>
      <c r="DD239" s="26">
        <f t="shared" si="110"/>
        <v>5.4487465076047691E-6</v>
      </c>
      <c r="DE239" s="26">
        <f t="shared" si="110"/>
        <v>4.5146756777296663E-6</v>
      </c>
      <c r="DF239" s="26">
        <f t="shared" si="110"/>
        <v>3.7054413581366074E-6</v>
      </c>
      <c r="DG239" s="26">
        <f t="shared" si="110"/>
        <v>3.0128354968026677E-6</v>
      </c>
      <c r="DH239" s="26">
        <f t="shared" si="110"/>
        <v>2.4270063724243737E-6</v>
      </c>
      <c r="DI239" s="26">
        <f t="shared" si="108"/>
        <v>1.937151875237801E-6</v>
      </c>
      <c r="DJ239" s="26">
        <f t="shared" si="108"/>
        <v>1.5321110285971698E-6</v>
      </c>
      <c r="DK239" s="26">
        <f t="shared" si="108"/>
        <v>1.2008437791707545E-6</v>
      </c>
      <c r="DL239" s="26">
        <f t="shared" si="108"/>
        <v>9.3279829274871427E-7</v>
      </c>
      <c r="DM239" s="26">
        <f t="shared" si="108"/>
        <v>7.1817213689502731E-7</v>
      </c>
      <c r="DN239" s="26">
        <f t="shared" si="108"/>
        <v>5.4807873605146778E-7</v>
      </c>
      <c r="DO239" s="26">
        <f t="shared" si="108"/>
        <v>4.1463347857806739E-7</v>
      </c>
      <c r="DP239" s="26">
        <f t="shared" si="108"/>
        <v>3.1097510893354999E-7</v>
      </c>
      <c r="DQ239" s="26">
        <f t="shared" si="108"/>
        <v>2.3123790151468968E-7</v>
      </c>
      <c r="DR239" s="26">
        <f t="shared" si="108"/>
        <v>1.7048896128625595E-7</v>
      </c>
      <c r="DS239" s="26">
        <f t="shared" si="108"/>
        <v>1.2464319018406911E-7</v>
      </c>
      <c r="DT239" s="26">
        <f t="shared" si="108"/>
        <v>9.0366312883449723E-8</v>
      </c>
      <c r="DU239" s="26">
        <f t="shared" si="108"/>
        <v>6.4974125792232338E-8</v>
      </c>
      <c r="DV239" s="26">
        <f t="shared" si="108"/>
        <v>4.6334007737083851E-8</v>
      </c>
      <c r="DW239" s="26">
        <f t="shared" ref="DW239:EB254" si="119">$B239*DW$182</f>
        <v>3.2772834740864334E-8</v>
      </c>
      <c r="DX239" s="26">
        <f t="shared" si="119"/>
        <v>2.2993843729477341E-8</v>
      </c>
      <c r="DY239" s="26">
        <f t="shared" si="119"/>
        <v>1.6003715235716323E-8</v>
      </c>
      <c r="DZ239" s="26">
        <f t="shared" si="119"/>
        <v>1.1050184329423133E-8</v>
      </c>
      <c r="EA239" s="26">
        <f t="shared" si="119"/>
        <v>7.5698113122819318E-9</v>
      </c>
      <c r="EB239" s="26">
        <f t="shared" si="119"/>
        <v>5.1451061263166509E-9</v>
      </c>
      <c r="EC239" s="26">
        <f t="shared" si="81"/>
        <v>3.4699552944926146E-9</v>
      </c>
      <c r="ED239" s="26">
        <f t="shared" si="81"/>
        <v>2.322200850929679E-9</v>
      </c>
      <c r="EE239" s="26">
        <f t="shared" si="117"/>
        <v>1.5422249926021462E-9</v>
      </c>
      <c r="EF239" s="26">
        <f t="shared" si="117"/>
        <v>1.0164664723968792E-9</v>
      </c>
      <c r="EG239" s="26">
        <f t="shared" si="117"/>
        <v>6.649066398385555E-10</v>
      </c>
      <c r="EH239" s="26">
        <f t="shared" si="117"/>
        <v>4.3169311691011069E-10</v>
      </c>
      <c r="EI239" s="26">
        <f t="shared" si="117"/>
        <v>2.7820223089762635E-10</v>
      </c>
      <c r="EJ239" s="26">
        <f t="shared" si="117"/>
        <v>1.7796760358892049E-10</v>
      </c>
      <c r="EK239" s="26">
        <f t="shared" si="117"/>
        <v>1.1301592344698026E-10</v>
      </c>
      <c r="EL239" s="26">
        <f t="shared" si="117"/>
        <v>7.1249169129617423E-11</v>
      </c>
      <c r="EM239" s="26">
        <f t="shared" si="117"/>
        <v>4.4594803699832776E-11</v>
      </c>
      <c r="EN239" s="26">
        <f t="shared" si="117"/>
        <v>2.7712485156324564E-11</v>
      </c>
      <c r="EO239" s="26">
        <f t="shared" si="117"/>
        <v>1.7099192968795979E-11</v>
      </c>
      <c r="EP239" s="26">
        <f t="shared" si="117"/>
        <v>1.0476266114684846E-11</v>
      </c>
      <c r="EQ239" s="26">
        <f t="shared" si="117"/>
        <v>6.3736723914515545E-12</v>
      </c>
      <c r="ER239" s="26">
        <f t="shared" si="117"/>
        <v>3.8507604031686877E-12</v>
      </c>
      <c r="ES239" s="26">
        <f t="shared" si="116"/>
        <v>2.3104562419011971E-12</v>
      </c>
      <c r="ET239" s="26">
        <f t="shared" si="116"/>
        <v>1.3767787194890966E-12</v>
      </c>
      <c r="EU239" s="26">
        <f t="shared" si="116"/>
        <v>8.1482822173842105E-13</v>
      </c>
      <c r="EV239" s="26">
        <f t="shared" si="116"/>
        <v>4.7898686007597667E-13</v>
      </c>
      <c r="EW239" s="26">
        <f t="shared" si="116"/>
        <v>2.7967689145375758E-13</v>
      </c>
      <c r="EX239" s="26">
        <f t="shared" si="116"/>
        <v>1.6221259704318081E-13</v>
      </c>
      <c r="EY239" s="26">
        <f t="shared" si="116"/>
        <v>9.3460238031500902E-14</v>
      </c>
      <c r="EZ239" s="26">
        <f t="shared" si="116"/>
        <v>5.349368887329212E-14</v>
      </c>
      <c r="FA239" s="26">
        <f t="shared" si="116"/>
        <v>3.0417979947558883E-14</v>
      </c>
      <c r="FB239" s="26">
        <f t="shared" si="116"/>
        <v>1.7184183476867497E-14</v>
      </c>
      <c r="FC239" s="26">
        <f t="shared" si="116"/>
        <v>9.6453158870160495E-15</v>
      </c>
      <c r="FD239" s="26">
        <f t="shared" si="116"/>
        <v>5.3791184754511369E-15</v>
      </c>
      <c r="FE239" s="26">
        <f t="shared" si="116"/>
        <v>2.9807853972245563E-15</v>
      </c>
      <c r="FF239" s="26">
        <f t="shared" si="116"/>
        <v>1.6413185415097248E-15</v>
      </c>
      <c r="FG239" s="26">
        <f t="shared" si="116"/>
        <v>8.9807995667512483E-16</v>
      </c>
      <c r="FH239" s="26">
        <f t="shared" si="116"/>
        <v>4.8833097644209878E-16</v>
      </c>
    </row>
    <row r="240" spans="2:164" ht="19.2" customHeight="1" x14ac:dyDescent="0.3">
      <c r="B240" s="26">
        <f t="shared" si="102"/>
        <v>9.4975585852350342E-4</v>
      </c>
      <c r="C240" s="3">
        <v>56</v>
      </c>
      <c r="D240" s="26">
        <f t="shared" ref="D240:S255" si="120">$B240*D$182</f>
        <v>1.5631190486953407E-41</v>
      </c>
      <c r="E240" s="26">
        <f t="shared" si="120"/>
        <v>1.3599135723649463E-39</v>
      </c>
      <c r="F240" s="26">
        <f t="shared" si="120"/>
        <v>5.9156240397874566E-38</v>
      </c>
      <c r="G240" s="26">
        <f t="shared" si="120"/>
        <v>1.7155309715383839E-36</v>
      </c>
      <c r="H240" s="26">
        <f t="shared" si="120"/>
        <v>3.7312798630959759E-35</v>
      </c>
      <c r="I240" s="26">
        <f t="shared" si="120"/>
        <v>6.4924269617870094E-34</v>
      </c>
      <c r="J240" s="26">
        <f t="shared" si="120"/>
        <v>9.4140190945910693E-33</v>
      </c>
      <c r="K240" s="26">
        <f t="shared" si="120"/>
        <v>1.1700280874706057E-31</v>
      </c>
      <c r="L240" s="26">
        <f t="shared" si="120"/>
        <v>1.2724055451242902E-30</v>
      </c>
      <c r="M240" s="26">
        <f t="shared" si="120"/>
        <v>1.2299920269534778E-29</v>
      </c>
      <c r="N240" s="26">
        <f t="shared" si="120"/>
        <v>1.0700930634495389E-28</v>
      </c>
      <c r="O240" s="26">
        <f t="shared" si="120"/>
        <v>8.4634633200098559E-28</v>
      </c>
      <c r="P240" s="26">
        <f t="shared" si="120"/>
        <v>6.1360109070071908E-27</v>
      </c>
      <c r="Q240" s="26">
        <f t="shared" si="120"/>
        <v>4.1064072993048176E-26</v>
      </c>
      <c r="R240" s="26">
        <f t="shared" si="120"/>
        <v>2.5518388217108422E-25</v>
      </c>
      <c r="S240" s="26">
        <f t="shared" si="120"/>
        <v>1.4800665165922881E-24</v>
      </c>
      <c r="T240" s="26">
        <f t="shared" si="118"/>
        <v>8.0478616839705767E-24</v>
      </c>
      <c r="U240" s="26">
        <f t="shared" si="118"/>
        <v>4.1186115676790316E-23</v>
      </c>
      <c r="V240" s="26">
        <f t="shared" si="118"/>
        <v>1.9906622577115423E-22</v>
      </c>
      <c r="W240" s="26">
        <f t="shared" si="118"/>
        <v>9.1151377063634002E-22</v>
      </c>
      <c r="X240" s="26">
        <f t="shared" si="118"/>
        <v>3.965084902268098E-21</v>
      </c>
      <c r="Y240" s="26">
        <f t="shared" si="118"/>
        <v>1.6426780309396387E-20</v>
      </c>
      <c r="Z240" s="26">
        <f t="shared" si="118"/>
        <v>6.4960449405340025E-20</v>
      </c>
      <c r="AA240" s="26">
        <f t="shared" si="118"/>
        <v>2.4571996079411311E-19</v>
      </c>
      <c r="AB240" s="26">
        <f t="shared" si="118"/>
        <v>8.907348578786601E-19</v>
      </c>
      <c r="AC240" s="26">
        <f t="shared" si="118"/>
        <v>3.0997573054177405E-18</v>
      </c>
      <c r="AD240" s="26">
        <f t="shared" si="118"/>
        <v>1.0372264829666999E-17</v>
      </c>
      <c r="AE240" s="26">
        <f t="shared" si="118"/>
        <v>3.3421742228927034E-17</v>
      </c>
      <c r="AF240" s="26">
        <f t="shared" si="118"/>
        <v>1.0384612763988105E-16</v>
      </c>
      <c r="AG240" s="26">
        <f t="shared" si="118"/>
        <v>3.1153838291964272E-16</v>
      </c>
      <c r="AH240" s="26">
        <f t="shared" si="118"/>
        <v>9.0346131046695778E-16</v>
      </c>
      <c r="AI240" s="26">
        <f t="shared" si="113"/>
        <v>2.5355204519556628E-15</v>
      </c>
      <c r="AJ240" s="26">
        <f t="shared" si="113"/>
        <v>6.893446228754454E-15</v>
      </c>
      <c r="AK240" s="26">
        <f t="shared" si="113"/>
        <v>1.8173630966716301E-14</v>
      </c>
      <c r="AL240" s="26">
        <f t="shared" si="113"/>
        <v>4.6503114532479929E-14</v>
      </c>
      <c r="AM240" s="26">
        <f t="shared" si="113"/>
        <v>1.1559345612359264E-13</v>
      </c>
      <c r="AN240" s="26">
        <f t="shared" si="113"/>
        <v>2.7935085229868318E-13</v>
      </c>
      <c r="AO240" s="26">
        <f t="shared" si="113"/>
        <v>6.5685200405366152E-13</v>
      </c>
      <c r="AP240" s="26">
        <f t="shared" si="113"/>
        <v>1.5038453777018032E-12</v>
      </c>
      <c r="AQ240" s="26">
        <f t="shared" si="113"/>
        <v>3.3547319964117076E-12</v>
      </c>
      <c r="AR240" s="26">
        <f t="shared" si="113"/>
        <v>7.2965420921954822E-12</v>
      </c>
      <c r="AS240" s="26">
        <f t="shared" si="113"/>
        <v>1.5482906390756249E-11</v>
      </c>
      <c r="AT240" s="26">
        <f t="shared" si="113"/>
        <v>3.2071734666566473E-11</v>
      </c>
      <c r="AU240" s="26">
        <f t="shared" si="113"/>
        <v>6.4889323627704339E-11</v>
      </c>
      <c r="AV240" s="26">
        <f t="shared" si="113"/>
        <v>1.2830388990023302E-10</v>
      </c>
      <c r="AW240" s="26">
        <f t="shared" si="113"/>
        <v>2.480541871404501E-10</v>
      </c>
      <c r="AX240" s="26">
        <f t="shared" si="113"/>
        <v>4.6914596263519981E-10</v>
      </c>
      <c r="AY240" s="26">
        <f t="shared" si="112"/>
        <v>8.6841912232473662E-10</v>
      </c>
      <c r="AZ240" s="26">
        <f t="shared" si="112"/>
        <v>1.5740096592135807E-9</v>
      </c>
      <c r="BA240" s="26">
        <f t="shared" si="112"/>
        <v>2.7946702112567679E-9</v>
      </c>
      <c r="BB240" s="26">
        <f t="shared" si="112"/>
        <v>4.8627261675867919E-9</v>
      </c>
      <c r="BC240" s="26">
        <f t="shared" si="107"/>
        <v>8.2952387564715683E-9</v>
      </c>
      <c r="BD240" s="26">
        <f t="shared" si="107"/>
        <v>1.3878572534865817E-8</v>
      </c>
      <c r="BE240" s="26">
        <f t="shared" si="107"/>
        <v>2.2781807745911834E-8</v>
      </c>
      <c r="BF240" s="26">
        <f t="shared" si="107"/>
        <v>3.6704023590635809E-8</v>
      </c>
      <c r="BG240" s="26">
        <f t="shared" si="107"/>
        <v>5.8059091861551366E-8</v>
      </c>
      <c r="BH240" s="26">
        <f t="shared" si="107"/>
        <v>9.0198946284910082E-8</v>
      </c>
      <c r="BI240" s="26">
        <f t="shared" si="107"/>
        <v>1.3767207590854712E-7</v>
      </c>
      <c r="BJ240" s="26">
        <f t="shared" si="107"/>
        <v>2.0650811386281955E-7</v>
      </c>
      <c r="BK240" s="26">
        <f t="shared" si="107"/>
        <v>3.0451196450958116E-7</v>
      </c>
      <c r="BL240" s="26">
        <f t="shared" si="107"/>
        <v>4.4154234853889429E-7</v>
      </c>
      <c r="BM240" s="26">
        <f t="shared" si="107"/>
        <v>6.2974072660465247E-7</v>
      </c>
      <c r="BN240" s="26">
        <f t="shared" si="107"/>
        <v>8.836684389452376E-7</v>
      </c>
      <c r="BO240" s="26">
        <f t="shared" si="104"/>
        <v>1.2203040347338986E-6</v>
      </c>
      <c r="BP240" s="26">
        <f t="shared" si="104"/>
        <v>1.6588507972163979E-6</v>
      </c>
      <c r="BQ240" s="26">
        <f t="shared" si="104"/>
        <v>2.2203079901204054E-6</v>
      </c>
      <c r="BR240" s="26">
        <f t="shared" si="104"/>
        <v>2.9267696233405311E-6</v>
      </c>
      <c r="BS240" s="26">
        <f t="shared" si="104"/>
        <v>3.8004321974720386E-6</v>
      </c>
      <c r="BT240" s="26">
        <f t="shared" si="104"/>
        <v>4.8623176644127479E-6</v>
      </c>
      <c r="BU240" s="26">
        <f t="shared" si="104"/>
        <v>6.1307483594769585E-6</v>
      </c>
      <c r="BV240" s="26">
        <f t="shared" si="104"/>
        <v>7.6196443896356371E-6</v>
      </c>
      <c r="BW240" s="26">
        <f t="shared" si="104"/>
        <v>9.3367473506803038E-6</v>
      </c>
      <c r="BX240" s="26">
        <f t="shared" si="104"/>
        <v>1.128190304873869E-5</v>
      </c>
      <c r="BY240" s="26">
        <f t="shared" si="104"/>
        <v>1.3445555688222839E-5</v>
      </c>
      <c r="BZ240" s="26">
        <f t="shared" si="104"/>
        <v>1.5807612768586286E-5</v>
      </c>
      <c r="CA240" s="26">
        <f t="shared" si="104"/>
        <v>1.8336830811560104E-5</v>
      </c>
      <c r="CB240" s="26">
        <f t="shared" si="104"/>
        <v>2.0990845797443826E-5</v>
      </c>
      <c r="CC240" s="26">
        <f t="shared" si="104"/>
        <v>2.3716929667241709E-5</v>
      </c>
      <c r="CD240" s="26">
        <f t="shared" si="111"/>
        <v>2.6453498475000391E-5</v>
      </c>
      <c r="CE240" s="26">
        <f t="shared" si="111"/>
        <v>2.9132333763607973E-5</v>
      </c>
      <c r="CF240" s="26">
        <f t="shared" si="111"/>
        <v>3.1681412967923676E-5</v>
      </c>
      <c r="CG240" s="26">
        <f t="shared" si="111"/>
        <v>3.4028184298880986E-5</v>
      </c>
      <c r="CH240" s="26">
        <f t="shared" si="111"/>
        <v>3.610307358539814E-5</v>
      </c>
      <c r="CI240" s="26">
        <f t="shared" si="115"/>
        <v>3.7842980746140205E-5</v>
      </c>
      <c r="CJ240" s="26">
        <f t="shared" si="115"/>
        <v>3.9194515772788063E-5</v>
      </c>
      <c r="CK240" s="26">
        <f t="shared" si="115"/>
        <v>4.0116739673324259E-5</v>
      </c>
      <c r="CL240" s="26">
        <f t="shared" si="115"/>
        <v>4.0583213390455941E-5</v>
      </c>
      <c r="CM240" s="26">
        <f t="shared" si="115"/>
        <v>4.0583213390455948E-5</v>
      </c>
      <c r="CN240" s="26">
        <f t="shared" si="115"/>
        <v>4.0122040511018944E-5</v>
      </c>
      <c r="CO240" s="26">
        <f t="shared" si="115"/>
        <v>3.9220421623130886E-5</v>
      </c>
      <c r="CP240" s="26">
        <f t="shared" si="115"/>
        <v>3.7913074235693169E-5</v>
      </c>
      <c r="CQ240" s="26">
        <f t="shared" si="115"/>
        <v>3.6246565478080314E-5</v>
      </c>
      <c r="CR240" s="26">
        <f t="shared" si="115"/>
        <v>3.4276643441228109E-5</v>
      </c>
      <c r="CS240" s="26">
        <f t="shared" si="115"/>
        <v>3.206524709018116E-5</v>
      </c>
      <c r="CT240" s="26">
        <f t="shared" si="115"/>
        <v>2.9677409540912343E-5</v>
      </c>
      <c r="CU240" s="26">
        <f t="shared" si="115"/>
        <v>2.717825926378289E-5</v>
      </c>
      <c r="CV240" s="26">
        <f t="shared" si="115"/>
        <v>2.463029745780319E-5</v>
      </c>
      <c r="CW240" s="26">
        <f t="shared" si="115"/>
        <v>2.2091091534318346E-5</v>
      </c>
      <c r="CX240" s="26">
        <f t="shared" si="115"/>
        <v>1.9611479219241759E-5</v>
      </c>
      <c r="CY240" s="26">
        <f t="shared" si="114"/>
        <v>1.7234330222970064E-5</v>
      </c>
      <c r="CZ240" s="26">
        <f t="shared" si="110"/>
        <v>1.4993867293983959E-5</v>
      </c>
      <c r="DA240" s="26">
        <f t="shared" si="110"/>
        <v>1.2915509451253516E-5</v>
      </c>
      <c r="DB240" s="26">
        <f t="shared" si="110"/>
        <v>1.1016169826069148E-5</v>
      </c>
      <c r="DC240" s="26">
        <f t="shared" si="110"/>
        <v>9.3049201443497093E-6</v>
      </c>
      <c r="DD240" s="26">
        <f t="shared" si="110"/>
        <v>7.7839235822925266E-6</v>
      </c>
      <c r="DE240" s="26">
        <f t="shared" si="110"/>
        <v>6.4495366824709517E-6</v>
      </c>
      <c r="DF240" s="26">
        <f t="shared" si="110"/>
        <v>5.2934876544808671E-6</v>
      </c>
      <c r="DG240" s="26">
        <f t="shared" si="110"/>
        <v>4.3040507097180966E-6</v>
      </c>
      <c r="DH240" s="26">
        <f t="shared" si="110"/>
        <v>3.467151960606248E-6</v>
      </c>
      <c r="DI240" s="26">
        <f t="shared" ref="DI240:DX255" si="121">$B240*DI$182</f>
        <v>2.7673598217682871E-6</v>
      </c>
      <c r="DJ240" s="26">
        <f t="shared" si="121"/>
        <v>2.1887300408530994E-6</v>
      </c>
      <c r="DK240" s="26">
        <f t="shared" si="121"/>
        <v>1.7154911131010779E-6</v>
      </c>
      <c r="DL240" s="26">
        <f t="shared" si="121"/>
        <v>1.3325689896410204E-6</v>
      </c>
      <c r="DM240" s="26">
        <f t="shared" si="121"/>
        <v>1.0259601955643246E-6</v>
      </c>
      <c r="DN240" s="26">
        <f t="shared" si="121"/>
        <v>7.8296962293066822E-7</v>
      </c>
      <c r="DO240" s="26">
        <f t="shared" si="121"/>
        <v>5.9233354082581058E-7</v>
      </c>
      <c r="DP240" s="26">
        <f t="shared" si="121"/>
        <v>4.4425015561935711E-7</v>
      </c>
      <c r="DQ240" s="26">
        <f t="shared" si="121"/>
        <v>3.3033985930669951E-7</v>
      </c>
      <c r="DR240" s="26">
        <f t="shared" si="121"/>
        <v>2.4355565898036564E-7</v>
      </c>
      <c r="DS240" s="26">
        <f t="shared" si="121"/>
        <v>1.7806170026295587E-7</v>
      </c>
      <c r="DT240" s="26">
        <f t="shared" si="121"/>
        <v>1.2909473269064246E-7</v>
      </c>
      <c r="DU240" s="26">
        <f t="shared" si="121"/>
        <v>9.2820179703189039E-8</v>
      </c>
      <c r="DV240" s="26">
        <f t="shared" si="121"/>
        <v>6.6191439624405496E-8</v>
      </c>
      <c r="DW240" s="26">
        <f t="shared" si="121"/>
        <v>4.6818335344091902E-8</v>
      </c>
      <c r="DX240" s="26">
        <f t="shared" si="121"/>
        <v>3.2848348184967626E-8</v>
      </c>
      <c r="DY240" s="26">
        <f t="shared" si="119"/>
        <v>2.2862450336737602E-8</v>
      </c>
      <c r="DZ240" s="26">
        <f t="shared" si="119"/>
        <v>1.5785977613461616E-8</v>
      </c>
      <c r="EA240" s="26">
        <f t="shared" si="119"/>
        <v>1.0814016160402758E-8</v>
      </c>
      <c r="EB240" s="26">
        <f t="shared" si="119"/>
        <v>7.3501516090237869E-9</v>
      </c>
      <c r="EC240" s="26">
        <f t="shared" si="81"/>
        <v>4.957078992132306E-9</v>
      </c>
      <c r="ED240" s="26">
        <f t="shared" si="81"/>
        <v>3.3174297870423982E-9</v>
      </c>
      <c r="EE240" s="26">
        <f t="shared" si="117"/>
        <v>2.2031785608602087E-9</v>
      </c>
      <c r="EF240" s="26">
        <f t="shared" si="117"/>
        <v>1.4520949605669701E-9</v>
      </c>
      <c r="EG240" s="26">
        <f t="shared" si="117"/>
        <v>9.498666283407936E-10</v>
      </c>
      <c r="EH240" s="26">
        <f t="shared" si="117"/>
        <v>6.1670445272872948E-10</v>
      </c>
      <c r="EI240" s="26">
        <f t="shared" si="117"/>
        <v>3.9743175842518049E-10</v>
      </c>
      <c r="EJ240" s="26">
        <f t="shared" si="117"/>
        <v>2.5423943369845778E-10</v>
      </c>
      <c r="EK240" s="26">
        <f t="shared" si="117"/>
        <v>1.614513192099718E-10</v>
      </c>
      <c r="EL240" s="26">
        <f t="shared" si="117"/>
        <v>1.0178452732802488E-10</v>
      </c>
      <c r="EM240" s="26">
        <f t="shared" si="117"/>
        <v>6.3706862428332529E-11</v>
      </c>
      <c r="EN240" s="26">
        <f t="shared" si="117"/>
        <v>3.9589264509035088E-11</v>
      </c>
      <c r="EO240" s="26">
        <f t="shared" si="117"/>
        <v>2.4427418526851393E-11</v>
      </c>
      <c r="EP240" s="26">
        <f t="shared" si="117"/>
        <v>1.4966094449549778E-11</v>
      </c>
      <c r="EQ240" s="26">
        <f t="shared" si="117"/>
        <v>9.1052462735022195E-12</v>
      </c>
      <c r="ER240" s="26">
        <f t="shared" si="117"/>
        <v>5.5010862902409811E-12</v>
      </c>
      <c r="ES240" s="26">
        <f t="shared" si="116"/>
        <v>3.3006517741445671E-12</v>
      </c>
      <c r="ET240" s="26">
        <f t="shared" si="116"/>
        <v>1.9668267421272808E-12</v>
      </c>
      <c r="EU240" s="26">
        <f t="shared" si="116"/>
        <v>1.1640403167691728E-12</v>
      </c>
      <c r="EV240" s="26">
        <f t="shared" si="116"/>
        <v>6.8426694296568084E-13</v>
      </c>
      <c r="EW240" s="26">
        <f t="shared" si="116"/>
        <v>3.9953841636251081E-13</v>
      </c>
      <c r="EX240" s="26">
        <f t="shared" si="116"/>
        <v>2.3173228149025827E-13</v>
      </c>
      <c r="EY240" s="26">
        <f t="shared" si="116"/>
        <v>1.33514625759287E-13</v>
      </c>
      <c r="EZ240" s="26">
        <f t="shared" si="116"/>
        <v>7.6419555533274455E-14</v>
      </c>
      <c r="FA240" s="26">
        <f t="shared" si="116"/>
        <v>4.3454257067941262E-14</v>
      </c>
      <c r="FB240" s="26">
        <f t="shared" si="116"/>
        <v>2.4548833538382137E-14</v>
      </c>
      <c r="FC240" s="26">
        <f t="shared" si="116"/>
        <v>1.3779022695737213E-14</v>
      </c>
      <c r="FD240" s="26">
        <f t="shared" si="116"/>
        <v>7.6844549649301956E-15</v>
      </c>
      <c r="FE240" s="26">
        <f t="shared" si="116"/>
        <v>4.258264853177937E-15</v>
      </c>
      <c r="FF240" s="26">
        <f t="shared" si="116"/>
        <v>2.3447407735853209E-15</v>
      </c>
      <c r="FG240" s="26">
        <f t="shared" si="116"/>
        <v>1.2829713666787496E-15</v>
      </c>
      <c r="FH240" s="26">
        <f t="shared" si="116"/>
        <v>6.9761568063156961E-16</v>
      </c>
    </row>
    <row r="241" spans="2:164" ht="19.2" customHeight="1" x14ac:dyDescent="0.3">
      <c r="B241" s="26">
        <f t="shared" si="102"/>
        <v>1.3329906786294823E-3</v>
      </c>
      <c r="C241" s="3">
        <v>57</v>
      </c>
      <c r="D241" s="26">
        <f t="shared" si="120"/>
        <v>2.1938512964145194E-41</v>
      </c>
      <c r="E241" s="26">
        <f t="shared" si="120"/>
        <v>1.9086506278806317E-39</v>
      </c>
      <c r="F241" s="26">
        <f t="shared" si="120"/>
        <v>8.3026302312806638E-38</v>
      </c>
      <c r="G241" s="26">
        <f t="shared" si="120"/>
        <v>2.4077627670714229E-36</v>
      </c>
      <c r="H241" s="26">
        <f t="shared" si="120"/>
        <v>5.2368840183803322E-35</v>
      </c>
      <c r="I241" s="26">
        <f t="shared" si="120"/>
        <v>9.1121781919817933E-34</v>
      </c>
      <c r="J241" s="26">
        <f t="shared" si="120"/>
        <v>1.3212658378373468E-32</v>
      </c>
      <c r="K241" s="26">
        <f t="shared" si="120"/>
        <v>1.6421446841692759E-31</v>
      </c>
      <c r="L241" s="26">
        <f t="shared" si="120"/>
        <v>1.7858323440340967E-30</v>
      </c>
      <c r="M241" s="26">
        <f t="shared" si="120"/>
        <v>1.7263045992329563E-29</v>
      </c>
      <c r="N241" s="26">
        <f t="shared" si="120"/>
        <v>1.5018850013326904E-28</v>
      </c>
      <c r="O241" s="26">
        <f t="shared" si="120"/>
        <v>1.1878545010540183E-27</v>
      </c>
      <c r="P241" s="26">
        <f t="shared" si="120"/>
        <v>8.6119451326416963E-27</v>
      </c>
      <c r="Q241" s="26">
        <f t="shared" si="120"/>
        <v>5.7633786656909892E-26</v>
      </c>
      <c r="R241" s="26">
        <f t="shared" si="120"/>
        <v>3.5815281708222447E-25</v>
      </c>
      <c r="S241" s="26">
        <f t="shared" si="120"/>
        <v>2.0772863390769013E-24</v>
      </c>
      <c r="T241" s="26">
        <f t="shared" si="118"/>
        <v>1.1295244468730667E-23</v>
      </c>
      <c r="U241" s="26">
        <f t="shared" si="118"/>
        <v>5.7805074634091839E-23</v>
      </c>
      <c r="V241" s="26">
        <f t="shared" si="118"/>
        <v>2.7939119406477868E-22</v>
      </c>
      <c r="W241" s="26">
        <f t="shared" si="118"/>
        <v>1.2793175728229368E-21</v>
      </c>
      <c r="X241" s="26">
        <f t="shared" si="118"/>
        <v>5.5650314417798028E-21</v>
      </c>
      <c r="Y241" s="26">
        <f t="shared" si="118"/>
        <v>2.3055130258802013E-20</v>
      </c>
      <c r="Z241" s="26">
        <f t="shared" si="118"/>
        <v>9.1172560568898552E-20</v>
      </c>
      <c r="AA241" s="26">
        <f t="shared" si="118"/>
        <v>3.448701204127913E-19</v>
      </c>
      <c r="AB241" s="26">
        <f t="shared" si="118"/>
        <v>1.2501541864963687E-18</v>
      </c>
      <c r="AC241" s="26">
        <f t="shared" si="118"/>
        <v>4.3505365690073672E-18</v>
      </c>
      <c r="AD241" s="26">
        <f t="shared" si="118"/>
        <v>1.4557564673216882E-17</v>
      </c>
      <c r="AE241" s="26">
        <f t="shared" si="118"/>
        <v>4.6907708391476678E-17</v>
      </c>
      <c r="AF241" s="26">
        <f t="shared" si="118"/>
        <v>1.4574895107351768E-16</v>
      </c>
      <c r="AG241" s="26">
        <f t="shared" si="118"/>
        <v>4.3724685322055243E-16</v>
      </c>
      <c r="AH241" s="26">
        <f t="shared" si="118"/>
        <v>1.2680158743395937E-15</v>
      </c>
      <c r="AI241" s="26">
        <f t="shared" si="113"/>
        <v>3.5586251957272557E-15</v>
      </c>
      <c r="AJ241" s="26">
        <f t="shared" si="113"/>
        <v>9.6750122508834719E-15</v>
      </c>
      <c r="AK241" s="26">
        <f t="shared" si="113"/>
        <v>2.5506850479601899E-14</v>
      </c>
      <c r="AL241" s="26">
        <f t="shared" si="113"/>
        <v>6.5267529168393069E-14</v>
      </c>
      <c r="AM241" s="26">
        <f t="shared" si="113"/>
        <v>1.6223642964714802E-13</v>
      </c>
      <c r="AN241" s="26">
        <f t="shared" si="113"/>
        <v>3.9207137164727572E-13</v>
      </c>
      <c r="AO241" s="26">
        <f t="shared" si="113"/>
        <v>9.2189754954900132E-13</v>
      </c>
      <c r="AP241" s="26">
        <f t="shared" si="113"/>
        <v>2.1106601792306071E-12</v>
      </c>
      <c r="AQ241" s="26">
        <f t="shared" si="113"/>
        <v>4.7083957844374979E-12</v>
      </c>
      <c r="AR241" s="26">
        <f t="shared" si="113"/>
        <v>1.0240760831151583E-11</v>
      </c>
      <c r="AS241" s="26">
        <f t="shared" si="113"/>
        <v>2.1730394934394797E-11</v>
      </c>
      <c r="AT241" s="26">
        <f t="shared" si="113"/>
        <v>4.5012960935532023E-11</v>
      </c>
      <c r="AU241" s="26">
        <f t="shared" si="113"/>
        <v>9.1072734916076527E-11</v>
      </c>
      <c r="AV241" s="26">
        <f t="shared" si="113"/>
        <v>1.8007563494769598E-10</v>
      </c>
      <c r="AW241" s="26">
        <f t="shared" si="113"/>
        <v>3.4814622756554499E-10</v>
      </c>
      <c r="AX241" s="26">
        <f t="shared" si="113"/>
        <v>6.5845047387396646E-10</v>
      </c>
      <c r="AY241" s="26">
        <f t="shared" si="112"/>
        <v>1.2188338558943708E-9</v>
      </c>
      <c r="AZ241" s="26">
        <f t="shared" si="112"/>
        <v>2.209136363808541E-9</v>
      </c>
      <c r="BA241" s="26">
        <f t="shared" si="112"/>
        <v>3.9223441561498612E-9</v>
      </c>
      <c r="BB241" s="26">
        <f t="shared" si="112"/>
        <v>6.8248788317007798E-9</v>
      </c>
      <c r="BC241" s="26">
        <f t="shared" si="107"/>
        <v>1.1642440359960128E-8</v>
      </c>
      <c r="BD241" s="26">
        <f t="shared" si="107"/>
        <v>1.9478698294548572E-8</v>
      </c>
      <c r="BE241" s="26">
        <f t="shared" si="107"/>
        <v>3.1974467011806176E-8</v>
      </c>
      <c r="BF241" s="26">
        <f t="shared" si="107"/>
        <v>5.1514419074576723E-8</v>
      </c>
      <c r="BG241" s="26">
        <f t="shared" si="107"/>
        <v>8.1486444717967071E-8</v>
      </c>
      <c r="BH241" s="26">
        <f t="shared" si="107"/>
        <v>1.2659501232969873E-7</v>
      </c>
      <c r="BI241" s="26">
        <f t="shared" si="107"/>
        <v>1.932239661874351E-7</v>
      </c>
      <c r="BJ241" s="26">
        <f t="shared" si="107"/>
        <v>2.8983594928115107E-7</v>
      </c>
      <c r="BK241" s="26">
        <f t="shared" si="107"/>
        <v>4.2738521334678176E-7</v>
      </c>
      <c r="BL241" s="26">
        <f t="shared" si="107"/>
        <v>6.1970855935283581E-7</v>
      </c>
      <c r="BM241" s="26">
        <f t="shared" si="107"/>
        <v>8.8384663383109378E-7</v>
      </c>
      <c r="BN241" s="26">
        <f t="shared" si="107"/>
        <v>1.2402364055371792E-6</v>
      </c>
      <c r="BO241" s="26">
        <f t="shared" si="104"/>
        <v>1.7127074171703888E-6</v>
      </c>
      <c r="BP241" s="26">
        <f t="shared" si="104"/>
        <v>2.3282116452160038E-6</v>
      </c>
      <c r="BQ241" s="26">
        <f t="shared" si="104"/>
        <v>3.1162217405198758E-6</v>
      </c>
      <c r="BR241" s="26">
        <f t="shared" si="104"/>
        <v>4.1077468397761963E-6</v>
      </c>
      <c r="BS241" s="26">
        <f t="shared" si="104"/>
        <v>5.3339399262765606E-6</v>
      </c>
      <c r="BT241" s="26">
        <f t="shared" si="104"/>
        <v>6.8243054939126479E-6</v>
      </c>
      <c r="BU241" s="26">
        <f t="shared" si="104"/>
        <v>8.6045591010203173E-6</v>
      </c>
      <c r="BV241" s="26">
        <f t="shared" si="104"/>
        <v>1.0694237739839521E-5</v>
      </c>
      <c r="BW241" s="26">
        <f t="shared" si="104"/>
        <v>1.3104206807972393E-5</v>
      </c>
      <c r="BX241" s="26">
        <f t="shared" si="104"/>
        <v>1.5834249892966628E-5</v>
      </c>
      <c r="BY241" s="26">
        <f t="shared" si="104"/>
        <v>1.8870955351891757E-5</v>
      </c>
      <c r="BZ241" s="26">
        <f t="shared" si="104"/>
        <v>2.2186123183980818E-5</v>
      </c>
      <c r="CA241" s="26">
        <f t="shared" si="104"/>
        <v>2.5735902893417763E-5</v>
      </c>
      <c r="CB241" s="26">
        <f t="shared" si="104"/>
        <v>2.9460836206938788E-5</v>
      </c>
      <c r="CC241" s="26">
        <f t="shared" si="104"/>
        <v>3.3286918831216529E-5</v>
      </c>
      <c r="CD241" s="26">
        <f t="shared" si="111"/>
        <v>3.7127717157895391E-5</v>
      </c>
      <c r="CE241" s="26">
        <f t="shared" si="111"/>
        <v>4.0887485984011311E-5</v>
      </c>
      <c r="CF241" s="26">
        <f t="shared" si="111"/>
        <v>4.4465141007612306E-5</v>
      </c>
      <c r="CG241" s="26">
        <f t="shared" si="111"/>
        <v>4.7758855156324326E-5</v>
      </c>
      <c r="CH241" s="26">
        <f t="shared" si="111"/>
        <v>5.0670980470734375E-5</v>
      </c>
      <c r="CI241" s="26">
        <f t="shared" si="115"/>
        <v>5.3112955433179386E-5</v>
      </c>
      <c r="CJ241" s="26">
        <f t="shared" si="115"/>
        <v>5.5009846698650077E-5</v>
      </c>
      <c r="CK241" s="26">
        <f t="shared" si="115"/>
        <v>5.6304196032735964E-5</v>
      </c>
      <c r="CL241" s="26">
        <f t="shared" si="115"/>
        <v>5.6958895986604991E-5</v>
      </c>
      <c r="CM241" s="26">
        <f t="shared" si="115"/>
        <v>5.6958895986604997E-5</v>
      </c>
      <c r="CN241" s="26">
        <f t="shared" si="115"/>
        <v>5.6311635804939022E-5</v>
      </c>
      <c r="CO241" s="26">
        <f t="shared" si="115"/>
        <v>5.5046205786850526E-5</v>
      </c>
      <c r="CP241" s="26">
        <f t="shared" si="115"/>
        <v>5.3211332260622149E-5</v>
      </c>
      <c r="CQ241" s="26">
        <f t="shared" si="115"/>
        <v>5.0872372600814619E-5</v>
      </c>
      <c r="CR241" s="26">
        <f t="shared" si="115"/>
        <v>4.8107569742074678E-5</v>
      </c>
      <c r="CS241" s="26">
        <f t="shared" si="115"/>
        <v>4.5003855565166662E-5</v>
      </c>
      <c r="CT241" s="26">
        <f t="shared" si="115"/>
        <v>4.1652504618824462E-5</v>
      </c>
      <c r="CU241" s="26">
        <f t="shared" si="115"/>
        <v>3.8144925282502411E-5</v>
      </c>
      <c r="CV241" s="26">
        <f t="shared" si="115"/>
        <v>3.4568838537267731E-5</v>
      </c>
      <c r="CW241" s="26">
        <f t="shared" si="115"/>
        <v>3.1005040749920574E-5</v>
      </c>
      <c r="CX241" s="26">
        <f t="shared" si="115"/>
        <v>2.7524883114725356E-5</v>
      </c>
      <c r="CY241" s="26">
        <f t="shared" si="114"/>
        <v>2.4188533646273844E-5</v>
      </c>
      <c r="CZ241" s="26">
        <f t="shared" si="110"/>
        <v>2.1044024272258246E-5</v>
      </c>
      <c r="DA241" s="26">
        <f t="shared" si="110"/>
        <v>1.8127030808776917E-5</v>
      </c>
      <c r="DB241" s="26">
        <f t="shared" si="110"/>
        <v>1.5461290983956741E-5</v>
      </c>
      <c r="DC241" s="26">
        <f t="shared" si="110"/>
        <v>1.3059537044701383E-5</v>
      </c>
      <c r="DD241" s="26">
        <f t="shared" si="110"/>
        <v>1.0924805027779016E-5</v>
      </c>
      <c r="DE241" s="26">
        <f t="shared" si="110"/>
        <v>9.0519813087311854E-6</v>
      </c>
      <c r="DF241" s="26">
        <f t="shared" si="110"/>
        <v>7.4294563571661503E-6</v>
      </c>
      <c r="DG241" s="26">
        <f t="shared" si="110"/>
        <v>6.0407729259201528E-6</v>
      </c>
      <c r="DH241" s="26">
        <f t="shared" si="110"/>
        <v>4.8661781903245728E-6</v>
      </c>
      <c r="DI241" s="26">
        <f t="shared" si="121"/>
        <v>3.8840137849379581E-6</v>
      </c>
      <c r="DJ241" s="26">
        <f t="shared" si="121"/>
        <v>3.0719018117236572E-6</v>
      </c>
      <c r="DK241" s="26">
        <f t="shared" si="121"/>
        <v>2.4077068254050282E-6</v>
      </c>
      <c r="DL241" s="26">
        <f t="shared" si="121"/>
        <v>1.8702722661628409E-6</v>
      </c>
      <c r="DM241" s="26">
        <f t="shared" si="121"/>
        <v>1.4399441341253721E-6</v>
      </c>
      <c r="DN241" s="26">
        <f t="shared" si="121"/>
        <v>1.0989047339377831E-6</v>
      </c>
      <c r="DO241" s="26">
        <f t="shared" si="121"/>
        <v>8.3134532045728033E-7</v>
      </c>
      <c r="DP241" s="26">
        <f t="shared" si="121"/>
        <v>6.2350899034295913E-7</v>
      </c>
      <c r="DQ241" s="26">
        <f t="shared" si="121"/>
        <v>4.6363489025501815E-7</v>
      </c>
      <c r="DR241" s="26">
        <f t="shared" si="121"/>
        <v>3.418325038320931E-7</v>
      </c>
      <c r="DS241" s="26">
        <f t="shared" si="121"/>
        <v>2.4991115826379842E-7</v>
      </c>
      <c r="DT241" s="26">
        <f t="shared" si="121"/>
        <v>1.8118558974125307E-7</v>
      </c>
      <c r="DU241" s="26">
        <f t="shared" si="121"/>
        <v>1.3027393642552886E-7</v>
      </c>
      <c r="DV241" s="26">
        <f t="shared" si="121"/>
        <v>9.2900266139516759E-8</v>
      </c>
      <c r="DW241" s="26">
        <f t="shared" si="121"/>
        <v>6.5709944342585314E-8</v>
      </c>
      <c r="DX241" s="26">
        <f t="shared" si="121"/>
        <v>4.6102944821007325E-8</v>
      </c>
      <c r="DY241" s="26">
        <f t="shared" si="119"/>
        <v>3.2087649595421287E-8</v>
      </c>
      <c r="DZ241" s="26">
        <f t="shared" si="119"/>
        <v>2.215575805398128E-8</v>
      </c>
      <c r="EA241" s="26">
        <f t="shared" si="119"/>
        <v>1.5177566540916196E-8</v>
      </c>
      <c r="EB241" s="26">
        <f t="shared" si="119"/>
        <v>1.0316002258279028E-8</v>
      </c>
      <c r="EC241" s="26">
        <f t="shared" si="81"/>
        <v>6.9573038486067647E-9</v>
      </c>
      <c r="ED241" s="26">
        <f t="shared" si="81"/>
        <v>4.656041806375309E-9</v>
      </c>
      <c r="EE241" s="26">
        <f t="shared" si="117"/>
        <v>3.0921804362950385E-9</v>
      </c>
      <c r="EF241" s="26">
        <f t="shared" si="117"/>
        <v>2.0380280148308413E-9</v>
      </c>
      <c r="EG241" s="26">
        <f t="shared" si="117"/>
        <v>1.333146145039714E-9</v>
      </c>
      <c r="EH241" s="26">
        <f t="shared" si="117"/>
        <v>8.6555010909295608E-10</v>
      </c>
      <c r="EI241" s="26">
        <f t="shared" si="117"/>
        <v>5.5779895919323741E-10</v>
      </c>
      <c r="EJ241" s="26">
        <f t="shared" si="117"/>
        <v>3.5682727536625759E-10</v>
      </c>
      <c r="EK241" s="26">
        <f t="shared" si="117"/>
        <v>2.2659834275083824E-10</v>
      </c>
      <c r="EL241" s="26">
        <f t="shared" si="117"/>
        <v>1.4285547695161428E-10</v>
      </c>
      <c r="EM241" s="26">
        <f t="shared" si="117"/>
        <v>8.9413140250291536E-11</v>
      </c>
      <c r="EN241" s="26">
        <f t="shared" si="117"/>
        <v>5.556388001268098E-11</v>
      </c>
      <c r="EO241" s="26">
        <f t="shared" si="117"/>
        <v>3.4284096178037143E-11</v>
      </c>
      <c r="EP241" s="26">
        <f t="shared" si="117"/>
        <v>2.1005044841473433E-11</v>
      </c>
      <c r="EQ241" s="26">
        <f t="shared" si="117"/>
        <v>1.2779293015441749E-11</v>
      </c>
      <c r="ER241" s="26">
        <f t="shared" si="117"/>
        <v>7.7208228634961369E-12</v>
      </c>
      <c r="ES241" s="26">
        <f t="shared" si="116"/>
        <v>4.6324937180976515E-12</v>
      </c>
      <c r="ET241" s="26">
        <f t="shared" si="116"/>
        <v>2.7604585854418051E-12</v>
      </c>
      <c r="EU241" s="26">
        <f t="shared" si="116"/>
        <v>1.6337407954655103E-12</v>
      </c>
      <c r="EV241" s="26">
        <f t="shared" si="116"/>
        <v>9.6037465679394066E-13</v>
      </c>
      <c r="EW241" s="26">
        <f t="shared" si="116"/>
        <v>5.6075567208773602E-13</v>
      </c>
      <c r="EX241" s="26">
        <f t="shared" si="116"/>
        <v>3.252382898108897E-13</v>
      </c>
      <c r="EY241" s="26">
        <f t="shared" si="116"/>
        <v>1.8738894843408755E-13</v>
      </c>
      <c r="EZ241" s="26">
        <f t="shared" si="116"/>
        <v>1.0725551653792936E-13</v>
      </c>
      <c r="FA241" s="26">
        <f t="shared" si="116"/>
        <v>6.0988430972549306E-14</v>
      </c>
      <c r="FB241" s="26">
        <f t="shared" si="116"/>
        <v>3.4454503211764501E-14</v>
      </c>
      <c r="FC241" s="26">
        <f t="shared" si="116"/>
        <v>1.9338979222087374E-14</v>
      </c>
      <c r="FD241" s="26">
        <f t="shared" si="116"/>
        <v>1.0785199950779251E-14</v>
      </c>
      <c r="FE241" s="26">
        <f t="shared" si="116"/>
        <v>5.9765120746357184E-15</v>
      </c>
      <c r="FF241" s="26">
        <f t="shared" si="116"/>
        <v>3.2908642436285302E-15</v>
      </c>
      <c r="FG241" s="26">
        <f t="shared" si="116"/>
        <v>1.8006615672684256E-15</v>
      </c>
      <c r="FH241" s="26">
        <f t="shared" si="116"/>
        <v>9.7910972720220589E-16</v>
      </c>
    </row>
    <row r="242" spans="2:164" ht="19.2" customHeight="1" x14ac:dyDescent="0.3">
      <c r="B242" s="26">
        <f t="shared" si="102"/>
        <v>1.8386078325923901E-3</v>
      </c>
      <c r="C242" s="3">
        <v>58</v>
      </c>
      <c r="D242" s="26">
        <f t="shared" si="120"/>
        <v>3.0260017881579589E-41</v>
      </c>
      <c r="E242" s="26">
        <f t="shared" si="120"/>
        <v>2.6326215556974243E-39</v>
      </c>
      <c r="F242" s="26">
        <f t="shared" si="120"/>
        <v>1.145190376728368E-37</v>
      </c>
      <c r="G242" s="26">
        <f t="shared" si="120"/>
        <v>3.321052092512309E-36</v>
      </c>
      <c r="H242" s="26">
        <f t="shared" si="120"/>
        <v>7.2232883012142533E-35</v>
      </c>
      <c r="I242" s="26">
        <f t="shared" si="120"/>
        <v>1.2568521644112825E-33</v>
      </c>
      <c r="J242" s="26">
        <f t="shared" si="120"/>
        <v>1.8224356383963412E-32</v>
      </c>
      <c r="K242" s="26">
        <f t="shared" si="120"/>
        <v>2.2650271505783125E-31</v>
      </c>
      <c r="L242" s="26">
        <f t="shared" si="120"/>
        <v>2.4632170262539273E-30</v>
      </c>
      <c r="M242" s="26">
        <f t="shared" si="120"/>
        <v>2.3811097920454578E-29</v>
      </c>
      <c r="N242" s="26">
        <f t="shared" si="120"/>
        <v>2.0715655190795736E-28</v>
      </c>
      <c r="O242" s="26">
        <f t="shared" si="120"/>
        <v>1.6384200014538191E-27</v>
      </c>
      <c r="P242" s="26">
        <f t="shared" si="120"/>
        <v>1.1878545010540275E-26</v>
      </c>
      <c r="Q242" s="26">
        <f t="shared" si="120"/>
        <v>7.9494878147461954E-26</v>
      </c>
      <c r="R242" s="26">
        <f t="shared" si="120"/>
        <v>4.9400388563065466E-25</v>
      </c>
      <c r="S242" s="26">
        <f t="shared" si="120"/>
        <v>2.8652225366577965E-24</v>
      </c>
      <c r="T242" s="26">
        <f t="shared" si="118"/>
        <v>1.5579647543076788E-23</v>
      </c>
      <c r="U242" s="26">
        <f t="shared" si="118"/>
        <v>7.9731137426333602E-23</v>
      </c>
      <c r="V242" s="26">
        <f t="shared" si="118"/>
        <v>3.8536716422728109E-22</v>
      </c>
      <c r="W242" s="26">
        <f t="shared" si="118"/>
        <v>1.7645759625143964E-21</v>
      </c>
      <c r="X242" s="26">
        <f t="shared" si="118"/>
        <v>7.6759054369376609E-21</v>
      </c>
      <c r="Y242" s="26">
        <f t="shared" si="118"/>
        <v>3.1800179667313136E-20</v>
      </c>
      <c r="Z242" s="26">
        <f t="shared" si="118"/>
        <v>1.2575525595710149E-19</v>
      </c>
      <c r="AA242" s="26">
        <f t="shared" si="118"/>
        <v>4.7568292470729851E-19</v>
      </c>
      <c r="AB242" s="26">
        <f t="shared" si="118"/>
        <v>1.7243506020639575E-18</v>
      </c>
      <c r="AC242" s="26">
        <f t="shared" si="118"/>
        <v>6.0007400951825783E-18</v>
      </c>
      <c r="AD242" s="26">
        <f t="shared" si="118"/>
        <v>2.0079399549264672E-17</v>
      </c>
      <c r="AE242" s="26">
        <f t="shared" si="118"/>
        <v>6.470028743651958E-17</v>
      </c>
      <c r="AF242" s="26">
        <f t="shared" si="118"/>
        <v>2.0103303596347273E-16</v>
      </c>
      <c r="AG242" s="26">
        <f t="shared" si="118"/>
        <v>6.0309910789041736E-16</v>
      </c>
      <c r="AH242" s="26">
        <f t="shared" si="118"/>
        <v>1.7489874128821987E-15</v>
      </c>
      <c r="AI242" s="26">
        <f t="shared" si="113"/>
        <v>4.9084485458307003E-15</v>
      </c>
      <c r="AJ242" s="26">
        <f t="shared" si="113"/>
        <v>1.3344844483977208E-14</v>
      </c>
      <c r="AK242" s="26">
        <f t="shared" si="113"/>
        <v>3.5181862730485394E-14</v>
      </c>
      <c r="AL242" s="26">
        <f t="shared" si="113"/>
        <v>9.0024178163300818E-14</v>
      </c>
      <c r="AM242" s="26">
        <f t="shared" si="113"/>
        <v>2.2377438572020426E-13</v>
      </c>
      <c r="AN242" s="26">
        <f t="shared" si="113"/>
        <v>5.4078809882382881E-13</v>
      </c>
      <c r="AO242" s="26">
        <f t="shared" si="113"/>
        <v>1.2715828269641403E-12</v>
      </c>
      <c r="AP242" s="26">
        <f t="shared" si="113"/>
        <v>2.9112554196284249E-12</v>
      </c>
      <c r="AQ242" s="26">
        <f t="shared" si="113"/>
        <v>6.4943390130172409E-12</v>
      </c>
      <c r="AR242" s="26">
        <f t="shared" si="113"/>
        <v>1.4125187353312535E-11</v>
      </c>
      <c r="AS242" s="26">
        <f t="shared" si="113"/>
        <v>2.9972958530199737E-11</v>
      </c>
      <c r="AT242" s="26">
        <f t="shared" si="113"/>
        <v>6.2086842669699371E-11</v>
      </c>
      <c r="AU242" s="26">
        <f t="shared" si="113"/>
        <v>1.2561756540148492E-10</v>
      </c>
      <c r="AV242" s="26">
        <f t="shared" si="113"/>
        <v>2.4838018613475317E-10</v>
      </c>
      <c r="AW242" s="26">
        <f t="shared" si="113"/>
        <v>4.8020169319385533E-10</v>
      </c>
      <c r="AX242" s="26">
        <f t="shared" ref="AX242:BM257" si="122">$B242*AX$182</f>
        <v>9.0820755017098863E-10</v>
      </c>
      <c r="AY242" s="26">
        <f t="shared" si="122"/>
        <v>1.6811501460612016E-9</v>
      </c>
      <c r="AZ242" s="26">
        <f t="shared" si="122"/>
        <v>3.0470846397359195E-9</v>
      </c>
      <c r="BA242" s="26">
        <f t="shared" si="122"/>
        <v>5.4101298705515349E-9</v>
      </c>
      <c r="BB242" s="26">
        <f t="shared" si="122"/>
        <v>9.413625974759701E-9</v>
      </c>
      <c r="BC242" s="26">
        <f t="shared" si="122"/>
        <v>1.6058538427531218E-8</v>
      </c>
      <c r="BD242" s="26">
        <f t="shared" si="122"/>
        <v>2.6867170061446317E-8</v>
      </c>
      <c r="BE242" s="26">
        <f t="shared" si="122"/>
        <v>4.4102713119732672E-8</v>
      </c>
      <c r="BF242" s="26">
        <f t="shared" si="122"/>
        <v>7.1054371137347231E-8</v>
      </c>
      <c r="BG242" s="26">
        <f t="shared" si="122"/>
        <v>1.1239509616271324E-7</v>
      </c>
      <c r="BH242" s="26">
        <f t="shared" si="122"/>
        <v>1.7461381010992934E-7</v>
      </c>
      <c r="BI242" s="26">
        <f t="shared" si="122"/>
        <v>2.6651581543094505E-7</v>
      </c>
      <c r="BJ242" s="26">
        <f t="shared" si="122"/>
        <v>3.9977372314641546E-7</v>
      </c>
      <c r="BK242" s="26">
        <f t="shared" si="122"/>
        <v>5.8949684599556136E-7</v>
      </c>
      <c r="BL242" s="26">
        <f t="shared" si="122"/>
        <v>8.5477042669356702E-7</v>
      </c>
      <c r="BM242" s="26">
        <f t="shared" si="122"/>
        <v>1.2190988052842678E-6</v>
      </c>
      <c r="BN242" s="26">
        <f t="shared" si="107"/>
        <v>1.7106709041892133E-6</v>
      </c>
      <c r="BO242" s="26">
        <f t="shared" si="104"/>
        <v>2.3623550581660543E-6</v>
      </c>
      <c r="BP242" s="26">
        <f t="shared" si="104"/>
        <v>3.2113264071944896E-6</v>
      </c>
      <c r="BQ242" s="26">
        <f t="shared" si="104"/>
        <v>4.2982368834756927E-6</v>
      </c>
      <c r="BR242" s="26">
        <f t="shared" si="104"/>
        <v>5.6658577100361348E-6</v>
      </c>
      <c r="BS242" s="26">
        <f t="shared" si="104"/>
        <v>7.3571585190021562E-6</v>
      </c>
      <c r="BT242" s="26">
        <f t="shared" si="104"/>
        <v>9.4128351640174506E-6</v>
      </c>
      <c r="BU242" s="26">
        <f t="shared" ref="BU242:CJ290" si="123">$B242*BU$182</f>
        <v>1.1868357380717683E-5</v>
      </c>
      <c r="BV242" s="26">
        <f t="shared" si="123"/>
        <v>1.4750672744606241E-5</v>
      </c>
      <c r="BW242" s="26">
        <f t="shared" si="123"/>
        <v>1.8074768010996413E-5</v>
      </c>
      <c r="BX242" s="26">
        <f t="shared" si="123"/>
        <v>2.1840344679953979E-5</v>
      </c>
      <c r="BY242" s="26">
        <f t="shared" si="123"/>
        <v>2.6028903933643813E-5</v>
      </c>
      <c r="BZ242" s="26">
        <f t="shared" si="123"/>
        <v>3.0601549219283897E-5</v>
      </c>
      <c r="CA242" s="26">
        <f t="shared" si="123"/>
        <v>3.5497797094369346E-5</v>
      </c>
      <c r="CB242" s="26">
        <f t="shared" si="123"/>
        <v>4.0635636147501788E-5</v>
      </c>
      <c r="CC242" s="26">
        <f t="shared" si="123"/>
        <v>4.5912991491333165E-5</v>
      </c>
      <c r="CD242" s="26">
        <f t="shared" si="123"/>
        <v>5.1210644355717803E-5</v>
      </c>
      <c r="CE242" s="26">
        <f t="shared" si="123"/>
        <v>5.6396532391739757E-5</v>
      </c>
      <c r="CF242" s="26">
        <f t="shared" si="123"/>
        <v>6.1331228976016993E-5</v>
      </c>
      <c r="CG242" s="26">
        <f t="shared" si="123"/>
        <v>6.5874282974240475E-5</v>
      </c>
      <c r="CH242" s="26">
        <f t="shared" si="123"/>
        <v>6.9891007545840552E-5</v>
      </c>
      <c r="CI242" s="26">
        <f t="shared" si="123"/>
        <v>7.3259248873350908E-5</v>
      </c>
      <c r="CJ242" s="26">
        <f t="shared" si="123"/>
        <v>7.5875650618827722E-5</v>
      </c>
      <c r="CK242" s="26">
        <f t="shared" si="115"/>
        <v>7.7660960045153088E-5</v>
      </c>
      <c r="CL242" s="26">
        <f t="shared" si="115"/>
        <v>7.8563994464282772E-5</v>
      </c>
      <c r="CM242" s="26">
        <f t="shared" si="115"/>
        <v>7.8563994464282786E-5</v>
      </c>
      <c r="CN242" s="26">
        <f t="shared" si="115"/>
        <v>7.7671221799915926E-5</v>
      </c>
      <c r="CO242" s="26">
        <f t="shared" si="115"/>
        <v>7.5925801085311099E-5</v>
      </c>
      <c r="CP242" s="26">
        <f t="shared" si="115"/>
        <v>7.3394941049134026E-5</v>
      </c>
      <c r="CQ242" s="26">
        <f t="shared" si="115"/>
        <v>7.0168789794227099E-5</v>
      </c>
      <c r="CR242" s="26">
        <f t="shared" si="115"/>
        <v>6.6355268609758199E-5</v>
      </c>
      <c r="CS242" s="26">
        <f t="shared" si="115"/>
        <v>6.2074283538160943E-5</v>
      </c>
      <c r="CT242" s="26">
        <f t="shared" si="115"/>
        <v>5.745173050872342E-5</v>
      </c>
      <c r="CU242" s="26">
        <f t="shared" si="115"/>
        <v>5.2613690044830933E-5</v>
      </c>
      <c r="CV242" s="26">
        <f t="shared" si="115"/>
        <v>4.7681156603127926E-5</v>
      </c>
      <c r="CW242" s="26">
        <f t="shared" si="115"/>
        <v>4.2765573448166327E-5</v>
      </c>
      <c r="CX242" s="26">
        <f t="shared" si="115"/>
        <v>3.7965356020310848E-5</v>
      </c>
      <c r="CY242" s="26">
        <f t="shared" si="114"/>
        <v>3.336349468451566E-5</v>
      </c>
      <c r="CZ242" s="26">
        <f t="shared" si="110"/>
        <v>2.9026240375528628E-5</v>
      </c>
      <c r="DA242" s="26">
        <f t="shared" si="110"/>
        <v>2.5002801115554379E-5</v>
      </c>
      <c r="DB242" s="26">
        <f t="shared" si="110"/>
        <v>2.1325918598561031E-5</v>
      </c>
      <c r="DC242" s="26">
        <f t="shared" si="110"/>
        <v>1.8013154544415709E-5</v>
      </c>
      <c r="DD242" s="26">
        <f t="shared" si="110"/>
        <v>1.5068696590040026E-5</v>
      </c>
      <c r="DE242" s="26">
        <f t="shared" si="110"/>
        <v>1.2485491460318883E-5</v>
      </c>
      <c r="DF242" s="26">
        <f t="shared" si="110"/>
        <v>1.024752600988435E-5</v>
      </c>
      <c r="DG242" s="26">
        <f t="shared" si="110"/>
        <v>8.3321005874760765E-6</v>
      </c>
      <c r="DH242" s="26">
        <f t="shared" si="110"/>
        <v>6.7119699176890684E-6</v>
      </c>
      <c r="DI242" s="26">
        <f t="shared" si="121"/>
        <v>5.3572603930178751E-6</v>
      </c>
      <c r="DJ242" s="26">
        <f t="shared" si="121"/>
        <v>4.2371059472050465E-6</v>
      </c>
      <c r="DK242" s="26">
        <f t="shared" si="121"/>
        <v>3.320974931593144E-6</v>
      </c>
      <c r="DL242" s="26">
        <f t="shared" si="121"/>
        <v>2.5796858843625404E-6</v>
      </c>
      <c r="DM242" s="26">
        <f t="shared" si="121"/>
        <v>1.9861298401729279E-6</v>
      </c>
      <c r="DN242" s="26">
        <f t="shared" si="121"/>
        <v>1.5157306675003912E-6</v>
      </c>
      <c r="DO242" s="26">
        <f t="shared" si="121"/>
        <v>1.1466832006307319E-6</v>
      </c>
      <c r="DP242" s="26">
        <f t="shared" si="121"/>
        <v>8.6001240047304737E-7</v>
      </c>
      <c r="DQ242" s="26">
        <f t="shared" si="121"/>
        <v>6.3949640035174943E-7</v>
      </c>
      <c r="DR242" s="26">
        <f t="shared" si="121"/>
        <v>4.714931087339217E-7</v>
      </c>
      <c r="DS242" s="26">
        <f t="shared" si="121"/>
        <v>3.447050458811014E-7</v>
      </c>
      <c r="DT242" s="26">
        <f t="shared" si="121"/>
        <v>2.4991115826379746E-7</v>
      </c>
      <c r="DU242" s="26">
        <f t="shared" si="121"/>
        <v>1.7968818817314331E-7</v>
      </c>
      <c r="DV242" s="26">
        <f t="shared" si="121"/>
        <v>1.2813829812347144E-7</v>
      </c>
      <c r="DW242" s="26">
        <f t="shared" si="121"/>
        <v>9.0634405989772878E-8</v>
      </c>
      <c r="DX242" s="26">
        <f t="shared" si="121"/>
        <v>6.3590268718630821E-8</v>
      </c>
      <c r="DY242" s="26">
        <f t="shared" si="119"/>
        <v>4.4258827028167307E-8</v>
      </c>
      <c r="DZ242" s="26">
        <f t="shared" si="119"/>
        <v>3.0559666281353498E-8</v>
      </c>
      <c r="EA242" s="26">
        <f t="shared" si="119"/>
        <v>2.0934574539194762E-8</v>
      </c>
      <c r="EB242" s="26">
        <f t="shared" si="119"/>
        <v>1.422896863210901E-8</v>
      </c>
      <c r="EC242" s="26">
        <f t="shared" si="81"/>
        <v>9.5962811704920926E-9</v>
      </c>
      <c r="ED242" s="26">
        <f t="shared" si="81"/>
        <v>6.422126629483188E-9</v>
      </c>
      <c r="EE242" s="26">
        <f t="shared" si="117"/>
        <v>4.2650764638552273E-9</v>
      </c>
      <c r="EF242" s="26">
        <f t="shared" si="117"/>
        <v>2.8110731239046099E-9</v>
      </c>
      <c r="EG242" s="26">
        <f t="shared" si="117"/>
        <v>1.838822269020296E-9</v>
      </c>
      <c r="EH242" s="26">
        <f t="shared" si="117"/>
        <v>1.1938622194385607E-9</v>
      </c>
      <c r="EI242" s="26">
        <f t="shared" si="117"/>
        <v>7.6937787474929327E-10</v>
      </c>
      <c r="EJ242" s="26">
        <f t="shared" si="117"/>
        <v>4.92175552229321E-10</v>
      </c>
      <c r="EK242" s="26">
        <f t="shared" si="117"/>
        <v>3.1254943827701841E-10</v>
      </c>
      <c r="EL242" s="26">
        <f t="shared" si="117"/>
        <v>1.9704203717464045E-10</v>
      </c>
      <c r="EM242" s="26">
        <f t="shared" si="117"/>
        <v>1.2332846931074698E-10</v>
      </c>
      <c r="EN242" s="26">
        <f t="shared" si="117"/>
        <v>7.6639834500249664E-11</v>
      </c>
      <c r="EO242" s="26">
        <f t="shared" si="117"/>
        <v>4.7288408521430564E-11</v>
      </c>
      <c r="EP242" s="26">
        <f t="shared" si="117"/>
        <v>2.8972475643411643E-11</v>
      </c>
      <c r="EQ242" s="26">
        <f t="shared" si="117"/>
        <v>1.7626611055781729E-11</v>
      </c>
      <c r="ER242" s="26">
        <f t="shared" si="117"/>
        <v>1.0649410846201571E-11</v>
      </c>
      <c r="ES242" s="26">
        <f t="shared" si="116"/>
        <v>6.3896465077209009E-12</v>
      </c>
      <c r="ET242" s="26">
        <f t="shared" si="116"/>
        <v>3.807529083368009E-12</v>
      </c>
      <c r="EU242" s="26">
        <f t="shared" si="116"/>
        <v>2.2534355799524289E-12</v>
      </c>
      <c r="EV242" s="26">
        <f t="shared" si="116"/>
        <v>1.3246546990261258E-12</v>
      </c>
      <c r="EW242" s="26">
        <f t="shared" si="116"/>
        <v>7.7345609943136037E-13</v>
      </c>
      <c r="EX242" s="26">
        <f t="shared" si="116"/>
        <v>4.4860453767019289E-13</v>
      </c>
      <c r="EY242" s="26">
        <f t="shared" si="116"/>
        <v>2.5846751508150017E-13</v>
      </c>
      <c r="EZ242" s="26">
        <f t="shared" si="116"/>
        <v>1.479386435005923E-13</v>
      </c>
      <c r="FA242" s="26">
        <f t="shared" si="116"/>
        <v>8.4121973755240465E-14</v>
      </c>
      <c r="FB242" s="26">
        <f t="shared" si="116"/>
        <v>4.752345270588209E-14</v>
      </c>
      <c r="FC242" s="26">
        <f t="shared" si="116"/>
        <v>2.6674454099430869E-14</v>
      </c>
      <c r="FD242" s="26">
        <f t="shared" si="116"/>
        <v>1.4876137863143803E-14</v>
      </c>
      <c r="FE242" s="26">
        <f t="shared" si="116"/>
        <v>8.243464930532029E-15</v>
      </c>
      <c r="FF242" s="26">
        <f t="shared" si="116"/>
        <v>4.5391230946600433E-15</v>
      </c>
      <c r="FG242" s="26">
        <f t="shared" si="116"/>
        <v>2.4836711272667951E-15</v>
      </c>
      <c r="FH242" s="26">
        <f t="shared" si="116"/>
        <v>1.350496175451319E-15</v>
      </c>
    </row>
    <row r="243" spans="2:164" ht="19.2" customHeight="1" x14ac:dyDescent="0.3">
      <c r="B243" s="26">
        <f t="shared" si="102"/>
        <v>2.493027569616787E-3</v>
      </c>
      <c r="C243" s="3">
        <v>59</v>
      </c>
      <c r="D243" s="26">
        <f t="shared" si="120"/>
        <v>4.1030532720785669E-41</v>
      </c>
      <c r="E243" s="26">
        <f t="shared" si="120"/>
        <v>3.5696563467083528E-39</v>
      </c>
      <c r="F243" s="26">
        <f t="shared" si="120"/>
        <v>1.5528005108181178E-37</v>
      </c>
      <c r="G243" s="26">
        <f t="shared" si="120"/>
        <v>4.5031214813725984E-36</v>
      </c>
      <c r="H243" s="26">
        <f t="shared" si="120"/>
        <v>9.794289221985377E-35</v>
      </c>
      <c r="I243" s="26">
        <f t="shared" si="120"/>
        <v>1.7042063246254586E-33</v>
      </c>
      <c r="J243" s="26">
        <f t="shared" si="120"/>
        <v>2.4710991707068905E-32</v>
      </c>
      <c r="K243" s="26">
        <f t="shared" si="120"/>
        <v>3.0712232550214247E-31</v>
      </c>
      <c r="L243" s="26">
        <f t="shared" si="120"/>
        <v>3.3399552898358161E-30</v>
      </c>
      <c r="M243" s="26">
        <f t="shared" si="120"/>
        <v>3.2286234468412815E-29</v>
      </c>
      <c r="N243" s="26">
        <f t="shared" si="120"/>
        <v>2.8089023987519496E-28</v>
      </c>
      <c r="O243" s="26">
        <f t="shared" si="120"/>
        <v>2.2215864426492343E-27</v>
      </c>
      <c r="P243" s="26">
        <f t="shared" si="120"/>
        <v>1.6106501709207068E-26</v>
      </c>
      <c r="Q243" s="26">
        <f t="shared" si="120"/>
        <v>1.077896652846936E-25</v>
      </c>
      <c r="R243" s="26">
        <f t="shared" si="120"/>
        <v>6.6983577712630786E-25</v>
      </c>
      <c r="S243" s="26">
        <f t="shared" si="120"/>
        <v>3.8850475073325848E-24</v>
      </c>
      <c r="T243" s="26">
        <f t="shared" si="118"/>
        <v>2.1124945821120959E-23</v>
      </c>
      <c r="U243" s="26">
        <f t="shared" si="118"/>
        <v>1.0811001684926533E-22</v>
      </c>
      <c r="V243" s="26">
        <f t="shared" si="118"/>
        <v>5.2253174810478519E-22</v>
      </c>
      <c r="W243" s="26">
        <f t="shared" si="118"/>
        <v>2.3926453729008639E-21</v>
      </c>
      <c r="X243" s="26">
        <f t="shared" si="118"/>
        <v>1.0408007372118808E-20</v>
      </c>
      <c r="Y243" s="26">
        <f t="shared" si="118"/>
        <v>4.3118887684492156E-20</v>
      </c>
      <c r="Z243" s="26">
        <f t="shared" si="118"/>
        <v>1.7051560129776384E-19</v>
      </c>
      <c r="AA243" s="26">
        <f t="shared" si="118"/>
        <v>6.4499379621328278E-19</v>
      </c>
      <c r="AB243" s="26">
        <f t="shared" si="118"/>
        <v>2.3381025112731504E-18</v>
      </c>
      <c r="AC243" s="26">
        <f t="shared" si="118"/>
        <v>8.136596739230571E-18</v>
      </c>
      <c r="AD243" s="26">
        <f t="shared" si="118"/>
        <v>2.7226304473579076E-17</v>
      </c>
      <c r="AE243" s="26">
        <f t="shared" si="118"/>
        <v>8.7729203303754901E-17</v>
      </c>
      <c r="AF243" s="26">
        <f t="shared" si="118"/>
        <v>2.7258716740809719E-16</v>
      </c>
      <c r="AG243" s="26">
        <f t="shared" si="118"/>
        <v>8.1776150222429048E-16</v>
      </c>
      <c r="AH243" s="26">
        <f t="shared" si="118"/>
        <v>2.3715083564504265E-15</v>
      </c>
      <c r="AI243" s="26">
        <f t="shared" ref="AI243:AX258" si="124">$B243*AI$182</f>
        <v>6.6555234519737954E-15</v>
      </c>
      <c r="AJ243" s="26">
        <f t="shared" si="124"/>
        <v>1.8094704385053746E-14</v>
      </c>
      <c r="AK243" s="26">
        <f t="shared" si="124"/>
        <v>4.7704220651505365E-14</v>
      </c>
      <c r="AL243" s="26">
        <f t="shared" si="124"/>
        <v>1.220666822553225E-13</v>
      </c>
      <c r="AM243" s="26">
        <f t="shared" si="124"/>
        <v>3.0342289589180081E-13</v>
      </c>
      <c r="AN243" s="26">
        <f t="shared" si="124"/>
        <v>7.3327199840518771E-13</v>
      </c>
      <c r="AO243" s="26">
        <f t="shared" si="124"/>
        <v>1.7241801043581472E-12</v>
      </c>
      <c r="AP243" s="26">
        <f t="shared" si="124"/>
        <v>3.9474649757673347E-12</v>
      </c>
      <c r="AQ243" s="26">
        <f t="shared" si="124"/>
        <v>8.8058834074809584E-12</v>
      </c>
      <c r="AR243" s="26">
        <f t="shared" si="124"/>
        <v>1.9152796411271132E-11</v>
      </c>
      <c r="AS243" s="26">
        <f t="shared" si="124"/>
        <v>4.0641299701965528E-11</v>
      </c>
      <c r="AT243" s="26">
        <f t="shared" si="124"/>
        <v>8.418554938264277E-11</v>
      </c>
      <c r="AU243" s="26">
        <f t="shared" si="124"/>
        <v>1.7032890223930068E-10</v>
      </c>
      <c r="AV243" s="26">
        <f t="shared" si="124"/>
        <v>3.3678669306407031E-10</v>
      </c>
      <c r="AW243" s="26">
        <f t="shared" si="124"/>
        <v>6.5112093992386823E-10</v>
      </c>
      <c r="AX243" s="26">
        <f t="shared" si="124"/>
        <v>1.2314678646386222E-9</v>
      </c>
      <c r="AY243" s="26">
        <f t="shared" si="122"/>
        <v>2.2795256217778885E-9</v>
      </c>
      <c r="AZ243" s="26">
        <f t="shared" si="122"/>
        <v>4.1316401894724116E-9</v>
      </c>
      <c r="BA243" s="26">
        <f t="shared" si="122"/>
        <v>7.3357693160020426E-9</v>
      </c>
      <c r="BB243" s="26">
        <f t="shared" si="122"/>
        <v>1.2764238609843594E-8</v>
      </c>
      <c r="BC243" s="26">
        <f t="shared" si="122"/>
        <v>2.1774289393262554E-8</v>
      </c>
      <c r="BD243" s="26">
        <f t="shared" si="122"/>
        <v>3.6430061100266002E-8</v>
      </c>
      <c r="BE243" s="26">
        <f t="shared" si="122"/>
        <v>5.9800288975908393E-8</v>
      </c>
      <c r="BF243" s="26">
        <f t="shared" si="122"/>
        <v>9.6344910016741511E-8</v>
      </c>
      <c r="BG243" s="26">
        <f t="shared" si="122"/>
        <v>1.5240013039011885E-7</v>
      </c>
      <c r="BH243" s="26">
        <f t="shared" si="122"/>
        <v>2.3676448828464872E-7</v>
      </c>
      <c r="BI243" s="26">
        <f t="shared" si="122"/>
        <v>3.6137737685551681E-7</v>
      </c>
      <c r="BJ243" s="26">
        <f t="shared" si="122"/>
        <v>5.4206606528327228E-7</v>
      </c>
      <c r="BK243" s="26">
        <f t="shared" si="122"/>
        <v>7.9931775728211285E-7</v>
      </c>
      <c r="BL243" s="26">
        <f t="shared" si="122"/>
        <v>1.1590107480590677E-6</v>
      </c>
      <c r="BM243" s="26">
        <f t="shared" si="122"/>
        <v>1.6530153291989984E-6</v>
      </c>
      <c r="BN243" s="26">
        <f t="shared" si="107"/>
        <v>2.3195537683921413E-6</v>
      </c>
      <c r="BO243" s="26">
        <f t="shared" ref="BO243:CD259" si="125">$B243*BO$182</f>
        <v>3.2031932992081923E-6</v>
      </c>
      <c r="BP243" s="26">
        <f t="shared" si="125"/>
        <v>4.3543408911111487E-6</v>
      </c>
      <c r="BQ243" s="26">
        <f t="shared" si="125"/>
        <v>5.8281178081026032E-6</v>
      </c>
      <c r="BR243" s="26">
        <f t="shared" si="125"/>
        <v>7.6825189288625156E-6</v>
      </c>
      <c r="BS243" s="26">
        <f t="shared" si="125"/>
        <v>9.9758081613588029E-6</v>
      </c>
      <c r="BT243" s="26">
        <f t="shared" si="125"/>
        <v>1.2763166324091389E-5</v>
      </c>
      <c r="BU243" s="26">
        <f t="shared" si="125"/>
        <v>1.60926879738544E-5</v>
      </c>
      <c r="BV243" s="26">
        <f t="shared" si="125"/>
        <v>2.0000912196076153E-5</v>
      </c>
      <c r="BW243" s="26">
        <f t="shared" si="125"/>
        <v>2.4508160014910257E-5</v>
      </c>
      <c r="BX243" s="26">
        <f t="shared" si="125"/>
        <v>2.9614026684683205E-5</v>
      </c>
      <c r="BY243" s="26">
        <f t="shared" si="125"/>
        <v>3.5293429062567697E-5</v>
      </c>
      <c r="BZ243" s="26">
        <f t="shared" si="125"/>
        <v>4.1493626060045742E-5</v>
      </c>
      <c r="CA243" s="26">
        <f t="shared" si="125"/>
        <v>4.8132606229653092E-5</v>
      </c>
      <c r="CB243" s="26">
        <f t="shared" si="125"/>
        <v>5.5099167657629257E-5</v>
      </c>
      <c r="CC243" s="26">
        <f t="shared" si="125"/>
        <v>6.2254903717061583E-5</v>
      </c>
      <c r="CD243" s="26">
        <f t="shared" si="125"/>
        <v>6.9438161838261063E-5</v>
      </c>
      <c r="CE243" s="26">
        <f t="shared" si="123"/>
        <v>7.6469874429477234E-5</v>
      </c>
      <c r="CF243" s="26">
        <f t="shared" si="123"/>
        <v>8.3160988442056513E-5</v>
      </c>
      <c r="CG243" s="26">
        <f t="shared" si="123"/>
        <v>8.9321061659986613E-5</v>
      </c>
      <c r="CH243" s="26">
        <f t="shared" si="123"/>
        <v>9.4767467858766346E-5</v>
      </c>
      <c r="CI243" s="26">
        <f t="shared" si="123"/>
        <v>9.9334574743526136E-5</v>
      </c>
      <c r="CJ243" s="26">
        <f t="shared" si="123"/>
        <v>1.0288223812722349E-4</v>
      </c>
      <c r="CK243" s="26">
        <f t="shared" si="115"/>
        <v>1.0530299667139345E-4</v>
      </c>
      <c r="CL243" s="26">
        <f t="shared" si="115"/>
        <v>1.0652745012106083E-4</v>
      </c>
      <c r="CM243" s="26">
        <f t="shared" si="115"/>
        <v>1.0652745012106085E-4</v>
      </c>
      <c r="CN243" s="26">
        <f t="shared" si="115"/>
        <v>1.0531691091513968E-4</v>
      </c>
      <c r="CO243" s="26">
        <f t="shared" si="115"/>
        <v>1.0295023875974332E-4</v>
      </c>
      <c r="CP243" s="26">
        <f t="shared" si="115"/>
        <v>9.9518564134418492E-5</v>
      </c>
      <c r="CQ243" s="26">
        <f t="shared" si="115"/>
        <v>9.5144121754883691E-5</v>
      </c>
      <c r="CR243" s="26">
        <f t="shared" si="115"/>
        <v>8.9973245572553016E-5</v>
      </c>
      <c r="CS243" s="26">
        <f t="shared" si="115"/>
        <v>8.4168520051743203E-5</v>
      </c>
      <c r="CT243" s="26">
        <f t="shared" si="115"/>
        <v>7.7900651537251677E-5</v>
      </c>
      <c r="CU243" s="26">
        <f t="shared" si="115"/>
        <v>7.1340596670956829E-5</v>
      </c>
      <c r="CV243" s="26">
        <f t="shared" si="115"/>
        <v>6.4652415733054472E-5</v>
      </c>
      <c r="CW243" s="26">
        <f t="shared" si="115"/>
        <v>5.7987218234801492E-5</v>
      </c>
      <c r="CX243" s="26">
        <f t="shared" si="115"/>
        <v>5.1478448841099186E-5</v>
      </c>
      <c r="CY243" s="26">
        <f t="shared" si="114"/>
        <v>4.5238636860359977E-5</v>
      </c>
      <c r="CZ243" s="26">
        <f t="shared" si="110"/>
        <v>3.9357614068513184E-5</v>
      </c>
      <c r="DA243" s="26">
        <f t="shared" si="110"/>
        <v>3.390210320753118E-5</v>
      </c>
      <c r="DB243" s="26">
        <f t="shared" si="110"/>
        <v>2.8916499794658875E-5</v>
      </c>
      <c r="DC243" s="26">
        <f t="shared" si="110"/>
        <v>2.4424616331410999E-5</v>
      </c>
      <c r="DD243" s="26">
        <f t="shared" si="110"/>
        <v>2.0432130969545691E-5</v>
      </c>
      <c r="DE243" s="26">
        <f t="shared" si="110"/>
        <v>1.6929479946195007E-5</v>
      </c>
      <c r="DF243" s="26">
        <f t="shared" si="110"/>
        <v>1.3894950521877011E-5</v>
      </c>
      <c r="DG243" s="26">
        <f t="shared" si="110"/>
        <v>1.1297763508442076E-5</v>
      </c>
      <c r="DH243" s="26">
        <f t="shared" si="110"/>
        <v>9.1009761595783501E-6</v>
      </c>
      <c r="DI243" s="26">
        <f t="shared" si="121"/>
        <v>7.2640818888377579E-6</v>
      </c>
      <c r="DJ243" s="26">
        <f t="shared" si="121"/>
        <v>5.745228402989863E-6</v>
      </c>
      <c r="DK243" s="26">
        <f t="shared" si="121"/>
        <v>4.5030168563974593E-6</v>
      </c>
      <c r="DL243" s="26">
        <f t="shared" si="121"/>
        <v>3.4978791652373244E-6</v>
      </c>
      <c r="DM243" s="26">
        <f t="shared" si="121"/>
        <v>2.6930574104039555E-6</v>
      </c>
      <c r="DN243" s="26">
        <f t="shared" si="121"/>
        <v>2.055228023729333E-6</v>
      </c>
      <c r="DO243" s="26">
        <f t="shared" si="121"/>
        <v>1.5548246788213232E-6</v>
      </c>
      <c r="DP243" s="26">
        <f t="shared" si="121"/>
        <v>1.1661185091159904E-6</v>
      </c>
      <c r="DQ243" s="26">
        <f t="shared" si="121"/>
        <v>8.6711376318880828E-7</v>
      </c>
      <c r="DR243" s="26">
        <f t="shared" si="121"/>
        <v>6.39312689808704E-7</v>
      </c>
      <c r="DS243" s="26">
        <f t="shared" si="121"/>
        <v>4.6739667238115198E-7</v>
      </c>
      <c r="DT243" s="26">
        <f t="shared" si="121"/>
        <v>3.3886258747633376E-7</v>
      </c>
      <c r="DU243" s="26">
        <f t="shared" si="121"/>
        <v>2.436450009127354E-7</v>
      </c>
      <c r="DV243" s="26">
        <f t="shared" si="121"/>
        <v>1.7374684491318068E-7</v>
      </c>
      <c r="DW243" s="26">
        <f t="shared" si="121"/>
        <v>1.2289410981664055E-7</v>
      </c>
      <c r="DX243" s="26">
        <f t="shared" si="121"/>
        <v>8.6224093177804046E-8</v>
      </c>
      <c r="DY243" s="26">
        <f t="shared" si="119"/>
        <v>6.0011968851751964E-8</v>
      </c>
      <c r="DZ243" s="26">
        <f t="shared" si="119"/>
        <v>4.1436835635733338E-8</v>
      </c>
      <c r="EA243" s="26">
        <f t="shared" si="119"/>
        <v>2.838586378195885E-8</v>
      </c>
      <c r="EB243" s="26">
        <f t="shared" si="119"/>
        <v>1.9293516789300252E-8</v>
      </c>
      <c r="EC243" s="26">
        <f t="shared" si="81"/>
        <v>1.3011906671853617E-8</v>
      </c>
      <c r="ED243" s="26">
        <f t="shared" si="81"/>
        <v>8.7079683111635989E-9</v>
      </c>
      <c r="EE243" s="26">
        <f t="shared" si="117"/>
        <v>5.7831545272612947E-9</v>
      </c>
      <c r="EF243" s="26">
        <f t="shared" si="117"/>
        <v>3.8116245747858913E-9</v>
      </c>
      <c r="EG243" s="26">
        <f t="shared" si="117"/>
        <v>2.4933183308749644E-9</v>
      </c>
      <c r="EH243" s="26">
        <f t="shared" si="117"/>
        <v>1.6187962297471923E-9</v>
      </c>
      <c r="EI243" s="26">
        <f t="shared" si="117"/>
        <v>1.0432242369481888E-9</v>
      </c>
      <c r="EJ243" s="26">
        <f t="shared" si="117"/>
        <v>6.6735668098890637E-10</v>
      </c>
      <c r="EK243" s="26">
        <f t="shared" si="117"/>
        <v>4.2379584851120915E-10</v>
      </c>
      <c r="EL243" s="26">
        <f t="shared" si="117"/>
        <v>2.6717564362662969E-10</v>
      </c>
      <c r="EM243" s="26">
        <f t="shared" si="117"/>
        <v>1.6722504313321536E-10</v>
      </c>
      <c r="EN243" s="26">
        <f t="shared" si="117"/>
        <v>1.0391841966135491E-10</v>
      </c>
      <c r="EO243" s="26">
        <f t="shared" si="117"/>
        <v>6.4119875961261439E-11</v>
      </c>
      <c r="EP243" s="26">
        <f t="shared" si="117"/>
        <v>3.928471273682914E-11</v>
      </c>
      <c r="EQ243" s="26">
        <f t="shared" si="117"/>
        <v>2.3900489567161541E-11</v>
      </c>
      <c r="ER243" s="26">
        <f t="shared" si="117"/>
        <v>1.443987911349358E-11</v>
      </c>
      <c r="ES243" s="26">
        <f t="shared" si="116"/>
        <v>8.6639274680960909E-12</v>
      </c>
      <c r="ET243" s="26">
        <f t="shared" si="116"/>
        <v>5.1627512994820185E-12</v>
      </c>
      <c r="EU243" s="26">
        <f t="shared" si="116"/>
        <v>3.0555058711219214E-12</v>
      </c>
      <c r="EV243" s="26">
        <f t="shared" si="116"/>
        <v>1.7961419647811779E-12</v>
      </c>
      <c r="EW243" s="26">
        <f t="shared" si="116"/>
        <v>1.0487540331272628E-12</v>
      </c>
      <c r="EX243" s="26">
        <f t="shared" si="116"/>
        <v>6.0827733921381765E-13</v>
      </c>
      <c r="EY243" s="26">
        <f t="shared" si="116"/>
        <v>3.5046442722915091E-13</v>
      </c>
      <c r="EZ243" s="26">
        <f t="shared" si="116"/>
        <v>2.0059477084825968E-13</v>
      </c>
      <c r="FA243" s="26">
        <f t="shared" si="116"/>
        <v>1.1406369322744408E-13</v>
      </c>
      <c r="FB243" s="26">
        <f t="shared" si="116"/>
        <v>6.4438579940178763E-14</v>
      </c>
      <c r="FC243" s="26">
        <f t="shared" si="116"/>
        <v>3.6168751321262004E-14</v>
      </c>
      <c r="FD243" s="26">
        <f t="shared" si="116"/>
        <v>2.0171034390703354E-14</v>
      </c>
      <c r="FE243" s="26">
        <f t="shared" si="116"/>
        <v>1.1177579566823031E-14</v>
      </c>
      <c r="FF243" s="26">
        <f t="shared" si="116"/>
        <v>6.1547431792000261E-15</v>
      </c>
      <c r="FG243" s="26">
        <f t="shared" si="116"/>
        <v>3.367689664090552E-15</v>
      </c>
      <c r="FH243" s="26">
        <f t="shared" si="116"/>
        <v>1.8311812548492361E-15</v>
      </c>
    </row>
    <row r="244" spans="2:164" ht="19.2" customHeight="1" x14ac:dyDescent="0.3">
      <c r="B244" s="26">
        <f t="shared" si="102"/>
        <v>3.324036759489057E-3</v>
      </c>
      <c r="C244" s="3">
        <v>60</v>
      </c>
      <c r="D244" s="26">
        <f t="shared" si="120"/>
        <v>5.4707376961047688E-41</v>
      </c>
      <c r="E244" s="26">
        <f t="shared" si="120"/>
        <v>4.7595417956111486E-39</v>
      </c>
      <c r="F244" s="26">
        <f t="shared" si="120"/>
        <v>2.0704006810908285E-37</v>
      </c>
      <c r="G244" s="26">
        <f t="shared" si="120"/>
        <v>6.0041619751634786E-36</v>
      </c>
      <c r="H244" s="26">
        <f t="shared" si="120"/>
        <v>1.3059052295980532E-34</v>
      </c>
      <c r="I244" s="26">
        <f t="shared" si="120"/>
        <v>2.2722750995006166E-33</v>
      </c>
      <c r="J244" s="26">
        <f t="shared" si="120"/>
        <v>3.2947988942758614E-32</v>
      </c>
      <c r="K244" s="26">
        <f t="shared" si="120"/>
        <v>4.0949643400285759E-31</v>
      </c>
      <c r="L244" s="26">
        <f t="shared" si="120"/>
        <v>4.4532737197810984E-30</v>
      </c>
      <c r="M244" s="26">
        <f t="shared" si="120"/>
        <v>4.3048312624550521E-29</v>
      </c>
      <c r="N244" s="26">
        <f t="shared" si="120"/>
        <v>3.7452031983359415E-28</v>
      </c>
      <c r="O244" s="26">
        <f t="shared" si="120"/>
        <v>2.9621152568656527E-27</v>
      </c>
      <c r="P244" s="26">
        <f t="shared" si="120"/>
        <v>2.1475335612276142E-26</v>
      </c>
      <c r="Q244" s="26">
        <f t="shared" si="120"/>
        <v>1.4371955371292512E-25</v>
      </c>
      <c r="R244" s="26">
        <f t="shared" si="120"/>
        <v>8.9311436950174583E-25</v>
      </c>
      <c r="S244" s="26">
        <f t="shared" si="120"/>
        <v>5.1800633431101251E-24</v>
      </c>
      <c r="T244" s="26">
        <f t="shared" si="118"/>
        <v>2.816659442816134E-23</v>
      </c>
      <c r="U244" s="26">
        <f t="shared" si="118"/>
        <v>1.4414668913235409E-22</v>
      </c>
      <c r="V244" s="26">
        <f t="shared" si="118"/>
        <v>6.9670899747304848E-22</v>
      </c>
      <c r="W244" s="26">
        <f t="shared" si="118"/>
        <v>3.1901938305344925E-21</v>
      </c>
      <c r="X244" s="26">
        <f t="shared" si="118"/>
        <v>1.3877343162825108E-20</v>
      </c>
      <c r="Y244" s="26">
        <f t="shared" si="118"/>
        <v>5.7491850245989673E-20</v>
      </c>
      <c r="Z244" s="26">
        <f t="shared" si="118"/>
        <v>2.2735413506368562E-19</v>
      </c>
      <c r="AA244" s="26">
        <f t="shared" si="118"/>
        <v>8.5999172828437897E-19</v>
      </c>
      <c r="AB244" s="26">
        <f t="shared" si="118"/>
        <v>3.1174700150308742E-18</v>
      </c>
      <c r="AC244" s="26">
        <f t="shared" si="118"/>
        <v>1.0848795652307454E-17</v>
      </c>
      <c r="AD244" s="26">
        <f t="shared" si="118"/>
        <v>3.6301739298105519E-17</v>
      </c>
      <c r="AE244" s="26">
        <f t="shared" si="118"/>
        <v>1.1697227107167347E-16</v>
      </c>
      <c r="AF244" s="26">
        <f t="shared" si="118"/>
        <v>3.6344955654413044E-16</v>
      </c>
      <c r="AG244" s="26">
        <f t="shared" si="118"/>
        <v>1.0903486696323897E-15</v>
      </c>
      <c r="AH244" s="26">
        <f t="shared" si="118"/>
        <v>3.1620111419339091E-15</v>
      </c>
      <c r="AI244" s="26">
        <f t="shared" si="124"/>
        <v>8.8740312692984148E-15</v>
      </c>
      <c r="AJ244" s="26">
        <f t="shared" si="124"/>
        <v>2.412627251340505E-14</v>
      </c>
      <c r="AK244" s="26">
        <f t="shared" si="124"/>
        <v>6.3605627535340629E-14</v>
      </c>
      <c r="AL244" s="26">
        <f t="shared" si="124"/>
        <v>1.6275557634043038E-13</v>
      </c>
      <c r="AM244" s="26">
        <f t="shared" si="124"/>
        <v>4.0456386118906868E-13</v>
      </c>
      <c r="AN244" s="26">
        <f t="shared" si="124"/>
        <v>9.776959978735859E-13</v>
      </c>
      <c r="AO244" s="26">
        <f t="shared" si="124"/>
        <v>2.2989068058108684E-12</v>
      </c>
      <c r="AP244" s="26">
        <f t="shared" si="124"/>
        <v>5.2632866343564584E-12</v>
      </c>
      <c r="AQ244" s="26">
        <f t="shared" si="124"/>
        <v>1.1741177876641304E-11</v>
      </c>
      <c r="AR244" s="26">
        <f t="shared" si="124"/>
        <v>2.5537061881694904E-11</v>
      </c>
      <c r="AS244" s="26">
        <f t="shared" si="124"/>
        <v>5.4188399602620827E-11</v>
      </c>
      <c r="AT244" s="26">
        <f t="shared" si="124"/>
        <v>1.1224739917685728E-10</v>
      </c>
      <c r="AU244" s="26">
        <f t="shared" si="124"/>
        <v>2.2710520298573476E-10</v>
      </c>
      <c r="AV244" s="26">
        <f t="shared" si="124"/>
        <v>4.4904892408542815E-10</v>
      </c>
      <c r="AW244" s="26">
        <f t="shared" si="124"/>
        <v>8.6816125323182631E-10</v>
      </c>
      <c r="AX244" s="26">
        <f t="shared" si="124"/>
        <v>1.6419571528514999E-9</v>
      </c>
      <c r="AY244" s="26">
        <f t="shared" si="122"/>
        <v>3.0393674957038585E-9</v>
      </c>
      <c r="AZ244" s="26">
        <f t="shared" si="122"/>
        <v>5.5088535859632285E-9</v>
      </c>
      <c r="BA244" s="26">
        <f t="shared" si="122"/>
        <v>9.7810257546694122E-9</v>
      </c>
      <c r="BB244" s="26">
        <f t="shared" si="122"/>
        <v>1.7018984813124832E-8</v>
      </c>
      <c r="BC244" s="26">
        <f t="shared" si="122"/>
        <v>2.9032385857683472E-8</v>
      </c>
      <c r="BD244" s="26">
        <f t="shared" si="122"/>
        <v>4.8573414800354782E-8</v>
      </c>
      <c r="BE244" s="26">
        <f t="shared" si="122"/>
        <v>7.9733718634544701E-8</v>
      </c>
      <c r="BF244" s="26">
        <f t="shared" si="122"/>
        <v>1.284598800223223E-7</v>
      </c>
      <c r="BG244" s="26">
        <f t="shared" si="122"/>
        <v>2.0320017385349225E-7</v>
      </c>
      <c r="BH244" s="26">
        <f t="shared" si="122"/>
        <v>3.1568598437953236E-7</v>
      </c>
      <c r="BI244" s="26">
        <f t="shared" si="122"/>
        <v>4.8183650247402351E-7</v>
      </c>
      <c r="BJ244" s="26">
        <f t="shared" si="122"/>
        <v>7.227547537110314E-7</v>
      </c>
      <c r="BK244" s="26">
        <f t="shared" si="122"/>
        <v>1.0657570097094863E-6</v>
      </c>
      <c r="BL244" s="26">
        <f t="shared" si="122"/>
        <v>1.5453476640787607E-6</v>
      </c>
      <c r="BM244" s="26">
        <f t="shared" si="122"/>
        <v>2.2040204389320029E-6</v>
      </c>
      <c r="BN244" s="26">
        <f t="shared" si="107"/>
        <v>3.0927383578561959E-6</v>
      </c>
      <c r="BO244" s="26">
        <f t="shared" si="125"/>
        <v>4.2709243989442662E-6</v>
      </c>
      <c r="BP244" s="26">
        <f t="shared" si="125"/>
        <v>5.8057878548148785E-6</v>
      </c>
      <c r="BQ244" s="26">
        <f t="shared" si="125"/>
        <v>7.7708237441368229E-6</v>
      </c>
      <c r="BR244" s="26">
        <f t="shared" si="125"/>
        <v>1.0243358571816711E-5</v>
      </c>
      <c r="BS244" s="26">
        <f t="shared" si="125"/>
        <v>1.3301077548478434E-5</v>
      </c>
      <c r="BT244" s="26">
        <f t="shared" si="125"/>
        <v>1.701755509878856E-5</v>
      </c>
      <c r="BU244" s="26">
        <f t="shared" si="125"/>
        <v>2.1456917298472585E-5</v>
      </c>
      <c r="BV244" s="26">
        <f t="shared" si="125"/>
        <v>2.66678829281016E-5</v>
      </c>
      <c r="BW244" s="26">
        <f t="shared" si="125"/>
        <v>3.2677546686547084E-5</v>
      </c>
      <c r="BX244" s="26">
        <f t="shared" si="125"/>
        <v>3.9485368912911035E-5</v>
      </c>
      <c r="BY244" s="26">
        <f t="shared" si="125"/>
        <v>4.7057905416757038E-5</v>
      </c>
      <c r="BZ244" s="26">
        <f t="shared" si="125"/>
        <v>5.5324834746727789E-5</v>
      </c>
      <c r="CA244" s="26">
        <f t="shared" si="125"/>
        <v>6.4176808306204268E-5</v>
      </c>
      <c r="CB244" s="26">
        <f t="shared" si="125"/>
        <v>7.3465556876839172E-5</v>
      </c>
      <c r="CC244" s="26">
        <f t="shared" si="125"/>
        <v>8.3006538289415643E-5</v>
      </c>
      <c r="CD244" s="26">
        <f t="shared" si="125"/>
        <v>9.2584215784348296E-5</v>
      </c>
      <c r="CE244" s="26">
        <f t="shared" si="123"/>
        <v>1.0195983257263656E-4</v>
      </c>
      <c r="CF244" s="26">
        <f t="shared" si="123"/>
        <v>1.1088131792274226E-4</v>
      </c>
      <c r="CG244" s="26">
        <f t="shared" si="123"/>
        <v>1.1909474887998242E-4</v>
      </c>
      <c r="CH244" s="26">
        <f t="shared" si="123"/>
        <v>1.2635662381168874E-4</v>
      </c>
      <c r="CI244" s="26">
        <f t="shared" si="123"/>
        <v>1.3244609965803515E-4</v>
      </c>
      <c r="CJ244" s="26">
        <f t="shared" si="123"/>
        <v>1.3717631750296495E-4</v>
      </c>
      <c r="CK244" s="26">
        <f t="shared" si="115"/>
        <v>1.4040399556185826E-4</v>
      </c>
      <c r="CL244" s="26">
        <f t="shared" si="115"/>
        <v>1.4203660016141477E-4</v>
      </c>
      <c r="CM244" s="26">
        <f t="shared" si="115"/>
        <v>1.4203660016141479E-4</v>
      </c>
      <c r="CN244" s="26">
        <f t="shared" si="115"/>
        <v>1.4042254788685323E-4</v>
      </c>
      <c r="CO244" s="26">
        <f t="shared" si="115"/>
        <v>1.372669850129914E-4</v>
      </c>
      <c r="CP244" s="26">
        <f t="shared" si="115"/>
        <v>1.3269141884589164E-4</v>
      </c>
      <c r="CQ244" s="26">
        <f t="shared" si="115"/>
        <v>1.2685882900651189E-4</v>
      </c>
      <c r="CR244" s="26">
        <f t="shared" si="115"/>
        <v>1.1996432743007096E-4</v>
      </c>
      <c r="CS244" s="26">
        <f t="shared" si="115"/>
        <v>1.1222469340232453E-4</v>
      </c>
      <c r="CT244" s="26">
        <f t="shared" si="115"/>
        <v>1.0386753538300248E-4</v>
      </c>
      <c r="CU244" s="26">
        <f t="shared" si="115"/>
        <v>9.512079556127598E-5</v>
      </c>
      <c r="CV244" s="26">
        <f t="shared" si="115"/>
        <v>8.6203220977406161E-5</v>
      </c>
      <c r="CW244" s="26">
        <f t="shared" si="115"/>
        <v>7.7316290979735508E-5</v>
      </c>
      <c r="CX244" s="26">
        <f t="shared" si="115"/>
        <v>6.8637931788132411E-5</v>
      </c>
      <c r="CY244" s="26">
        <f t="shared" si="114"/>
        <v>6.0318182480480109E-5</v>
      </c>
      <c r="CZ244" s="26">
        <f t="shared" si="110"/>
        <v>5.2476818758017701E-5</v>
      </c>
      <c r="DA244" s="26">
        <f t="shared" si="110"/>
        <v>4.5202804276708348E-5</v>
      </c>
      <c r="DB244" s="26">
        <f t="shared" si="110"/>
        <v>3.8555333059545254E-5</v>
      </c>
      <c r="DC244" s="26">
        <f t="shared" si="110"/>
        <v>3.2566155108548075E-5</v>
      </c>
      <c r="DD244" s="26">
        <f t="shared" si="110"/>
        <v>2.7242841292727653E-5</v>
      </c>
      <c r="DE244" s="26">
        <f t="shared" si="110"/>
        <v>2.2572639928260061E-5</v>
      </c>
      <c r="DF244" s="26">
        <f t="shared" si="110"/>
        <v>1.8526600695836058E-5</v>
      </c>
      <c r="DG244" s="26">
        <f t="shared" si="110"/>
        <v>1.5063684677922805E-5</v>
      </c>
      <c r="DH244" s="26">
        <f t="shared" si="110"/>
        <v>1.2134634879437828E-5</v>
      </c>
      <c r="DI244" s="26">
        <f t="shared" si="121"/>
        <v>9.6854425184503665E-6</v>
      </c>
      <c r="DJ244" s="26">
        <f t="shared" si="121"/>
        <v>7.6603045373198354E-6</v>
      </c>
      <c r="DK244" s="26">
        <f t="shared" si="121"/>
        <v>6.0040224751966268E-6</v>
      </c>
      <c r="DL244" s="26">
        <f t="shared" si="121"/>
        <v>4.6638388869831096E-6</v>
      </c>
      <c r="DM244" s="26">
        <f t="shared" si="121"/>
        <v>3.590743213871949E-6</v>
      </c>
      <c r="DN244" s="26">
        <f t="shared" si="121"/>
        <v>2.740304031639117E-6</v>
      </c>
      <c r="DO244" s="26">
        <f t="shared" si="121"/>
        <v>2.0730995717617693E-6</v>
      </c>
      <c r="DP244" s="26">
        <f t="shared" si="121"/>
        <v>1.5548246788213241E-6</v>
      </c>
      <c r="DQ244" s="26">
        <f t="shared" si="121"/>
        <v>1.156151684251747E-6</v>
      </c>
      <c r="DR244" s="26">
        <f t="shared" si="121"/>
        <v>8.5241691974494065E-7</v>
      </c>
      <c r="DS244" s="26">
        <f t="shared" si="121"/>
        <v>6.2319556317487071E-7</v>
      </c>
      <c r="DT244" s="26">
        <f t="shared" si="121"/>
        <v>4.5181678330177937E-7</v>
      </c>
      <c r="DU244" s="26">
        <f t="shared" si="121"/>
        <v>3.2486000121698132E-7</v>
      </c>
      <c r="DV244" s="26">
        <f t="shared" si="121"/>
        <v>2.3166245988424146E-7</v>
      </c>
      <c r="DW244" s="26">
        <f t="shared" si="121"/>
        <v>1.6385881308885444E-7</v>
      </c>
      <c r="DX244" s="26">
        <f t="shared" si="121"/>
        <v>1.1496545757040566E-7</v>
      </c>
      <c r="DY244" s="26">
        <f t="shared" si="119"/>
        <v>8.0015958469002804E-8</v>
      </c>
      <c r="DZ244" s="26">
        <f t="shared" si="119"/>
        <v>5.5249114180977917E-8</v>
      </c>
      <c r="EA244" s="26">
        <f t="shared" si="119"/>
        <v>3.7847818375945221E-8</v>
      </c>
      <c r="EB244" s="26">
        <f t="shared" si="119"/>
        <v>2.5724689052400393E-8</v>
      </c>
      <c r="EC244" s="26">
        <f t="shared" si="81"/>
        <v>1.7349208895804862E-8</v>
      </c>
      <c r="ED244" s="26">
        <f t="shared" si="81"/>
        <v>1.1610624414884826E-8</v>
      </c>
      <c r="EE244" s="26">
        <f t="shared" si="117"/>
        <v>7.7108727030150778E-9</v>
      </c>
      <c r="EF244" s="26">
        <f t="shared" si="117"/>
        <v>5.0821660997145338E-9</v>
      </c>
      <c r="EG244" s="26">
        <f t="shared" si="117"/>
        <v>3.3244244411666269E-9</v>
      </c>
      <c r="EH244" s="26">
        <f t="shared" si="117"/>
        <v>2.1583949729962612E-9</v>
      </c>
      <c r="EI244" s="26">
        <f t="shared" si="117"/>
        <v>1.3909656492642548E-9</v>
      </c>
      <c r="EJ244" s="26">
        <f t="shared" si="117"/>
        <v>8.8980890798521049E-10</v>
      </c>
      <c r="EK244" s="26">
        <f t="shared" si="117"/>
        <v>5.6506113134828018E-10</v>
      </c>
      <c r="EL244" s="26">
        <f t="shared" si="117"/>
        <v>3.5623419150217377E-10</v>
      </c>
      <c r="EM244" s="26">
        <f t="shared" si="117"/>
        <v>2.2296672417762101E-10</v>
      </c>
      <c r="EN244" s="26">
        <f t="shared" si="117"/>
        <v>1.3855789288180688E-10</v>
      </c>
      <c r="EO244" s="26">
        <f t="shared" si="117"/>
        <v>8.5493167948348788E-11</v>
      </c>
      <c r="EP244" s="26">
        <f t="shared" si="117"/>
        <v>5.2379616982438971E-11</v>
      </c>
      <c r="EQ244" s="26">
        <f t="shared" si="117"/>
        <v>3.1867319422882128E-11</v>
      </c>
      <c r="ER244" s="26">
        <f t="shared" si="117"/>
        <v>1.9253172151324819E-11</v>
      </c>
      <c r="ES244" s="26">
        <f t="shared" si="116"/>
        <v>1.1551903290794814E-11</v>
      </c>
      <c r="ET244" s="26">
        <f t="shared" si="116"/>
        <v>6.8836683993093738E-12</v>
      </c>
      <c r="EU244" s="26">
        <f t="shared" si="116"/>
        <v>4.0740078281625711E-12</v>
      </c>
      <c r="EV244" s="26">
        <f t="shared" si="116"/>
        <v>2.3948559530415761E-12</v>
      </c>
      <c r="EW244" s="26">
        <f t="shared" si="116"/>
        <v>1.3983387108363535E-12</v>
      </c>
      <c r="EX244" s="26">
        <f t="shared" si="116"/>
        <v>8.1103645228509211E-13</v>
      </c>
      <c r="EY244" s="26">
        <f t="shared" si="116"/>
        <v>4.6728590297220229E-13</v>
      </c>
      <c r="EZ244" s="26">
        <f t="shared" si="116"/>
        <v>2.6745969446434682E-13</v>
      </c>
      <c r="FA244" s="26">
        <f t="shared" si="116"/>
        <v>1.5208492430325915E-13</v>
      </c>
      <c r="FB244" s="26">
        <f t="shared" si="116"/>
        <v>8.5918106586905207E-14</v>
      </c>
      <c r="FC244" s="26">
        <f t="shared" si="116"/>
        <v>4.8225001761682783E-14</v>
      </c>
      <c r="FD244" s="26">
        <f t="shared" si="116"/>
        <v>2.6894712520937867E-14</v>
      </c>
      <c r="FE244" s="26">
        <f t="shared" si="116"/>
        <v>1.4903439422430743E-14</v>
      </c>
      <c r="FF244" s="26">
        <f t="shared" si="116"/>
        <v>8.2063242389333871E-15</v>
      </c>
      <c r="FG244" s="26">
        <f t="shared" si="116"/>
        <v>4.4902528854540796E-15</v>
      </c>
      <c r="FH244" s="26">
        <f t="shared" si="116"/>
        <v>2.4415750064656541E-15</v>
      </c>
    </row>
    <row r="245" spans="2:164" ht="19.2" customHeight="1" x14ac:dyDescent="0.3">
      <c r="B245" s="26">
        <f t="shared" si="102"/>
        <v>4.3593924714610457E-3</v>
      </c>
      <c r="C245" s="3">
        <v>61</v>
      </c>
      <c r="D245" s="26">
        <f t="shared" si="120"/>
        <v>7.1747379621045938E-41</v>
      </c>
      <c r="E245" s="26">
        <f t="shared" si="120"/>
        <v>6.2420220270309959E-39</v>
      </c>
      <c r="F245" s="26">
        <f t="shared" si="120"/>
        <v>2.7152795817584557E-37</v>
      </c>
      <c r="G245" s="26">
        <f t="shared" si="120"/>
        <v>7.8743107870996205E-36</v>
      </c>
      <c r="H245" s="26">
        <f t="shared" si="120"/>
        <v>1.7126625961941633E-34</v>
      </c>
      <c r="I245" s="26">
        <f t="shared" si="120"/>
        <v>2.9800329173778492E-33</v>
      </c>
      <c r="J245" s="26">
        <f t="shared" si="120"/>
        <v>4.3210477301978384E-32</v>
      </c>
      <c r="K245" s="26">
        <f t="shared" si="120"/>
        <v>5.3704450361030344E-31</v>
      </c>
      <c r="L245" s="26">
        <f t="shared" si="120"/>
        <v>5.840358976762079E-30</v>
      </c>
      <c r="M245" s="26">
        <f t="shared" si="120"/>
        <v>5.645680344203331E-29</v>
      </c>
      <c r="N245" s="26">
        <f t="shared" si="120"/>
        <v>4.9117418994569581E-28</v>
      </c>
      <c r="O245" s="26">
        <f t="shared" si="120"/>
        <v>3.8847413204795336E-27</v>
      </c>
      <c r="P245" s="26">
        <f t="shared" si="120"/>
        <v>2.8164374573476822E-26</v>
      </c>
      <c r="Q245" s="26">
        <f t="shared" si="120"/>
        <v>1.8848466060711437E-25</v>
      </c>
      <c r="R245" s="26">
        <f t="shared" si="120"/>
        <v>1.1712975337727782E-24</v>
      </c>
      <c r="S245" s="26">
        <f t="shared" si="120"/>
        <v>6.7935256958821116E-24</v>
      </c>
      <c r="T245" s="26">
        <f t="shared" si="118"/>
        <v>3.693979597135903E-23</v>
      </c>
      <c r="U245" s="26">
        <f t="shared" si="118"/>
        <v>1.8904483820636548E-22</v>
      </c>
      <c r="V245" s="26">
        <f t="shared" si="118"/>
        <v>9.1371671799743786E-22</v>
      </c>
      <c r="W245" s="26">
        <f t="shared" si="118"/>
        <v>4.1838607613566996E-21</v>
      </c>
      <c r="X245" s="26">
        <f t="shared" si="118"/>
        <v>1.819979431190173E-20</v>
      </c>
      <c r="Y245" s="26">
        <f t="shared" si="118"/>
        <v>7.5399147863592792E-20</v>
      </c>
      <c r="Z245" s="26">
        <f t="shared" si="118"/>
        <v>2.9816935746057045E-19</v>
      </c>
      <c r="AA245" s="26">
        <f t="shared" si="118"/>
        <v>1.127858004307379E-18</v>
      </c>
      <c r="AB245" s="26">
        <f t="shared" si="118"/>
        <v>4.0884852656142499E-18</v>
      </c>
      <c r="AC245" s="26">
        <f t="shared" si="118"/>
        <v>1.4227928724337602E-17</v>
      </c>
      <c r="AD245" s="26">
        <f t="shared" si="118"/>
        <v>4.7608838423744803E-17</v>
      </c>
      <c r="AE245" s="26">
        <f t="shared" si="118"/>
        <v>1.5340625714317787E-16</v>
      </c>
      <c r="AF245" s="26">
        <f t="shared" si="118"/>
        <v>4.7665515612344839E-16</v>
      </c>
      <c r="AG245" s="26">
        <f t="shared" si="118"/>
        <v>1.4299654683703432E-15</v>
      </c>
      <c r="AH245" s="26">
        <f t="shared" si="118"/>
        <v>4.1468998582739672E-15</v>
      </c>
      <c r="AI245" s="26">
        <f t="shared" si="124"/>
        <v>1.1638073795801166E-14</v>
      </c>
      <c r="AJ245" s="26">
        <f t="shared" si="124"/>
        <v>3.1641013132334401E-14</v>
      </c>
      <c r="AK245" s="26">
        <f t="shared" si="124"/>
        <v>8.3417216439790758E-14</v>
      </c>
      <c r="AL245" s="26">
        <f t="shared" si="124"/>
        <v>2.1344993618417037E-13</v>
      </c>
      <c r="AM245" s="26">
        <f t="shared" si="124"/>
        <v>5.3057555565779342E-13</v>
      </c>
      <c r="AN245" s="26">
        <f t="shared" si="124"/>
        <v>1.2822242595063384E-12</v>
      </c>
      <c r="AO245" s="26">
        <f t="shared" si="124"/>
        <v>3.0149597453257201E-12</v>
      </c>
      <c r="AP245" s="26">
        <f t="shared" si="124"/>
        <v>6.9026709958773026E-12</v>
      </c>
      <c r="AQ245" s="26">
        <f t="shared" si="124"/>
        <v>1.5398266067726256E-11</v>
      </c>
      <c r="AR245" s="26">
        <f t="shared" si="124"/>
        <v>3.3491228697304691E-11</v>
      </c>
      <c r="AS245" s="26">
        <f t="shared" si="124"/>
        <v>7.1066753577207432E-11</v>
      </c>
      <c r="AT245" s="26">
        <f t="shared" si="124"/>
        <v>1.4720970383850093E-10</v>
      </c>
      <c r="AU245" s="26">
        <f t="shared" si="124"/>
        <v>2.9784288916161851E-10</v>
      </c>
      <c r="AV245" s="26">
        <f t="shared" si="124"/>
        <v>5.8891662175137949E-10</v>
      </c>
      <c r="AW245" s="26">
        <f t="shared" si="124"/>
        <v>1.1385721353859983E-9</v>
      </c>
      <c r="AX245" s="26">
        <f t="shared" si="124"/>
        <v>2.153386429969174E-9</v>
      </c>
      <c r="AY245" s="26">
        <f t="shared" si="122"/>
        <v>3.9860557320706225E-9</v>
      </c>
      <c r="AZ245" s="26">
        <f t="shared" si="122"/>
        <v>7.2247260143779828E-9</v>
      </c>
      <c r="BA245" s="26">
        <f t="shared" si="122"/>
        <v>1.2827574760222143E-8</v>
      </c>
      <c r="BB245" s="26">
        <f t="shared" si="122"/>
        <v>2.2319980082786599E-8</v>
      </c>
      <c r="BC245" s="26">
        <f t="shared" si="122"/>
        <v>3.8075260141224114E-8</v>
      </c>
      <c r="BD245" s="26">
        <f t="shared" si="122"/>
        <v>6.3702839082432316E-8</v>
      </c>
      <c r="BE245" s="26">
        <f t="shared" si="122"/>
        <v>1.0456881132399275E-7</v>
      </c>
      <c r="BF245" s="26">
        <f t="shared" si="122"/>
        <v>1.6847197379976648E-7</v>
      </c>
      <c r="BG245" s="26">
        <f t="shared" si="122"/>
        <v>2.6649203128326778E-7</v>
      </c>
      <c r="BH245" s="26">
        <f t="shared" si="122"/>
        <v>4.1401440574364779E-7</v>
      </c>
      <c r="BI245" s="26">
        <f t="shared" si="122"/>
        <v>6.3191672455609464E-7</v>
      </c>
      <c r="BJ245" s="26">
        <f t="shared" si="122"/>
        <v>9.4787508683413677E-7</v>
      </c>
      <c r="BK245" s="26">
        <f t="shared" si="122"/>
        <v>1.3977141110944042E-6</v>
      </c>
      <c r="BL245" s="26">
        <f t="shared" si="122"/>
        <v>2.0266854610868934E-6</v>
      </c>
      <c r="BM245" s="26">
        <f t="shared" si="122"/>
        <v>2.8905186084354053E-6</v>
      </c>
      <c r="BN245" s="26">
        <f t="shared" si="107"/>
        <v>4.0560503053851633E-6</v>
      </c>
      <c r="BO245" s="26">
        <f t="shared" si="125"/>
        <v>5.6012123264842672E-6</v>
      </c>
      <c r="BP245" s="26">
        <f t="shared" si="125"/>
        <v>7.6141480063145732E-6</v>
      </c>
      <c r="BQ245" s="26">
        <f t="shared" si="125"/>
        <v>1.0191244254605639E-5</v>
      </c>
      <c r="BR245" s="26">
        <f t="shared" si="125"/>
        <v>1.3433912881071056E-5</v>
      </c>
      <c r="BS245" s="26">
        <f t="shared" si="125"/>
        <v>1.7444036129151995E-5</v>
      </c>
      <c r="BT245" s="26">
        <f t="shared" si="125"/>
        <v>2.2318105047591487E-5</v>
      </c>
      <c r="BU245" s="26">
        <f t="shared" si="125"/>
        <v>2.8140219407832816E-5</v>
      </c>
      <c r="BV245" s="26">
        <f t="shared" si="125"/>
        <v>3.4974272692592161E-5</v>
      </c>
      <c r="BW245" s="26">
        <f t="shared" si="125"/>
        <v>4.2855798933176386E-5</v>
      </c>
      <c r="BX245" s="26">
        <f t="shared" si="125"/>
        <v>5.1784090377588088E-5</v>
      </c>
      <c r="BY245" s="26">
        <f t="shared" si="125"/>
        <v>6.1715285792468061E-5</v>
      </c>
      <c r="BZ245" s="26">
        <f t="shared" si="125"/>
        <v>7.2557160323577212E-5</v>
      </c>
      <c r="CA245" s="26">
        <f t="shared" si="125"/>
        <v>8.4166305975349624E-5</v>
      </c>
      <c r="CB245" s="26">
        <f t="shared" si="125"/>
        <v>9.6348271313887162E-5</v>
      </c>
      <c r="CC245" s="26">
        <f t="shared" si="125"/>
        <v>1.0886103382218413E-4</v>
      </c>
      <c r="CD245" s="26">
        <f t="shared" si="125"/>
        <v>1.2142192234012856E-4</v>
      </c>
      <c r="CE245" s="26">
        <f t="shared" si="123"/>
        <v>1.3371781321001476E-4</v>
      </c>
      <c r="CF245" s="26">
        <f t="shared" si="123"/>
        <v>1.4541812186589107E-4</v>
      </c>
      <c r="CG245" s="26">
        <f t="shared" si="123"/>
        <v>1.5618983459669781E-4</v>
      </c>
      <c r="CH245" s="26">
        <f t="shared" si="123"/>
        <v>1.6571360499893558E-4</v>
      </c>
      <c r="CI245" s="26">
        <f t="shared" si="123"/>
        <v>1.7369980283020952E-4</v>
      </c>
      <c r="CJ245" s="26">
        <f t="shared" si="123"/>
        <v>1.7990336721700271E-4</v>
      </c>
      <c r="CK245" s="26">
        <f t="shared" si="115"/>
        <v>1.8413638762210867E-4</v>
      </c>
      <c r="CL245" s="26">
        <f t="shared" si="115"/>
        <v>1.8627750840841226E-4</v>
      </c>
      <c r="CM245" s="26">
        <f t="shared" si="115"/>
        <v>1.8627750840841229E-4</v>
      </c>
      <c r="CN245" s="26">
        <f t="shared" si="115"/>
        <v>1.8416071854013486E-4</v>
      </c>
      <c r="CO245" s="26">
        <f t="shared" si="115"/>
        <v>1.8002227542687345E-4</v>
      </c>
      <c r="CP245" s="26">
        <f t="shared" ref="CP245:DE260" si="126">$B245*CP$182</f>
        <v>1.7402153291264425E-4</v>
      </c>
      <c r="CQ245" s="26">
        <f t="shared" si="126"/>
        <v>1.6637223476263804E-4</v>
      </c>
      <c r="CR245" s="26">
        <f t="shared" si="126"/>
        <v>1.5733026548205982E-4</v>
      </c>
      <c r="CS245" s="26">
        <f t="shared" si="126"/>
        <v>1.4717992577353994E-4</v>
      </c>
      <c r="CT245" s="26">
        <f t="shared" si="126"/>
        <v>1.3621971853508482E-4</v>
      </c>
      <c r="CU245" s="26">
        <f t="shared" si="126"/>
        <v>1.2474858434265667E-4</v>
      </c>
      <c r="CV245" s="26">
        <f t="shared" si="126"/>
        <v>1.1305340456053235E-4</v>
      </c>
      <c r="CW245" s="26">
        <f t="shared" si="126"/>
        <v>1.0139841439965282E-4</v>
      </c>
      <c r="CX245" s="26">
        <f t="shared" si="126"/>
        <v>9.0016959722140599E-5</v>
      </c>
      <c r="CY245" s="26">
        <f t="shared" si="126"/>
        <v>7.9105813089154012E-5</v>
      </c>
      <c r="CZ245" s="26">
        <f t="shared" si="126"/>
        <v>6.8822057387564006E-5</v>
      </c>
      <c r="DA245" s="26">
        <f t="shared" si="126"/>
        <v>5.9282366264535363E-5</v>
      </c>
      <c r="DB245" s="26">
        <f t="shared" si="126"/>
        <v>5.0564371225632976E-5</v>
      </c>
      <c r="DC245" s="26">
        <f t="shared" si="126"/>
        <v>4.2709711617767846E-5</v>
      </c>
      <c r="DD245" s="26">
        <f t="shared" si="126"/>
        <v>3.5728316449478784E-5</v>
      </c>
      <c r="DE245" s="26">
        <f t="shared" si="126"/>
        <v>2.9603462200996712E-5</v>
      </c>
      <c r="DF245" s="26">
        <f t="shared" si="110"/>
        <v>2.4297181240440659E-5</v>
      </c>
      <c r="DG245" s="26">
        <f t="shared" si="110"/>
        <v>1.9755652036620013E-5</v>
      </c>
      <c r="DH245" s="26">
        <f t="shared" si="110"/>
        <v>1.5914275251721694E-5</v>
      </c>
      <c r="DI245" s="26">
        <f t="shared" si="121"/>
        <v>1.2702219696328312E-5</v>
      </c>
      <c r="DJ245" s="26">
        <f t="shared" si="121"/>
        <v>1.0046301032550573E-5</v>
      </c>
      <c r="DK245" s="26">
        <f t="shared" si="121"/>
        <v>7.8741278363234221E-6</v>
      </c>
      <c r="DL245" s="26">
        <f t="shared" si="121"/>
        <v>6.1165100157155356E-6</v>
      </c>
      <c r="DM245" s="26">
        <f t="shared" si="121"/>
        <v>4.7091714280287719E-6</v>
      </c>
      <c r="DN245" s="26">
        <f t="shared" si="121"/>
        <v>3.5938413529693236E-6</v>
      </c>
      <c r="DO245" s="26">
        <f t="shared" si="121"/>
        <v>2.7188191105072302E-6</v>
      </c>
      <c r="DP245" s="26">
        <f t="shared" si="121"/>
        <v>2.0391143328804192E-6</v>
      </c>
      <c r="DQ245" s="26">
        <f t="shared" si="121"/>
        <v>1.5162645039367129E-6</v>
      </c>
      <c r="DR245" s="26">
        <f t="shared" si="121"/>
        <v>1.1179238291736895E-6</v>
      </c>
      <c r="DS245" s="26">
        <f t="shared" si="121"/>
        <v>8.1730565662277893E-7</v>
      </c>
      <c r="DT245" s="26">
        <f t="shared" si="121"/>
        <v>5.925466010515122E-7</v>
      </c>
      <c r="DU245" s="26">
        <f t="shared" si="121"/>
        <v>4.260459032353841E-7</v>
      </c>
      <c r="DV245" s="26">
        <f t="shared" si="121"/>
        <v>3.0381961952031579E-7</v>
      </c>
      <c r="DW245" s="26">
        <f t="shared" si="121"/>
        <v>2.1489680405095602E-7</v>
      </c>
      <c r="DX245" s="26">
        <f t="shared" si="121"/>
        <v>1.5077437058413813E-7</v>
      </c>
      <c r="DY245" s="26">
        <f t="shared" si="119"/>
        <v>1.0493896192656075E-7</v>
      </c>
      <c r="DZ245" s="26">
        <f t="shared" si="119"/>
        <v>7.2457854663577389E-8</v>
      </c>
      <c r="EA245" s="26">
        <f t="shared" si="119"/>
        <v>4.9636483115993585E-8</v>
      </c>
      <c r="EB245" s="26">
        <f t="shared" si="119"/>
        <v>3.3737297117902061E-8</v>
      </c>
      <c r="EC245" s="26">
        <f t="shared" si="81"/>
        <v>2.2753060846957132E-8</v>
      </c>
      <c r="ED245" s="26">
        <f t="shared" si="81"/>
        <v>1.5227048412963661E-8</v>
      </c>
      <c r="EE245" s="26">
        <f t="shared" si="117"/>
        <v>1.01126199383804E-8</v>
      </c>
      <c r="EF245" s="26">
        <f t="shared" si="117"/>
        <v>6.6651358684780576E-9</v>
      </c>
      <c r="EG245" s="26">
        <f t="shared" si="117"/>
        <v>4.3599009064480223E-9</v>
      </c>
      <c r="EH245" s="26">
        <f t="shared" si="117"/>
        <v>2.8306819317983673E-9</v>
      </c>
      <c r="EI245" s="26">
        <f t="shared" si="117"/>
        <v>1.8242172449367223E-9</v>
      </c>
      <c r="EJ245" s="26">
        <f t="shared" si="117"/>
        <v>1.1669625022756825E-9</v>
      </c>
      <c r="EK245" s="26">
        <f t="shared" si="117"/>
        <v>7.4106377881741442E-10</v>
      </c>
      <c r="EL245" s="26">
        <f t="shared" si="117"/>
        <v>4.6719238229793149E-10</v>
      </c>
      <c r="EM245" s="26">
        <f t="shared" si="117"/>
        <v>2.9241537597064964E-10</v>
      </c>
      <c r="EN245" s="26">
        <f t="shared" si="117"/>
        <v>1.8171526935318882E-10</v>
      </c>
      <c r="EO245" s="26">
        <f t="shared" si="117"/>
        <v>1.1212218747324397E-10</v>
      </c>
      <c r="EP245" s="26">
        <f t="shared" si="117"/>
        <v>6.8694579649100089E-11</v>
      </c>
      <c r="EQ245" s="26">
        <f t="shared" si="117"/>
        <v>4.1793205800501033E-11</v>
      </c>
      <c r="ER245" s="26">
        <f t="shared" si="117"/>
        <v>2.5250061837802965E-11</v>
      </c>
      <c r="ES245" s="26">
        <f t="shared" si="116"/>
        <v>1.515003710268168E-11</v>
      </c>
      <c r="ET245" s="26">
        <f t="shared" si="116"/>
        <v>9.0277618351598085E-12</v>
      </c>
      <c r="EU245" s="26">
        <f t="shared" si="116"/>
        <v>5.3429610861148318E-12</v>
      </c>
      <c r="EV245" s="26">
        <f t="shared" si="116"/>
        <v>3.1407946925135331E-12</v>
      </c>
      <c r="EW245" s="26">
        <f t="shared" si="116"/>
        <v>1.833886833883737E-12</v>
      </c>
      <c r="EX245" s="26">
        <f t="shared" si="116"/>
        <v>1.0636543636525767E-12</v>
      </c>
      <c r="EY245" s="26">
        <f t="shared" si="116"/>
        <v>6.1283397111108325E-13</v>
      </c>
      <c r="EZ245" s="26">
        <f t="shared" si="116"/>
        <v>3.5076681241225712E-13</v>
      </c>
      <c r="FA245" s="26">
        <f t="shared" si="116"/>
        <v>1.9945563843050321E-13</v>
      </c>
      <c r="FB245" s="26">
        <f t="shared" si="116"/>
        <v>1.1267948404839995E-13</v>
      </c>
      <c r="FC245" s="26">
        <f t="shared" si="116"/>
        <v>6.3245903949747731E-14</v>
      </c>
      <c r="FD245" s="26">
        <f t="shared" si="116"/>
        <v>3.5271754125820049E-14</v>
      </c>
      <c r="FE245" s="26">
        <f t="shared" si="116"/>
        <v>1.9545494324499277E-14</v>
      </c>
      <c r="FF245" s="26">
        <f t="shared" si="116"/>
        <v>1.0762392444502772E-14</v>
      </c>
      <c r="FG245" s="26">
        <f t="shared" si="116"/>
        <v>5.8888562432184475E-15</v>
      </c>
      <c r="FH245" s="26">
        <f t="shared" si="116"/>
        <v>3.2020655822500289E-15</v>
      </c>
    </row>
    <row r="246" spans="2:164" ht="19.2" customHeight="1" x14ac:dyDescent="0.3">
      <c r="B246" s="26">
        <f t="shared" si="102"/>
        <v>5.6250225438207058E-3</v>
      </c>
      <c r="C246" s="3">
        <v>62</v>
      </c>
      <c r="D246" s="26">
        <f t="shared" si="120"/>
        <v>9.2577264027156078E-41</v>
      </c>
      <c r="E246" s="26">
        <f t="shared" si="120"/>
        <v>8.054221970362578E-39</v>
      </c>
      <c r="F246" s="26">
        <f t="shared" si="120"/>
        <v>3.503586557107686E-37</v>
      </c>
      <c r="G246" s="26">
        <f t="shared" si="120"/>
        <v>1.0160401015612418E-35</v>
      </c>
      <c r="H246" s="26">
        <f t="shared" si="120"/>
        <v>2.2098872208956954E-34</v>
      </c>
      <c r="I246" s="26">
        <f t="shared" si="120"/>
        <v>3.8452037643585163E-33</v>
      </c>
      <c r="J246" s="26">
        <f t="shared" si="120"/>
        <v>5.5755454583197934E-32</v>
      </c>
      <c r="K246" s="26">
        <f t="shared" si="120"/>
        <v>6.9296064981974662E-31</v>
      </c>
      <c r="L246" s="26">
        <f t="shared" si="120"/>
        <v>7.5359470667897816E-30</v>
      </c>
      <c r="M246" s="26">
        <f t="shared" si="120"/>
        <v>7.2847488312301058E-29</v>
      </c>
      <c r="N246" s="26">
        <f t="shared" si="120"/>
        <v>6.3377314831702707E-28</v>
      </c>
      <c r="O246" s="26">
        <f t="shared" si="120"/>
        <v>5.0125694457800448E-27</v>
      </c>
      <c r="P246" s="26">
        <f t="shared" si="120"/>
        <v>3.6341128481905591E-26</v>
      </c>
      <c r="Q246" s="26">
        <f t="shared" si="120"/>
        <v>2.4320601368659927E-25</v>
      </c>
      <c r="R246" s="26">
        <f t="shared" si="120"/>
        <v>1.5113516564810045E-24</v>
      </c>
      <c r="S246" s="26">
        <f t="shared" si="120"/>
        <v>8.7658396075898233E-24</v>
      </c>
      <c r="T246" s="26">
        <f t="shared" si="118"/>
        <v>4.7664252866269733E-23</v>
      </c>
      <c r="U246" s="26">
        <f t="shared" si="118"/>
        <v>2.4392882349208456E-22</v>
      </c>
      <c r="V246" s="26">
        <f t="shared" si="118"/>
        <v>1.1789893135450815E-21</v>
      </c>
      <c r="W246" s="26">
        <f t="shared" si="118"/>
        <v>5.3985300146538075E-21</v>
      </c>
      <c r="X246" s="26">
        <f t="shared" si="118"/>
        <v>2.3483605563744174E-20</v>
      </c>
      <c r="Y246" s="26">
        <f t="shared" si="118"/>
        <v>9.7289223049797184E-20</v>
      </c>
      <c r="Z246" s="26">
        <f t="shared" si="118"/>
        <v>3.8473465478783297E-19</v>
      </c>
      <c r="AA246" s="26">
        <f t="shared" si="118"/>
        <v>1.4553006507191991E-18</v>
      </c>
      <c r="AB246" s="26">
        <f t="shared" si="118"/>
        <v>5.275464858857098E-18</v>
      </c>
      <c r="AC246" s="26">
        <f t="shared" si="118"/>
        <v>1.835861770882272E-17</v>
      </c>
      <c r="AD246" s="26">
        <f t="shared" si="118"/>
        <v>6.1430759256444923E-17</v>
      </c>
      <c r="AE246" s="26">
        <f t="shared" si="118"/>
        <v>1.9794355760410054E-16</v>
      </c>
      <c r="AF246" s="26">
        <f t="shared" si="118"/>
        <v>6.1503891112703032E-16</v>
      </c>
      <c r="AG246" s="26">
        <f t="shared" si="118"/>
        <v>1.8451167333810883E-15</v>
      </c>
      <c r="AH246" s="26">
        <f t="shared" si="118"/>
        <v>5.3508385268051207E-15</v>
      </c>
      <c r="AI246" s="26">
        <f t="shared" si="124"/>
        <v>1.5016869413936992E-14</v>
      </c>
      <c r="AJ246" s="26">
        <f t="shared" si="124"/>
        <v>4.0827113719141174E-14</v>
      </c>
      <c r="AK246" s="26">
        <f t="shared" si="124"/>
        <v>1.0763511798682681E-13</v>
      </c>
      <c r="AL246" s="26">
        <f t="shared" si="124"/>
        <v>2.7541927249570377E-13</v>
      </c>
      <c r="AM246" s="26">
        <f t="shared" si="124"/>
        <v>6.8461362020360465E-13</v>
      </c>
      <c r="AN246" s="26">
        <f t="shared" si="124"/>
        <v>1.6544829154920501E-12</v>
      </c>
      <c r="AO246" s="26">
        <f t="shared" si="124"/>
        <v>3.8902706391299623E-12</v>
      </c>
      <c r="AP246" s="26">
        <f t="shared" si="124"/>
        <v>8.9066722527449097E-12</v>
      </c>
      <c r="AQ246" s="26">
        <f t="shared" si="124"/>
        <v>1.986873040996937E-11</v>
      </c>
      <c r="AR246" s="26">
        <f t="shared" si="124"/>
        <v>4.3214488641683484E-11</v>
      </c>
      <c r="AS246" s="26">
        <f t="shared" si="124"/>
        <v>9.1699036873816076E-11</v>
      </c>
      <c r="AT246" s="26">
        <f t="shared" si="124"/>
        <v>1.8994800495290448E-10</v>
      </c>
      <c r="AU246" s="26">
        <f t="shared" si="124"/>
        <v>3.8431340536983045E-10</v>
      </c>
      <c r="AV246" s="26">
        <f t="shared" si="124"/>
        <v>7.5989241516307054E-10</v>
      </c>
      <c r="AW246" s="26">
        <f t="shared" si="124"/>
        <v>1.4691253359819338E-9</v>
      </c>
      <c r="AX246" s="26">
        <f t="shared" si="124"/>
        <v>2.7785631354440963E-9</v>
      </c>
      <c r="AY246" s="26">
        <f t="shared" si="122"/>
        <v>5.1432977188008044E-9</v>
      </c>
      <c r="AZ246" s="26">
        <f t="shared" si="122"/>
        <v>9.3222271153264328E-9</v>
      </c>
      <c r="BA246" s="26">
        <f t="shared" si="122"/>
        <v>1.6551709368028578E-8</v>
      </c>
      <c r="BB246" s="26">
        <f t="shared" si="122"/>
        <v>2.8799974300369816E-8</v>
      </c>
      <c r="BC246" s="26">
        <f t="shared" si="122"/>
        <v>4.9129367924160165E-8</v>
      </c>
      <c r="BD246" s="26">
        <f t="shared" si="122"/>
        <v>8.2197211719267532E-8</v>
      </c>
      <c r="BE246" s="26">
        <f t="shared" si="122"/>
        <v>1.3492749848257133E-7</v>
      </c>
      <c r="BF246" s="26">
        <f t="shared" si="122"/>
        <v>2.1738319199969874E-7</v>
      </c>
      <c r="BG246" s="26">
        <f t="shared" si="122"/>
        <v>3.4386068552679722E-7</v>
      </c>
      <c r="BH246" s="26">
        <f t="shared" si="122"/>
        <v>5.3421213644341665E-7</v>
      </c>
      <c r="BI246" s="26">
        <f t="shared" si="122"/>
        <v>8.1537641878205786E-7</v>
      </c>
      <c r="BJ246" s="26">
        <f t="shared" si="122"/>
        <v>1.2230646281730802E-6</v>
      </c>
      <c r="BK246" s="26">
        <f t="shared" si="122"/>
        <v>1.8035020788314898E-6</v>
      </c>
      <c r="BL246" s="26">
        <f t="shared" si="122"/>
        <v>2.6150780143056695E-6</v>
      </c>
      <c r="BM246" s="26">
        <f t="shared" si="122"/>
        <v>3.7297014302392338E-6</v>
      </c>
      <c r="BN246" s="26">
        <f t="shared" si="107"/>
        <v>5.2336132972711797E-6</v>
      </c>
      <c r="BO246" s="26">
        <f t="shared" si="125"/>
        <v>7.22737074385067E-6</v>
      </c>
      <c r="BP246" s="26">
        <f t="shared" si="125"/>
        <v>9.8247071049220323E-6</v>
      </c>
      <c r="BQ246" s="26">
        <f t="shared" si="125"/>
        <v>1.3149992586587925E-5</v>
      </c>
      <c r="BR246" s="26">
        <f t="shared" si="125"/>
        <v>1.7334081136865883E-5</v>
      </c>
      <c r="BS246" s="26">
        <f t="shared" si="125"/>
        <v>2.2508433715034839E-5</v>
      </c>
      <c r="BT246" s="26">
        <f t="shared" si="125"/>
        <v>2.8797554900118058E-5</v>
      </c>
      <c r="BU246" s="26">
        <f t="shared" si="125"/>
        <v>3.6309960526235902E-5</v>
      </c>
      <c r="BV246" s="26">
        <f t="shared" si="125"/>
        <v>4.5128093796893123E-5</v>
      </c>
      <c r="BW246" s="26">
        <f t="shared" si="125"/>
        <v>5.5297805075066321E-5</v>
      </c>
      <c r="BX246" s="26">
        <f t="shared" si="125"/>
        <v>6.6818181132371752E-5</v>
      </c>
      <c r="BY246" s="26">
        <f t="shared" si="125"/>
        <v>7.9632626828991083E-5</v>
      </c>
      <c r="BZ246" s="26">
        <f t="shared" si="125"/>
        <v>9.3622142353002886E-5</v>
      </c>
      <c r="CA246" s="26">
        <f t="shared" si="125"/>
        <v>1.0860168512948342E-4</v>
      </c>
      <c r="CB246" s="26">
        <f t="shared" si="125"/>
        <v>1.243203500824351E-4</v>
      </c>
      <c r="CC246" s="26">
        <f t="shared" si="125"/>
        <v>1.4046585009314086E-4</v>
      </c>
      <c r="CD246" s="26">
        <f t="shared" si="125"/>
        <v>1.5667344818081109E-4</v>
      </c>
      <c r="CE246" s="26">
        <f t="shared" si="123"/>
        <v>1.7253911381937394E-4</v>
      </c>
      <c r="CF246" s="26">
        <f t="shared" si="123"/>
        <v>1.8763628627856919E-4</v>
      </c>
      <c r="CG246" s="26">
        <f t="shared" si="123"/>
        <v>2.0153527044735207E-4</v>
      </c>
      <c r="CH246" s="26">
        <f t="shared" si="123"/>
        <v>2.1382400645023953E-4</v>
      </c>
      <c r="CI246" s="26">
        <f t="shared" si="123"/>
        <v>2.2412877784543171E-4</v>
      </c>
      <c r="CJ246" s="26">
        <f t="shared" si="123"/>
        <v>2.3213337705419712E-4</v>
      </c>
      <c r="CK246" s="26">
        <f t="shared" ref="CK246:CZ261" si="127">$B246*CK$182</f>
        <v>2.3759533886723706E-4</v>
      </c>
      <c r="CL246" s="26">
        <f t="shared" si="127"/>
        <v>2.4035807536569332E-4</v>
      </c>
      <c r="CM246" s="26">
        <f t="shared" si="127"/>
        <v>2.4035807536569335E-4</v>
      </c>
      <c r="CN246" s="26">
        <f t="shared" si="127"/>
        <v>2.3762673360017407E-4</v>
      </c>
      <c r="CO246" s="26">
        <f t="shared" si="127"/>
        <v>2.3228680700241742E-4</v>
      </c>
      <c r="CP246" s="26">
        <f t="shared" si="127"/>
        <v>2.2454391343567007E-4</v>
      </c>
      <c r="CQ246" s="26">
        <f t="shared" si="127"/>
        <v>2.1467385130662981E-4</v>
      </c>
      <c r="CR246" s="26">
        <f t="shared" si="127"/>
        <v>2.0300679417039984E-4</v>
      </c>
      <c r="CS246" s="26">
        <f t="shared" si="127"/>
        <v>1.8990958164327742E-4</v>
      </c>
      <c r="CT246" s="26">
        <f t="shared" si="127"/>
        <v>1.7576737875494821E-4</v>
      </c>
      <c r="CU246" s="26">
        <f t="shared" si="127"/>
        <v>1.6096591528084737E-4</v>
      </c>
      <c r="CV246" s="26">
        <f t="shared" si="127"/>
        <v>1.4587536072326759E-4</v>
      </c>
      <c r="CW246" s="26">
        <f t="shared" si="127"/>
        <v>1.3083666374148756E-4</v>
      </c>
      <c r="CX246" s="26">
        <f t="shared" si="127"/>
        <v>1.1615091577050403E-4</v>
      </c>
      <c r="CY246" s="26">
        <f t="shared" si="127"/>
        <v>1.0207201688923102E-4</v>
      </c>
      <c r="CZ246" s="26">
        <f t="shared" si="127"/>
        <v>8.8802654693630995E-5</v>
      </c>
      <c r="DA246" s="26">
        <f t="shared" si="126"/>
        <v>7.6493375825206948E-5</v>
      </c>
      <c r="DB246" s="26">
        <f t="shared" si="126"/>
        <v>6.5244349968558691E-5</v>
      </c>
      <c r="DC246" s="26">
        <f t="shared" si="126"/>
        <v>5.5109305313248848E-5</v>
      </c>
      <c r="DD246" s="26">
        <f t="shared" si="126"/>
        <v>4.6101053483198445E-5</v>
      </c>
      <c r="DE246" s="26">
        <f t="shared" si="126"/>
        <v>3.8198015743221575E-5</v>
      </c>
      <c r="DF246" s="26">
        <f t="shared" si="110"/>
        <v>3.1351201600568601E-5</v>
      </c>
      <c r="DG246" s="26">
        <f t="shared" si="110"/>
        <v>2.5491163918219381E-5</v>
      </c>
      <c r="DH246" s="26">
        <f t="shared" si="110"/>
        <v>2.0534548711898967E-5</v>
      </c>
      <c r="DI246" s="26">
        <f t="shared" si="121"/>
        <v>1.638996089848815E-5</v>
      </c>
      <c r="DJ246" s="26">
        <f t="shared" si="121"/>
        <v>1.2962969074258809E-5</v>
      </c>
      <c r="DK246" s="26">
        <f t="shared" si="121"/>
        <v>1.016016495009474E-5</v>
      </c>
      <c r="DL246" s="26">
        <f t="shared" si="121"/>
        <v>7.8922709880200484E-6</v>
      </c>
      <c r="DM246" s="26">
        <f t="shared" si="121"/>
        <v>6.0763502297145466E-6</v>
      </c>
      <c r="DN246" s="26">
        <f t="shared" si="121"/>
        <v>4.6372146489926769E-6</v>
      </c>
      <c r="DO246" s="26">
        <f t="shared" si="121"/>
        <v>3.5081536909770725E-6</v>
      </c>
      <c r="DP246" s="26">
        <f t="shared" si="121"/>
        <v>2.6311152682327994E-6</v>
      </c>
      <c r="DQ246" s="26">
        <f t="shared" si="121"/>
        <v>1.9564703276602752E-6</v>
      </c>
      <c r="DR246" s="26">
        <f t="shared" si="121"/>
        <v>1.4424823602241159E-6</v>
      </c>
      <c r="DS246" s="26">
        <f t="shared" si="121"/>
        <v>1.0545879440293924E-6</v>
      </c>
      <c r="DT246" s="26">
        <f t="shared" si="121"/>
        <v>7.6457625942130626E-7</v>
      </c>
      <c r="DU246" s="26">
        <f t="shared" si="121"/>
        <v>5.4973664933597961E-7</v>
      </c>
      <c r="DV246" s="26">
        <f t="shared" si="121"/>
        <v>3.9202531551008498E-7</v>
      </c>
      <c r="DW246" s="26">
        <f t="shared" si="121"/>
        <v>2.7728619877542721E-7</v>
      </c>
      <c r="DX246" s="26">
        <f t="shared" si="121"/>
        <v>1.9454757494727508E-7</v>
      </c>
      <c r="DY246" s="26">
        <f t="shared" si="119"/>
        <v>1.3540511216330424E-7</v>
      </c>
      <c r="DZ246" s="26">
        <f t="shared" si="119"/>
        <v>9.3494006017519234E-8</v>
      </c>
      <c r="EA246" s="26">
        <f t="shared" si="119"/>
        <v>6.4047074988378839E-8</v>
      </c>
      <c r="EB246" s="26">
        <f t="shared" si="119"/>
        <v>4.3531996281163959E-8</v>
      </c>
      <c r="EC246" s="26">
        <f t="shared" si="81"/>
        <v>2.9358788189622113E-8</v>
      </c>
      <c r="ED246" s="26">
        <f t="shared" si="81"/>
        <v>1.9647804403824085E-8</v>
      </c>
      <c r="EE246" s="26">
        <f t="shared" si="117"/>
        <v>1.3048541855974713E-8</v>
      </c>
      <c r="EF246" s="26">
        <f t="shared" si="117"/>
        <v>8.6001753141652386E-9</v>
      </c>
      <c r="EG246" s="26">
        <f t="shared" si="117"/>
        <v>5.6256785889651918E-9</v>
      </c>
      <c r="EH246" s="26">
        <f t="shared" si="117"/>
        <v>3.652492815223701E-9</v>
      </c>
      <c r="EI246" s="26">
        <f t="shared" si="117"/>
        <v>2.3538287031441585E-9</v>
      </c>
      <c r="EJ246" s="26">
        <f t="shared" si="117"/>
        <v>1.5057580674524941E-9</v>
      </c>
      <c r="EK246" s="26">
        <f t="shared" si="117"/>
        <v>9.562113275063415E-10</v>
      </c>
      <c r="EL246" s="26">
        <f t="shared" si="117"/>
        <v>6.028288803844279E-10</v>
      </c>
      <c r="EM246" s="26">
        <f t="shared" si="117"/>
        <v>3.7731016254277388E-10</v>
      </c>
      <c r="EN246" s="26">
        <f t="shared" si="117"/>
        <v>2.3447131529443725E-10</v>
      </c>
      <c r="EO246" s="26">
        <f t="shared" si="117"/>
        <v>1.4467379028805679E-10</v>
      </c>
      <c r="EP246" s="26">
        <f t="shared" si="117"/>
        <v>8.8638167289161429E-11</v>
      </c>
      <c r="EQ246" s="26">
        <f t="shared" si="117"/>
        <v>5.3926717161936832E-11</v>
      </c>
      <c r="ER246" s="26">
        <f t="shared" si="117"/>
        <v>3.2580724952003838E-11</v>
      </c>
      <c r="ES246" s="26">
        <f t="shared" si="116"/>
        <v>1.9548434971202173E-11</v>
      </c>
      <c r="ET246" s="26">
        <f t="shared" si="116"/>
        <v>1.1648724948593306E-11</v>
      </c>
      <c r="EU246" s="26">
        <f t="shared" si="116"/>
        <v>6.8941433369223665E-12</v>
      </c>
      <c r="EV246" s="26">
        <f t="shared" si="116"/>
        <v>4.052638312920689E-12</v>
      </c>
      <c r="EW246" s="26">
        <f t="shared" si="116"/>
        <v>2.3663055921080484E-12</v>
      </c>
      <c r="EX246" s="26">
        <f t="shared" si="116"/>
        <v>1.37245724342268E-12</v>
      </c>
      <c r="EY246" s="26">
        <f t="shared" si="116"/>
        <v>7.9075351111107534E-13</v>
      </c>
      <c r="EZ246" s="26">
        <f t="shared" si="116"/>
        <v>4.5260233859646097E-13</v>
      </c>
      <c r="FA246" s="26">
        <f t="shared" si="116"/>
        <v>2.5736211410387517E-13</v>
      </c>
      <c r="FB246" s="26">
        <f t="shared" si="116"/>
        <v>1.4539288264309675E-13</v>
      </c>
      <c r="FC246" s="26">
        <f t="shared" si="116"/>
        <v>8.1607617999674515E-14</v>
      </c>
      <c r="FD246" s="26">
        <f t="shared" si="116"/>
        <v>4.5511940807509758E-14</v>
      </c>
      <c r="FE246" s="26">
        <f t="shared" si="116"/>
        <v>2.5219992676773269E-14</v>
      </c>
      <c r="FF246" s="26">
        <f t="shared" si="116"/>
        <v>1.3886957992906807E-14</v>
      </c>
      <c r="FG246" s="26">
        <f t="shared" si="116"/>
        <v>7.5985241847979998E-15</v>
      </c>
      <c r="FH246" s="26">
        <f t="shared" si="116"/>
        <v>4.1316975254839095E-15</v>
      </c>
    </row>
    <row r="247" spans="2:164" ht="19.2" customHeight="1" x14ac:dyDescent="0.3">
      <c r="B247" s="26">
        <f t="shared" si="102"/>
        <v>7.1428857699310814E-3</v>
      </c>
      <c r="C247" s="3">
        <v>63</v>
      </c>
      <c r="D247" s="26">
        <f t="shared" si="120"/>
        <v>1.1755843051067482E-40</v>
      </c>
      <c r="E247" s="26">
        <f t="shared" si="120"/>
        <v>1.0227583454428709E-38</v>
      </c>
      <c r="F247" s="26">
        <f t="shared" si="120"/>
        <v>4.4489988026764434E-37</v>
      </c>
      <c r="G247" s="26">
        <f t="shared" si="120"/>
        <v>1.2902096527761847E-35</v>
      </c>
      <c r="H247" s="26">
        <f t="shared" si="120"/>
        <v>2.8062059947881948E-34</v>
      </c>
      <c r="I247" s="26">
        <f t="shared" si="120"/>
        <v>4.8827984309314679E-33</v>
      </c>
      <c r="J247" s="26">
        <f t="shared" si="120"/>
        <v>7.0800577248505573E-32</v>
      </c>
      <c r="K247" s="26">
        <f t="shared" si="120"/>
        <v>8.7995003151714176E-31</v>
      </c>
      <c r="L247" s="26">
        <f t="shared" si="120"/>
        <v>9.5694565927489645E-30</v>
      </c>
      <c r="M247" s="26">
        <f t="shared" si="120"/>
        <v>9.2504747063239778E-29</v>
      </c>
      <c r="N247" s="26">
        <f t="shared" si="120"/>
        <v>8.0479129945019603E-28</v>
      </c>
      <c r="O247" s="26">
        <f t="shared" si="120"/>
        <v>6.3651675501969058E-27</v>
      </c>
      <c r="P247" s="26">
        <f t="shared" si="120"/>
        <v>4.6147464738927906E-26</v>
      </c>
      <c r="Q247" s="26">
        <f t="shared" si="120"/>
        <v>3.088330332528256E-25</v>
      </c>
      <c r="R247" s="26">
        <f t="shared" si="120"/>
        <v>1.9191767066425523E-24</v>
      </c>
      <c r="S247" s="26">
        <f t="shared" si="120"/>
        <v>1.1131224898526801E-23</v>
      </c>
      <c r="T247" s="26">
        <f t="shared" si="118"/>
        <v>6.0526035385739565E-23</v>
      </c>
      <c r="U247" s="26">
        <f t="shared" si="118"/>
        <v>3.0975088697407676E-22</v>
      </c>
      <c r="V247" s="26">
        <f t="shared" si="118"/>
        <v>1.497129287041379E-21</v>
      </c>
      <c r="W247" s="26">
        <f t="shared" si="118"/>
        <v>6.8552762090842248E-21</v>
      </c>
      <c r="X247" s="26">
        <f t="shared" si="118"/>
        <v>2.9820451509516525E-20</v>
      </c>
      <c r="Y247" s="26">
        <f t="shared" si="118"/>
        <v>1.2354187053942545E-19</v>
      </c>
      <c r="Z247" s="26">
        <f t="shared" si="118"/>
        <v>4.8855194258772625E-19</v>
      </c>
      <c r="AA247" s="26">
        <f t="shared" si="118"/>
        <v>1.8480008263101012E-18</v>
      </c>
      <c r="AB247" s="26">
        <f t="shared" si="118"/>
        <v>6.699002995374117E-18</v>
      </c>
      <c r="AC247" s="26">
        <f t="shared" si="118"/>
        <v>2.3312530423901951E-17</v>
      </c>
      <c r="AD247" s="26">
        <f t="shared" si="118"/>
        <v>7.8007313341517654E-17</v>
      </c>
      <c r="AE247" s="26">
        <f t="shared" si="118"/>
        <v>2.5135689854489052E-16</v>
      </c>
      <c r="AF247" s="26">
        <f t="shared" si="118"/>
        <v>7.8100179190734294E-16</v>
      </c>
      <c r="AG247" s="26">
        <f t="shared" si="118"/>
        <v>2.3430053757220257E-15</v>
      </c>
      <c r="AH247" s="26">
        <f t="shared" si="118"/>
        <v>6.794715589593829E-15</v>
      </c>
      <c r="AI247" s="26">
        <f t="shared" si="124"/>
        <v>1.9069040525634345E-14</v>
      </c>
      <c r="AJ247" s="26">
        <f t="shared" si="124"/>
        <v>5.1843953929068352E-14</v>
      </c>
      <c r="AK247" s="26">
        <f t="shared" si="124"/>
        <v>1.3667951490390758E-13</v>
      </c>
      <c r="AL247" s="26">
        <f t="shared" si="124"/>
        <v>3.4973875872470449E-13</v>
      </c>
      <c r="AM247" s="26">
        <f t="shared" si="124"/>
        <v>8.6935062882997739E-13</v>
      </c>
      <c r="AN247" s="26">
        <f t="shared" si="124"/>
        <v>2.1009306863391191E-12</v>
      </c>
      <c r="AO247" s="26">
        <f t="shared" si="124"/>
        <v>4.9400262084190186E-12</v>
      </c>
      <c r="AP247" s="26">
        <f t="shared" si="124"/>
        <v>1.1310060003485641E-11</v>
      </c>
      <c r="AQ247" s="26">
        <f t="shared" si="124"/>
        <v>2.5230133853929451E-11</v>
      </c>
      <c r="AR247" s="26">
        <f t="shared" si="124"/>
        <v>5.4875541132296695E-11</v>
      </c>
      <c r="AS247" s="26">
        <f t="shared" si="124"/>
        <v>1.1644322142706847E-10</v>
      </c>
      <c r="AT247" s="26">
        <f t="shared" si="124"/>
        <v>2.4120381581321293E-10</v>
      </c>
      <c r="AU247" s="26">
        <f t="shared" si="124"/>
        <v>4.8801702269185002E-10</v>
      </c>
      <c r="AV247" s="26">
        <f t="shared" si="124"/>
        <v>9.649427494134264E-10</v>
      </c>
      <c r="AW247" s="26">
        <f t="shared" si="124"/>
        <v>1.8655559821992878E-9</v>
      </c>
      <c r="AX247" s="26">
        <f t="shared" si="124"/>
        <v>3.5283341402464847E-9</v>
      </c>
      <c r="AY247" s="26">
        <f t="shared" si="122"/>
        <v>6.5311717064137443E-9</v>
      </c>
      <c r="AZ247" s="26">
        <f t="shared" si="122"/>
        <v>1.1837748717874879E-8</v>
      </c>
      <c r="BA247" s="26">
        <f t="shared" si="122"/>
        <v>2.1018043641941128E-8</v>
      </c>
      <c r="BB247" s="26">
        <f t="shared" si="122"/>
        <v>3.6571395936977676E-8</v>
      </c>
      <c r="BC247" s="26">
        <f t="shared" si="122"/>
        <v>6.2386498951314727E-8</v>
      </c>
      <c r="BD247" s="26">
        <f t="shared" si="122"/>
        <v>1.0437741170700677E-7</v>
      </c>
      <c r="BE247" s="26">
        <f t="shared" si="122"/>
        <v>1.7133650600961502E-7</v>
      </c>
      <c r="BF247" s="26">
        <f t="shared" si="122"/>
        <v>2.7604214857104705E-7</v>
      </c>
      <c r="BG247" s="26">
        <f t="shared" si="122"/>
        <v>4.3664848955783934E-7</v>
      </c>
      <c r="BH247" s="26">
        <f t="shared" si="122"/>
        <v>6.7836461770592839E-7</v>
      </c>
      <c r="BI247" s="26">
        <f t="shared" si="122"/>
        <v>1.0353986270248391E-6</v>
      </c>
      <c r="BJ247" s="26">
        <f t="shared" si="122"/>
        <v>1.5530979405372503E-6</v>
      </c>
      <c r="BK247" s="26">
        <f t="shared" si="122"/>
        <v>2.2901613699447573E-6</v>
      </c>
      <c r="BL247" s="26">
        <f t="shared" si="122"/>
        <v>3.3207339864199103E-6</v>
      </c>
      <c r="BM247" s="26">
        <f t="shared" si="122"/>
        <v>4.7361288003038067E-6</v>
      </c>
      <c r="BN247" s="26">
        <f t="shared" si="107"/>
        <v>6.6458581552650147E-6</v>
      </c>
      <c r="BO247" s="26">
        <f t="shared" si="125"/>
        <v>9.1776136429850114E-6</v>
      </c>
      <c r="BP247" s="26">
        <f t="shared" si="125"/>
        <v>1.2475818545932786E-5</v>
      </c>
      <c r="BQ247" s="26">
        <f t="shared" si="125"/>
        <v>1.6698403284556159E-5</v>
      </c>
      <c r="BR247" s="26">
        <f t="shared" si="125"/>
        <v>2.2011531602369458E-5</v>
      </c>
      <c r="BS247" s="26">
        <f t="shared" si="125"/>
        <v>2.8582138050837995E-5</v>
      </c>
      <c r="BT247" s="26">
        <f t="shared" si="125"/>
        <v>3.6568323682689734E-5</v>
      </c>
      <c r="BU247" s="26">
        <f t="shared" si="125"/>
        <v>4.610788638252195E-5</v>
      </c>
      <c r="BV247" s="26">
        <f t="shared" si="125"/>
        <v>5.7305515932562909E-5</v>
      </c>
      <c r="BW247" s="26">
        <f t="shared" si="125"/>
        <v>7.0219435015957487E-5</v>
      </c>
      <c r="BX247" s="26">
        <f t="shared" si="125"/>
        <v>8.4848483977615225E-5</v>
      </c>
      <c r="BY247" s="26">
        <f t="shared" si="125"/>
        <v>1.0112079597332238E-4</v>
      </c>
      <c r="BZ247" s="26">
        <f t="shared" si="125"/>
        <v>1.1888526013079776E-4</v>
      </c>
      <c r="CA247" s="26">
        <f t="shared" si="125"/>
        <v>1.3790690175172549E-4</v>
      </c>
      <c r="CB247" s="26">
        <f t="shared" si="125"/>
        <v>1.5786711121579117E-4</v>
      </c>
      <c r="CC247" s="26">
        <f t="shared" si="125"/>
        <v>1.7836933345160809E-4</v>
      </c>
      <c r="CD247" s="26">
        <f t="shared" si="125"/>
        <v>1.989504103883323E-4</v>
      </c>
      <c r="CE247" s="26">
        <f t="shared" si="123"/>
        <v>2.19097287389682E-4</v>
      </c>
      <c r="CF247" s="26">
        <f t="shared" si="123"/>
        <v>2.3826830003627922E-4</v>
      </c>
      <c r="CG247" s="26">
        <f t="shared" si="123"/>
        <v>2.5591780374267027E-4</v>
      </c>
      <c r="CH247" s="26">
        <f t="shared" si="123"/>
        <v>2.7152254787332104E-4</v>
      </c>
      <c r="CI247" s="26">
        <f t="shared" si="123"/>
        <v>2.8460797186721592E-4</v>
      </c>
      <c r="CJ247" s="26">
        <f t="shared" si="123"/>
        <v>2.9477254229104503E-4</v>
      </c>
      <c r="CK247" s="26">
        <f t="shared" si="127"/>
        <v>3.0170836681554021E-4</v>
      </c>
      <c r="CL247" s="26">
        <f t="shared" si="127"/>
        <v>3.0521660363897678E-4</v>
      </c>
      <c r="CM247" s="26">
        <f t="shared" si="127"/>
        <v>3.0521660363897683E-4</v>
      </c>
      <c r="CN247" s="26">
        <f t="shared" si="127"/>
        <v>3.0174823314307934E-4</v>
      </c>
      <c r="CO247" s="26">
        <f t="shared" si="127"/>
        <v>2.9496737397132481E-4</v>
      </c>
      <c r="CP247" s="26">
        <f t="shared" si="127"/>
        <v>2.8513512817228051E-4</v>
      </c>
      <c r="CQ247" s="26">
        <f t="shared" si="127"/>
        <v>2.7260171594492772E-4</v>
      </c>
      <c r="CR247" s="26">
        <f t="shared" si="127"/>
        <v>2.5778640529574681E-4</v>
      </c>
      <c r="CS247" s="26">
        <f t="shared" si="127"/>
        <v>2.4115502430892459E-4</v>
      </c>
      <c r="CT247" s="26">
        <f t="shared" si="127"/>
        <v>2.2319667143485571E-4</v>
      </c>
      <c r="CU247" s="26">
        <f t="shared" si="127"/>
        <v>2.0440116226139423E-4</v>
      </c>
      <c r="CV247" s="26">
        <f t="shared" si="127"/>
        <v>1.8523855329938811E-4</v>
      </c>
      <c r="CW247" s="26">
        <f t="shared" si="127"/>
        <v>1.6614179522728641E-4</v>
      </c>
      <c r="CX247" s="26">
        <f t="shared" si="127"/>
        <v>1.4749322637524378E-4</v>
      </c>
      <c r="CY247" s="26">
        <f t="shared" si="127"/>
        <v>1.2961525954188112E-4</v>
      </c>
      <c r="CZ247" s="26">
        <f t="shared" si="127"/>
        <v>1.127652758014366E-4</v>
      </c>
      <c r="DA247" s="26">
        <f t="shared" si="126"/>
        <v>9.7134445492326645E-5</v>
      </c>
      <c r="DB247" s="26">
        <f t="shared" si="126"/>
        <v>8.2849968214043098E-5</v>
      </c>
      <c r="DC247" s="26">
        <f t="shared" si="126"/>
        <v>6.9980070239046408E-5</v>
      </c>
      <c r="DD247" s="26">
        <f t="shared" si="126"/>
        <v>5.8541020296125228E-5</v>
      </c>
      <c r="DE247" s="26">
        <f t="shared" si="126"/>
        <v>4.8505416816789482E-5</v>
      </c>
      <c r="DF247" s="26">
        <f t="shared" si="110"/>
        <v>3.9811049651515832E-5</v>
      </c>
      <c r="DG247" s="26">
        <f t="shared" si="110"/>
        <v>3.2369731959643776E-5</v>
      </c>
      <c r="DH247" s="26">
        <f t="shared" si="110"/>
        <v>2.6075617411935292E-5</v>
      </c>
      <c r="DI247" s="26">
        <f t="shared" si="121"/>
        <v>2.0812648759985031E-5</v>
      </c>
      <c r="DJ247" s="26">
        <f t="shared" si="121"/>
        <v>1.6460913110169976E-5</v>
      </c>
      <c r="DK247" s="26">
        <f t="shared" si="121"/>
        <v>1.2901796762025115E-5</v>
      </c>
      <c r="DL247" s="26">
        <f t="shared" si="121"/>
        <v>1.0021931413358829E-5</v>
      </c>
      <c r="DM247" s="26">
        <f t="shared" si="121"/>
        <v>7.716000291701039E-6</v>
      </c>
      <c r="DN247" s="26">
        <f t="shared" si="121"/>
        <v>5.8885265384034206E-6</v>
      </c>
      <c r="DO247" s="26">
        <f t="shared" si="121"/>
        <v>4.45479833774868E-6</v>
      </c>
      <c r="DP247" s="26">
        <f t="shared" si="121"/>
        <v>3.3410987533115037E-6</v>
      </c>
      <c r="DQ247" s="26">
        <f t="shared" si="121"/>
        <v>2.4844067652828986E-6</v>
      </c>
      <c r="DR247" s="26">
        <f t="shared" si="121"/>
        <v>1.8317236320306301E-6</v>
      </c>
      <c r="DS247" s="26">
        <f t="shared" si="121"/>
        <v>1.3391592940055828E-6</v>
      </c>
      <c r="DT247" s="26">
        <f t="shared" si="121"/>
        <v>9.7089048815404343E-7</v>
      </c>
      <c r="DU247" s="26">
        <f t="shared" si="121"/>
        <v>6.9807828487108777E-7</v>
      </c>
      <c r="DV247" s="26">
        <f t="shared" si="121"/>
        <v>4.9780992445725266E-7</v>
      </c>
      <c r="DW247" s="26">
        <f t="shared" si="121"/>
        <v>3.5210945876244854E-7</v>
      </c>
      <c r="DX247" s="26">
        <f t="shared" si="121"/>
        <v>2.4704453961558831E-7</v>
      </c>
      <c r="DY247" s="26">
        <f t="shared" si="119"/>
        <v>1.7194299957245045E-7</v>
      </c>
      <c r="DZ247" s="26">
        <f t="shared" si="119"/>
        <v>1.1872254732383439E-7</v>
      </c>
      <c r="EA247" s="26">
        <f t="shared" si="119"/>
        <v>8.1329619032862319E-8</v>
      </c>
      <c r="EB247" s="26">
        <f t="shared" si="119"/>
        <v>5.5278725436398882E-8</v>
      </c>
      <c r="EC247" s="26">
        <f t="shared" si="81"/>
        <v>3.7281000875710758E-8</v>
      </c>
      <c r="ED247" s="26">
        <f t="shared" si="81"/>
        <v>2.4949592893744962E-8</v>
      </c>
      <c r="EE247" s="26">
        <f t="shared" si="117"/>
        <v>1.6569576959967952E-8</v>
      </c>
      <c r="EF247" s="26">
        <f t="shared" si="117"/>
        <v>1.0920857541797168E-8</v>
      </c>
      <c r="EG247" s="26">
        <f t="shared" si="117"/>
        <v>7.1437188431304295E-9</v>
      </c>
      <c r="EH247" s="26">
        <f t="shared" si="117"/>
        <v>4.6380861145697964E-9</v>
      </c>
      <c r="EI247" s="26">
        <f t="shared" si="117"/>
        <v>2.9889888293894187E-9</v>
      </c>
      <c r="EJ247" s="26">
        <f t="shared" si="117"/>
        <v>1.9120737364476184E-9</v>
      </c>
      <c r="EK247" s="26">
        <f t="shared" si="117"/>
        <v>1.2142366063572636E-9</v>
      </c>
      <c r="EL247" s="26">
        <f t="shared" si="117"/>
        <v>7.6549699096435572E-10</v>
      </c>
      <c r="EM247" s="26">
        <f t="shared" si="117"/>
        <v>4.7912401592733367E-10</v>
      </c>
      <c r="EN247" s="26">
        <f t="shared" si="117"/>
        <v>2.9774135275484207E-10</v>
      </c>
      <c r="EO247" s="26">
        <f t="shared" si="117"/>
        <v>1.8371274957213628E-10</v>
      </c>
      <c r="EP247" s="26">
        <f t="shared" si="117"/>
        <v>1.1255640290687207E-10</v>
      </c>
      <c r="EQ247" s="26">
        <f t="shared" si="117"/>
        <v>6.8478370999285124E-11</v>
      </c>
      <c r="ER247" s="26">
        <f t="shared" si="117"/>
        <v>4.1372349145401854E-11</v>
      </c>
      <c r="ES247" s="26">
        <f t="shared" si="116"/>
        <v>2.4823409487240948E-11</v>
      </c>
      <c r="ET247" s="26">
        <f t="shared" si="116"/>
        <v>1.4792031680753457E-11</v>
      </c>
      <c r="EU247" s="26">
        <f t="shared" si="116"/>
        <v>8.7544677294252598E-12</v>
      </c>
      <c r="EV247" s="26">
        <f t="shared" si="116"/>
        <v>5.1462073814866084E-12</v>
      </c>
      <c r="EW247" s="26">
        <f t="shared" si="116"/>
        <v>3.0048324979149936E-12</v>
      </c>
      <c r="EX247" s="26">
        <f t="shared" si="116"/>
        <v>1.7428028487907113E-12</v>
      </c>
      <c r="EY247" s="26">
        <f t="shared" si="116"/>
        <v>1.0041314426807343E-12</v>
      </c>
      <c r="EZ247" s="26">
        <f t="shared" si="116"/>
        <v>5.7473312837646049E-13</v>
      </c>
      <c r="FA247" s="26">
        <f t="shared" si="116"/>
        <v>3.2680903378269985E-13</v>
      </c>
      <c r="FB247" s="26">
        <f t="shared" si="116"/>
        <v>1.8462588272139339E-13</v>
      </c>
      <c r="FC247" s="26">
        <f t="shared" si="116"/>
        <v>1.0362872126942834E-13</v>
      </c>
      <c r="FD247" s="26">
        <f t="shared" si="116"/>
        <v>5.7792940707949108E-14</v>
      </c>
      <c r="FE247" s="26">
        <f t="shared" ref="ES247:FH263" si="128">$B247*FE$182</f>
        <v>3.2025387526061412E-14</v>
      </c>
      <c r="FF247" s="26">
        <f t="shared" si="128"/>
        <v>1.7634232371945217E-14</v>
      </c>
      <c r="FG247" s="26">
        <f t="shared" si="128"/>
        <v>9.6489195997435278E-15</v>
      </c>
      <c r="FH247" s="26">
        <f t="shared" si="128"/>
        <v>5.2466000323605389E-15</v>
      </c>
    </row>
    <row r="248" spans="2:164" ht="19.2" customHeight="1" x14ac:dyDescent="0.3">
      <c r="B248" s="26">
        <f t="shared" ref="B248:B279" si="129">_xlfn.POISSON.DIST(C248, AwayTeamRating, FALSE)</f>
        <v>8.9286072124138399E-3</v>
      </c>
      <c r="C248" s="3">
        <v>64</v>
      </c>
      <c r="D248" s="26">
        <f t="shared" si="120"/>
        <v>1.4694803813834333E-40</v>
      </c>
      <c r="E248" s="26">
        <f t="shared" si="120"/>
        <v>1.2784479318035868E-38</v>
      </c>
      <c r="F248" s="26">
        <f t="shared" si="120"/>
        <v>5.5612485033455467E-37</v>
      </c>
      <c r="G248" s="26">
        <f t="shared" si="120"/>
        <v>1.6127620659702287E-35</v>
      </c>
      <c r="H248" s="26">
        <f t="shared" si="120"/>
        <v>3.5077574934852389E-34</v>
      </c>
      <c r="I248" s="26">
        <f t="shared" si="120"/>
        <v>6.103498038664326E-33</v>
      </c>
      <c r="J248" s="26">
        <f t="shared" si="120"/>
        <v>8.8500721560631851E-32</v>
      </c>
      <c r="K248" s="26">
        <f t="shared" si="120"/>
        <v>1.0999375393964258E-30</v>
      </c>
      <c r="L248" s="26">
        <f t="shared" si="120"/>
        <v>1.196182074093619E-29</v>
      </c>
      <c r="M248" s="26">
        <f t="shared" si="120"/>
        <v>1.1563093382904957E-28</v>
      </c>
      <c r="N248" s="26">
        <f t="shared" si="120"/>
        <v>1.0059891243127436E-27</v>
      </c>
      <c r="O248" s="26">
        <f t="shared" si="120"/>
        <v>7.9564594377461215E-27</v>
      </c>
      <c r="P248" s="26">
        <f t="shared" si="120"/>
        <v>5.7684330923659798E-26</v>
      </c>
      <c r="Q248" s="26">
        <f t="shared" si="120"/>
        <v>3.8604129156603148E-25</v>
      </c>
      <c r="R248" s="26">
        <f t="shared" si="120"/>
        <v>2.3989708833031872E-24</v>
      </c>
      <c r="S248" s="26">
        <f t="shared" si="120"/>
        <v>1.3914031123158482E-23</v>
      </c>
      <c r="T248" s="26">
        <f t="shared" si="118"/>
        <v>7.5657544232174351E-23</v>
      </c>
      <c r="U248" s="26">
        <f t="shared" si="118"/>
        <v>3.8718860871759547E-22</v>
      </c>
      <c r="V248" s="26">
        <f t="shared" si="118"/>
        <v>1.8714116088017213E-21</v>
      </c>
      <c r="W248" s="26">
        <f t="shared" si="118"/>
        <v>8.5690952613552704E-21</v>
      </c>
      <c r="X248" s="26">
        <f t="shared" si="118"/>
        <v>3.7275564386895605E-20</v>
      </c>
      <c r="Y248" s="26">
        <f t="shared" si="118"/>
        <v>1.5442733817428161E-19</v>
      </c>
      <c r="Z248" s="26">
        <f t="shared" si="118"/>
        <v>6.1068992823465693E-19</v>
      </c>
      <c r="AA248" s="26">
        <f t="shared" si="118"/>
        <v>2.310001032887623E-18</v>
      </c>
      <c r="AB248" s="26">
        <f t="shared" si="118"/>
        <v>8.3737537442176356E-18</v>
      </c>
      <c r="AC248" s="26">
        <f t="shared" si="118"/>
        <v>2.9140663029877403E-17</v>
      </c>
      <c r="AD248" s="26">
        <f t="shared" si="118"/>
        <v>9.7509141676896935E-17</v>
      </c>
      <c r="AE248" s="26">
        <f t="shared" si="118"/>
        <v>3.1419612318111273E-16</v>
      </c>
      <c r="AF248" s="26">
        <f t="shared" si="118"/>
        <v>9.762522398841775E-16</v>
      </c>
      <c r="AG248" s="26">
        <f t="shared" si="118"/>
        <v>2.9287567196525282E-15</v>
      </c>
      <c r="AH248" s="26">
        <f t="shared" si="118"/>
        <v>8.493394486992275E-15</v>
      </c>
      <c r="AI248" s="26">
        <f t="shared" si="124"/>
        <v>2.3836300657042901E-14</v>
      </c>
      <c r="AJ248" s="26">
        <f t="shared" si="124"/>
        <v>6.4804942411335343E-14</v>
      </c>
      <c r="AK248" s="26">
        <f t="shared" si="124"/>
        <v>1.7084939362988423E-13</v>
      </c>
      <c r="AL248" s="26">
        <f t="shared" si="124"/>
        <v>4.3717344840588005E-13</v>
      </c>
      <c r="AM248" s="26">
        <f t="shared" si="124"/>
        <v>1.0866882860374703E-12</v>
      </c>
      <c r="AN248" s="26">
        <f t="shared" si="124"/>
        <v>2.6261633579238952E-12</v>
      </c>
      <c r="AO248" s="26">
        <f t="shared" si="124"/>
        <v>6.1750327605237643E-12</v>
      </c>
      <c r="AP248" s="26">
        <f t="shared" si="124"/>
        <v>1.4137575004357032E-11</v>
      </c>
      <c r="AQ248" s="26">
        <f t="shared" si="124"/>
        <v>3.1537667317411773E-11</v>
      </c>
      <c r="AR248" s="26">
        <f t="shared" si="124"/>
        <v>6.8594426415370775E-11</v>
      </c>
      <c r="AS248" s="26">
        <f t="shared" si="124"/>
        <v>1.4555402678383538E-10</v>
      </c>
      <c r="AT248" s="26">
        <f t="shared" si="124"/>
        <v>3.0150476976651575E-10</v>
      </c>
      <c r="AU248" s="26">
        <f t="shared" si="124"/>
        <v>6.1002127836481173E-10</v>
      </c>
      <c r="AV248" s="26">
        <f t="shared" si="124"/>
        <v>1.2061784367667815E-9</v>
      </c>
      <c r="AW248" s="26">
        <f t="shared" si="124"/>
        <v>2.3319449777491067E-9</v>
      </c>
      <c r="AX248" s="26">
        <f t="shared" si="124"/>
        <v>4.4104176753080998E-9</v>
      </c>
      <c r="AY248" s="26">
        <f t="shared" si="122"/>
        <v>8.1639646330171687E-9</v>
      </c>
      <c r="AZ248" s="26">
        <f t="shared" si="122"/>
        <v>1.4797185897343579E-8</v>
      </c>
      <c r="BA248" s="26">
        <f t="shared" si="122"/>
        <v>2.6272554552426375E-8</v>
      </c>
      <c r="BB248" s="26">
        <f t="shared" si="122"/>
        <v>4.5714244921222035E-8</v>
      </c>
      <c r="BC248" s="26">
        <f t="shared" si="122"/>
        <v>7.7983123689143306E-8</v>
      </c>
      <c r="BD248" s="26">
        <f t="shared" si="122"/>
        <v>1.3047176463375828E-7</v>
      </c>
      <c r="BE248" s="26">
        <f t="shared" si="122"/>
        <v>2.1417063251201848E-7</v>
      </c>
      <c r="BF248" s="26">
        <f t="shared" si="122"/>
        <v>3.4505268571380836E-7</v>
      </c>
      <c r="BG248" s="26">
        <f t="shared" si="122"/>
        <v>5.4581061194729844E-7</v>
      </c>
      <c r="BH248" s="26">
        <f t="shared" si="122"/>
        <v>8.479557721324094E-7</v>
      </c>
      <c r="BI248" s="26">
        <f t="shared" si="122"/>
        <v>1.2942482837810471E-6</v>
      </c>
      <c r="BJ248" s="26">
        <f t="shared" si="122"/>
        <v>1.9413724256715603E-6</v>
      </c>
      <c r="BK248" s="26">
        <f t="shared" si="122"/>
        <v>2.8627017124309428E-6</v>
      </c>
      <c r="BL248" s="26">
        <f t="shared" si="122"/>
        <v>4.1509174830248819E-6</v>
      </c>
      <c r="BM248" s="26">
        <f t="shared" si="122"/>
        <v>5.9201610003797499E-6</v>
      </c>
      <c r="BN248" s="26">
        <f t="shared" si="107"/>
        <v>8.3073226940812563E-6</v>
      </c>
      <c r="BO248" s="26">
        <f t="shared" si="125"/>
        <v>1.147201705373125E-5</v>
      </c>
      <c r="BP248" s="26">
        <f t="shared" si="125"/>
        <v>1.5594773182415963E-5</v>
      </c>
      <c r="BQ248" s="26">
        <f t="shared" si="125"/>
        <v>2.0873004105695169E-5</v>
      </c>
      <c r="BR248" s="26">
        <f t="shared" si="125"/>
        <v>2.7514414502961785E-5</v>
      </c>
      <c r="BS248" s="26">
        <f t="shared" si="125"/>
        <v>3.5727672563547449E-5</v>
      </c>
      <c r="BT248" s="26">
        <f t="shared" si="125"/>
        <v>4.5710404603362107E-5</v>
      </c>
      <c r="BU248" s="26">
        <f t="shared" si="125"/>
        <v>5.7634857978152362E-5</v>
      </c>
      <c r="BV248" s="26">
        <f t="shared" si="125"/>
        <v>7.1631894915703546E-5</v>
      </c>
      <c r="BW248" s="26">
        <f t="shared" si="125"/>
        <v>8.777429376994674E-5</v>
      </c>
      <c r="BX248" s="26">
        <f t="shared" si="125"/>
        <v>1.060606049720189E-4</v>
      </c>
      <c r="BY248" s="26">
        <f t="shared" si="125"/>
        <v>1.2640099496665281E-4</v>
      </c>
      <c r="BZ248" s="26">
        <f t="shared" si="125"/>
        <v>1.4860657516349701E-4</v>
      </c>
      <c r="CA248" s="26">
        <f t="shared" si="125"/>
        <v>1.7238362718965662E-4</v>
      </c>
      <c r="CB248" s="26">
        <f t="shared" si="125"/>
        <v>1.9733388901973871E-4</v>
      </c>
      <c r="CC248" s="26">
        <f t="shared" si="125"/>
        <v>2.2296166681450981E-4</v>
      </c>
      <c r="CD248" s="26">
        <f t="shared" si="125"/>
        <v>2.4868801298541505E-4</v>
      </c>
      <c r="CE248" s="26">
        <f t="shared" si="123"/>
        <v>2.7387160923710214E-4</v>
      </c>
      <c r="CF248" s="26">
        <f t="shared" si="123"/>
        <v>2.978353750453486E-4</v>
      </c>
      <c r="CG248" s="26">
        <f t="shared" si="123"/>
        <v>3.1989725467833737E-4</v>
      </c>
      <c r="CH248" s="26">
        <f t="shared" si="123"/>
        <v>3.3940318484165083E-4</v>
      </c>
      <c r="CI248" s="26">
        <f t="shared" si="123"/>
        <v>3.5575996483401941E-4</v>
      </c>
      <c r="CJ248" s="26">
        <f t="shared" si="123"/>
        <v>3.6846567786380578E-4</v>
      </c>
      <c r="CK248" s="26">
        <f t="shared" si="127"/>
        <v>3.7713545851942481E-4</v>
      </c>
      <c r="CL248" s="26">
        <f t="shared" si="127"/>
        <v>3.8152075454872048E-4</v>
      </c>
      <c r="CM248" s="26">
        <f t="shared" si="127"/>
        <v>3.8152075454872054E-4</v>
      </c>
      <c r="CN248" s="26">
        <f t="shared" si="127"/>
        <v>3.7718529142884865E-4</v>
      </c>
      <c r="CO248" s="26">
        <f t="shared" si="127"/>
        <v>3.6870921746415551E-4</v>
      </c>
      <c r="CP248" s="26">
        <f t="shared" si="127"/>
        <v>3.5641891021535014E-4</v>
      </c>
      <c r="CQ248" s="26">
        <f t="shared" si="127"/>
        <v>3.4075214493115924E-4</v>
      </c>
      <c r="CR248" s="26">
        <f t="shared" si="127"/>
        <v>3.2223300661968305E-4</v>
      </c>
      <c r="CS248" s="26">
        <f t="shared" si="127"/>
        <v>3.0144378038615531E-4</v>
      </c>
      <c r="CT248" s="26">
        <f t="shared" si="127"/>
        <v>2.7899583929356925E-4</v>
      </c>
      <c r="CU248" s="26">
        <f t="shared" si="127"/>
        <v>2.5550145282674246E-4</v>
      </c>
      <c r="CV248" s="26">
        <f t="shared" si="127"/>
        <v>2.3154819162423483E-4</v>
      </c>
      <c r="CW248" s="26">
        <f t="shared" si="127"/>
        <v>2.0767724403410772E-4</v>
      </c>
      <c r="CX248" s="26">
        <f t="shared" si="127"/>
        <v>1.8436653296905446E-4</v>
      </c>
      <c r="CY248" s="26">
        <f t="shared" si="127"/>
        <v>1.620190744273512E-4</v>
      </c>
      <c r="CZ248" s="26">
        <f t="shared" si="127"/>
        <v>1.4095659475179555E-4</v>
      </c>
      <c r="DA248" s="26">
        <f t="shared" si="126"/>
        <v>1.2141805686540814E-4</v>
      </c>
      <c r="DB248" s="26">
        <f t="shared" si="126"/>
        <v>1.0356246026755373E-4</v>
      </c>
      <c r="DC248" s="26">
        <f t="shared" si="126"/>
        <v>8.7475087798807895E-5</v>
      </c>
      <c r="DD248" s="26">
        <f t="shared" si="126"/>
        <v>7.3176275370156438E-5</v>
      </c>
      <c r="DE248" s="26">
        <f t="shared" si="126"/>
        <v>6.0631771020986771E-5</v>
      </c>
      <c r="DF248" s="26">
        <f t="shared" si="110"/>
        <v>4.976381206439473E-5</v>
      </c>
      <c r="DG248" s="26">
        <f t="shared" si="110"/>
        <v>4.0462164949554666E-5</v>
      </c>
      <c r="DH248" s="26">
        <f t="shared" si="110"/>
        <v>3.2594521764919071E-5</v>
      </c>
      <c r="DI248" s="26">
        <f t="shared" si="121"/>
        <v>2.6015810949981254E-5</v>
      </c>
      <c r="DJ248" s="26">
        <f t="shared" si="121"/>
        <v>2.0576141387712445E-5</v>
      </c>
      <c r="DK248" s="26">
        <f t="shared" si="121"/>
        <v>1.6127245952531372E-5</v>
      </c>
      <c r="DL248" s="26">
        <f t="shared" si="121"/>
        <v>1.252741426669852E-5</v>
      </c>
      <c r="DM248" s="26">
        <f t="shared" si="121"/>
        <v>9.645000364626286E-6</v>
      </c>
      <c r="DN248" s="26">
        <f t="shared" si="121"/>
        <v>7.360658173004266E-6</v>
      </c>
      <c r="DO248" s="26">
        <f t="shared" si="121"/>
        <v>5.5684979221858424E-6</v>
      </c>
      <c r="DP248" s="26">
        <f t="shared" si="121"/>
        <v>4.1763734416393744E-6</v>
      </c>
      <c r="DQ248" s="26">
        <f t="shared" si="121"/>
        <v>3.1055084566036189E-6</v>
      </c>
      <c r="DR248" s="26">
        <f t="shared" si="121"/>
        <v>2.2896545400382847E-6</v>
      </c>
      <c r="DS248" s="26">
        <f t="shared" si="121"/>
        <v>1.6739491175069761E-6</v>
      </c>
      <c r="DT248" s="26">
        <f t="shared" si="121"/>
        <v>1.2136131101925524E-6</v>
      </c>
      <c r="DU248" s="26">
        <f t="shared" si="121"/>
        <v>8.725978560888586E-7</v>
      </c>
      <c r="DV248" s="26">
        <f t="shared" si="121"/>
        <v>6.2226240557156497E-7</v>
      </c>
      <c r="DW248" s="26">
        <f t="shared" si="121"/>
        <v>4.4013682345306007E-7</v>
      </c>
      <c r="DX248" s="26">
        <f t="shared" si="121"/>
        <v>3.0880567451948499E-7</v>
      </c>
      <c r="DY248" s="26">
        <f t="shared" si="119"/>
        <v>2.1492874946556279E-7</v>
      </c>
      <c r="DZ248" s="26">
        <f t="shared" si="119"/>
        <v>1.484031841547928E-7</v>
      </c>
      <c r="EA248" s="26">
        <f t="shared" si="119"/>
        <v>1.0166202379107777E-7</v>
      </c>
      <c r="EB248" s="26">
        <f t="shared" si="119"/>
        <v>6.9098406795498515E-8</v>
      </c>
      <c r="EC248" s="26">
        <f t="shared" si="81"/>
        <v>4.6601251094638388E-8</v>
      </c>
      <c r="ED248" s="26">
        <f t="shared" si="81"/>
        <v>3.1186991117181159E-8</v>
      </c>
      <c r="EE248" s="26">
        <f t="shared" si="117"/>
        <v>2.0711971199959913E-8</v>
      </c>
      <c r="EF248" s="26">
        <f t="shared" si="117"/>
        <v>1.3651071927246442E-8</v>
      </c>
      <c r="EG248" s="26">
        <f t="shared" si="117"/>
        <v>8.9296485539130251E-9</v>
      </c>
      <c r="EH248" s="26">
        <f t="shared" si="117"/>
        <v>5.7976076432122377E-9</v>
      </c>
      <c r="EI248" s="26">
        <f t="shared" si="117"/>
        <v>3.7362360367367688E-9</v>
      </c>
      <c r="EJ248" s="26">
        <f t="shared" si="117"/>
        <v>2.3900921705595198E-9</v>
      </c>
      <c r="EK248" s="26">
        <f t="shared" si="117"/>
        <v>1.5177957579465775E-9</v>
      </c>
      <c r="EL248" s="26">
        <f t="shared" si="117"/>
        <v>9.5687123870544328E-10</v>
      </c>
      <c r="EM248" s="26">
        <f t="shared" si="117"/>
        <v>5.9890501990916626E-10</v>
      </c>
      <c r="EN248" s="26">
        <f t="shared" si="117"/>
        <v>3.7217669094355209E-10</v>
      </c>
      <c r="EO248" s="26">
        <f t="shared" si="117"/>
        <v>2.2964093696517005E-10</v>
      </c>
      <c r="EP248" s="26">
        <f t="shared" si="117"/>
        <v>1.4069550363358991E-10</v>
      </c>
      <c r="EQ248" s="26">
        <f t="shared" si="117"/>
        <v>8.5597963749106279E-11</v>
      </c>
      <c r="ER248" s="26">
        <f t="shared" si="117"/>
        <v>5.1715436431752245E-11</v>
      </c>
      <c r="ES248" s="26">
        <f t="shared" si="128"/>
        <v>3.102926185905114E-11</v>
      </c>
      <c r="ET248" s="26">
        <f t="shared" si="128"/>
        <v>1.8490039600941796E-11</v>
      </c>
      <c r="EU248" s="26">
        <f t="shared" si="128"/>
        <v>1.0943084661781559E-11</v>
      </c>
      <c r="EV248" s="26">
        <f t="shared" si="128"/>
        <v>6.4327592268582521E-12</v>
      </c>
      <c r="EW248" s="26">
        <f t="shared" si="128"/>
        <v>3.756040622393737E-12</v>
      </c>
      <c r="EX248" s="26">
        <f t="shared" si="128"/>
        <v>2.1785035609883861E-12</v>
      </c>
      <c r="EY248" s="26">
        <f t="shared" si="128"/>
        <v>1.2551643033509163E-12</v>
      </c>
      <c r="EZ248" s="26">
        <f t="shared" si="128"/>
        <v>7.184164104705746E-13</v>
      </c>
      <c r="FA248" s="26">
        <f t="shared" si="128"/>
        <v>4.0851129222837429E-13</v>
      </c>
      <c r="FB248" s="26">
        <f t="shared" si="128"/>
        <v>2.3078235340174144E-13</v>
      </c>
      <c r="FC248" s="26">
        <f t="shared" si="128"/>
        <v>1.2953590158678526E-13</v>
      </c>
      <c r="FD248" s="26">
        <f t="shared" si="128"/>
        <v>7.2241175884936287E-14</v>
      </c>
      <c r="FE248" s="26">
        <f t="shared" si="128"/>
        <v>4.003173440757671E-14</v>
      </c>
      <c r="FF248" s="26">
        <f t="shared" si="128"/>
        <v>2.2042790464931491E-14</v>
      </c>
      <c r="FG248" s="26">
        <f t="shared" si="128"/>
        <v>1.2061149499679392E-14</v>
      </c>
      <c r="FH248" s="26">
        <f t="shared" si="128"/>
        <v>6.5582500404506656E-15</v>
      </c>
    </row>
    <row r="249" spans="2:164" ht="19.2" customHeight="1" x14ac:dyDescent="0.3">
      <c r="B249" s="26">
        <f t="shared" si="129"/>
        <v>1.0989055030663183E-2</v>
      </c>
      <c r="C249" s="3">
        <v>65</v>
      </c>
      <c r="D249" s="26">
        <f t="shared" si="120"/>
        <v>1.8085912386257632E-40</v>
      </c>
      <c r="E249" s="26">
        <f t="shared" si="120"/>
        <v>1.5734743776044138E-38</v>
      </c>
      <c r="F249" s="26">
        <f t="shared" si="120"/>
        <v>6.8446135425791314E-37</v>
      </c>
      <c r="G249" s="26">
        <f t="shared" si="120"/>
        <v>1.9849379273479731E-35</v>
      </c>
      <c r="H249" s="26">
        <f t="shared" si="120"/>
        <v>4.3172399919818309E-34</v>
      </c>
      <c r="I249" s="26">
        <f t="shared" si="120"/>
        <v>7.511997586048398E-33</v>
      </c>
      <c r="J249" s="26">
        <f t="shared" si="120"/>
        <v>1.089239649977007E-31</v>
      </c>
      <c r="K249" s="26">
        <f t="shared" si="120"/>
        <v>1.3537692792571389E-30</v>
      </c>
      <c r="L249" s="26">
        <f t="shared" si="120"/>
        <v>1.4722240911921458E-29</v>
      </c>
      <c r="M249" s="26">
        <f t="shared" si="120"/>
        <v>1.4231499548190712E-28</v>
      </c>
      <c r="N249" s="26">
        <f t="shared" si="120"/>
        <v>1.2381404606926071E-27</v>
      </c>
      <c r="O249" s="26">
        <f t="shared" si="120"/>
        <v>9.7925654618413756E-27</v>
      </c>
      <c r="P249" s="26">
        <f t="shared" si="120"/>
        <v>7.0996099598350494E-26</v>
      </c>
      <c r="Q249" s="26">
        <f t="shared" si="120"/>
        <v>4.7512774346588476E-25</v>
      </c>
      <c r="R249" s="26">
        <f t="shared" si="120"/>
        <v>2.9525795486808448E-24</v>
      </c>
      <c r="S249" s="26">
        <f t="shared" si="120"/>
        <v>1.7124961382348894E-23</v>
      </c>
      <c r="T249" s="26">
        <f t="shared" si="118"/>
        <v>9.3116977516522246E-23</v>
      </c>
      <c r="U249" s="26">
        <f t="shared" si="118"/>
        <v>4.7653982611396349E-22</v>
      </c>
      <c r="V249" s="26">
        <f t="shared" si="118"/>
        <v>2.3032758262175021E-21</v>
      </c>
      <c r="W249" s="26">
        <f t="shared" si="118"/>
        <v>1.0546578783206481E-20</v>
      </c>
      <c r="X249" s="26">
        <f t="shared" si="118"/>
        <v>4.587761770694842E-20</v>
      </c>
      <c r="Y249" s="26">
        <f t="shared" si="118"/>
        <v>1.9006441621450037E-19</v>
      </c>
      <c r="Z249" s="26">
        <f t="shared" si="118"/>
        <v>7.5161837321188517E-19</v>
      </c>
      <c r="AA249" s="26">
        <f t="shared" si="118"/>
        <v>2.8430781943232274E-18</v>
      </c>
      <c r="AB249" s="26">
        <f t="shared" si="118"/>
        <v>1.0306158454421701E-17</v>
      </c>
      <c r="AC249" s="26">
        <f t="shared" si="118"/>
        <v>3.5865431421387557E-17</v>
      </c>
      <c r="AD249" s="26">
        <f t="shared" si="118"/>
        <v>1.2001125129464233E-16</v>
      </c>
      <c r="AE249" s="26">
        <f t="shared" si="118"/>
        <v>3.8670292083829243E-16</v>
      </c>
      <c r="AF249" s="26">
        <f t="shared" si="118"/>
        <v>1.2015412183189871E-15</v>
      </c>
      <c r="AG249" s="26">
        <f t="shared" si="118"/>
        <v>3.6046236549569565E-15</v>
      </c>
      <c r="AH249" s="26">
        <f t="shared" si="118"/>
        <v>1.0453408599375104E-14</v>
      </c>
      <c r="AI249" s="26">
        <f t="shared" si="124"/>
        <v>2.933698542405279E-14</v>
      </c>
      <c r="AJ249" s="26">
        <f t="shared" si="124"/>
        <v>7.9759929121643474E-14</v>
      </c>
      <c r="AK249" s="26">
        <f t="shared" si="124"/>
        <v>2.1027617677524206E-13</v>
      </c>
      <c r="AL249" s="26">
        <f t="shared" si="124"/>
        <v>5.3805962880723682E-13</v>
      </c>
      <c r="AM249" s="26">
        <f t="shared" si="124"/>
        <v>1.3374625058922705E-12</v>
      </c>
      <c r="AN249" s="26">
        <f t="shared" si="124"/>
        <v>3.2322010559063314E-12</v>
      </c>
      <c r="AO249" s="26">
        <f t="shared" si="124"/>
        <v>7.6000403206446305E-12</v>
      </c>
      <c r="AP249" s="26">
        <f t="shared" si="124"/>
        <v>1.7400092313054801E-11</v>
      </c>
      <c r="AQ249" s="26">
        <f t="shared" si="124"/>
        <v>3.8815590544506781E-11</v>
      </c>
      <c r="AR249" s="26">
        <f t="shared" si="124"/>
        <v>8.4423909434302462E-11</v>
      </c>
      <c r="AS249" s="26">
        <f t="shared" si="124"/>
        <v>1.7914341758010501E-10</v>
      </c>
      <c r="AT249" s="26">
        <f t="shared" si="124"/>
        <v>3.710827935587885E-10</v>
      </c>
      <c r="AU249" s="26">
        <f t="shared" si="124"/>
        <v>7.507954195259218E-10</v>
      </c>
      <c r="AV249" s="26">
        <f t="shared" si="124"/>
        <v>1.4845273067898841E-9</v>
      </c>
      <c r="AW249" s="26">
        <f t="shared" si="124"/>
        <v>2.8700861264604378E-9</v>
      </c>
      <c r="AX249" s="26">
        <f t="shared" si="124"/>
        <v>5.4282063696099669E-9</v>
      </c>
      <c r="AY249" s="26">
        <f t="shared" si="122"/>
        <v>1.0047956471405744E-8</v>
      </c>
      <c r="AZ249" s="26">
        <f t="shared" si="122"/>
        <v>1.821192110442286E-8</v>
      </c>
      <c r="BA249" s="26">
        <f t="shared" si="122"/>
        <v>3.2335451756832448E-8</v>
      </c>
      <c r="BB249" s="26">
        <f t="shared" si="122"/>
        <v>5.6263686056888638E-8</v>
      </c>
      <c r="BC249" s="26">
        <f t="shared" si="122"/>
        <v>9.5979229155868633E-8</v>
      </c>
      <c r="BD249" s="26">
        <f t="shared" si="122"/>
        <v>1.6058063339539476E-7</v>
      </c>
      <c r="BE249" s="26">
        <f t="shared" si="122"/>
        <v>2.6359462463017651E-7</v>
      </c>
      <c r="BF249" s="26">
        <f t="shared" si="122"/>
        <v>4.2468022857084086E-7</v>
      </c>
      <c r="BG249" s="26">
        <f t="shared" si="122"/>
        <v>6.7176690701205941E-7</v>
      </c>
      <c r="BH249" s="26">
        <f t="shared" si="122"/>
        <v>1.0436378733937343E-6</v>
      </c>
      <c r="BI249" s="26">
        <f t="shared" si="122"/>
        <v>1.5929209646535959E-6</v>
      </c>
      <c r="BJ249" s="26">
        <f t="shared" si="122"/>
        <v>2.3893814469803811E-6</v>
      </c>
      <c r="BK249" s="26">
        <f t="shared" si="122"/>
        <v>3.5233251845303897E-6</v>
      </c>
      <c r="BL249" s="26">
        <f t="shared" si="122"/>
        <v>5.1088215175690835E-6</v>
      </c>
      <c r="BM249" s="26">
        <f t="shared" si="122"/>
        <v>7.2863520004673815E-6</v>
      </c>
      <c r="BN249" s="26">
        <f t="shared" si="107"/>
        <v>1.0224397161946159E-5</v>
      </c>
      <c r="BO249" s="26">
        <f t="shared" si="125"/>
        <v>1.4119405604592302E-5</v>
      </c>
      <c r="BP249" s="26">
        <f t="shared" si="125"/>
        <v>1.9193566993742715E-5</v>
      </c>
      <c r="BQ249" s="26">
        <f t="shared" si="125"/>
        <v>2.568985120700943E-5</v>
      </c>
      <c r="BR249" s="26">
        <f t="shared" si="125"/>
        <v>3.3863894772876029E-5</v>
      </c>
      <c r="BS249" s="26">
        <f t="shared" si="125"/>
        <v>4.3972520078212225E-5</v>
      </c>
      <c r="BT249" s="26">
        <f t="shared" si="125"/>
        <v>5.6258959511830262E-5</v>
      </c>
      <c r="BU249" s="26">
        <f t="shared" si="125"/>
        <v>7.0935209819264418E-5</v>
      </c>
      <c r="BV249" s="26">
        <f t="shared" si="125"/>
        <v>8.8162332203942781E-5</v>
      </c>
      <c r="BW249" s="26">
        <f t="shared" si="125"/>
        <v>1.0802990002454979E-4</v>
      </c>
      <c r="BX249" s="26">
        <f t="shared" si="125"/>
        <v>1.3053612919633091E-4</v>
      </c>
      <c r="BY249" s="26">
        <f t="shared" si="125"/>
        <v>1.5557045534357261E-4</v>
      </c>
      <c r="BZ249" s="26">
        <f t="shared" si="125"/>
        <v>1.82900400201227E-4</v>
      </c>
      <c r="CA249" s="26">
        <f t="shared" si="125"/>
        <v>2.1216446423342344E-4</v>
      </c>
      <c r="CB249" s="26">
        <f t="shared" si="125"/>
        <v>2.4287247879352446E-4</v>
      </c>
      <c r="CC249" s="26">
        <f t="shared" si="125"/>
        <v>2.7441435915631965E-4</v>
      </c>
      <c r="CD249" s="26">
        <f t="shared" si="125"/>
        <v>3.0607755444358759E-4</v>
      </c>
      <c r="CE249" s="26">
        <f t="shared" si="123"/>
        <v>3.3707274983027941E-4</v>
      </c>
      <c r="CF249" s="26">
        <f t="shared" si="123"/>
        <v>3.665666154404289E-4</v>
      </c>
      <c r="CG249" s="26">
        <f t="shared" si="123"/>
        <v>3.9371969806564587E-4</v>
      </c>
      <c r="CH249" s="26">
        <f t="shared" si="123"/>
        <v>4.1772699672818549E-4</v>
      </c>
      <c r="CI249" s="26">
        <f t="shared" si="123"/>
        <v>4.3785841825725452E-4</v>
      </c>
      <c r="CJ249" s="26">
        <f t="shared" si="123"/>
        <v>4.5349621890929928E-4</v>
      </c>
      <c r="CK249" s="26">
        <f t="shared" si="127"/>
        <v>4.6416671817775339E-4</v>
      </c>
      <c r="CL249" s="26">
        <f t="shared" si="127"/>
        <v>4.69564005598425E-4</v>
      </c>
      <c r="CM249" s="26">
        <f t="shared" si="127"/>
        <v>4.6956400559842505E-4</v>
      </c>
      <c r="CN249" s="26">
        <f t="shared" si="127"/>
        <v>4.6422805098935197E-4</v>
      </c>
      <c r="CO249" s="26">
        <f t="shared" si="127"/>
        <v>4.5379595995588356E-4</v>
      </c>
      <c r="CP249" s="26">
        <f t="shared" si="127"/>
        <v>4.3866942795735389E-4</v>
      </c>
      <c r="CQ249" s="26">
        <f t="shared" si="127"/>
        <v>4.1938725529988812E-4</v>
      </c>
      <c r="CR249" s="26">
        <f t="shared" si="127"/>
        <v>3.9659446968576359E-4</v>
      </c>
      <c r="CS249" s="26">
        <f t="shared" si="127"/>
        <v>3.7100772970603715E-4</v>
      </c>
      <c r="CT249" s="26">
        <f t="shared" si="127"/>
        <v>3.4337949451516205E-4</v>
      </c>
      <c r="CU249" s="26">
        <f t="shared" si="127"/>
        <v>3.144633265559906E-4</v>
      </c>
      <c r="CV249" s="26">
        <f t="shared" si="127"/>
        <v>2.849823896913658E-4</v>
      </c>
      <c r="CW249" s="26">
        <f t="shared" si="127"/>
        <v>2.5560276188813251E-4</v>
      </c>
      <c r="CX249" s="26">
        <f t="shared" si="127"/>
        <v>2.2691265596191308E-4</v>
      </c>
      <c r="CY249" s="26">
        <f t="shared" si="127"/>
        <v>1.9940809160289371E-4</v>
      </c>
      <c r="CZ249" s="26">
        <f t="shared" si="127"/>
        <v>1.7348503969451755E-4</v>
      </c>
      <c r="DA249" s="26">
        <f t="shared" si="126"/>
        <v>1.4943760844973305E-4</v>
      </c>
      <c r="DB249" s="26">
        <f t="shared" si="126"/>
        <v>1.2746148956006609E-4</v>
      </c>
      <c r="DC249" s="26">
        <f t="shared" si="126"/>
        <v>1.0766164652160968E-4</v>
      </c>
      <c r="DD249" s="26">
        <f t="shared" si="126"/>
        <v>9.0063108147884807E-5</v>
      </c>
      <c r="DE249" s="26">
        <f t="shared" si="126"/>
        <v>7.4623718179676001E-5</v>
      </c>
      <c r="DF249" s="26">
        <f t="shared" si="110"/>
        <v>6.1247768694639644E-5</v>
      </c>
      <c r="DG249" s="26">
        <f t="shared" si="110"/>
        <v>4.979958763022111E-5</v>
      </c>
      <c r="DH249" s="26">
        <f t="shared" si="110"/>
        <v>4.0116334479900381E-5</v>
      </c>
      <c r="DI249" s="26">
        <f t="shared" si="121"/>
        <v>3.2019459630746142E-5</v>
      </c>
      <c r="DJ249" s="26">
        <f t="shared" si="121"/>
        <v>2.5324481707953765E-5</v>
      </c>
      <c r="DK249" s="26">
        <f t="shared" si="121"/>
        <v>1.984891809542322E-5</v>
      </c>
      <c r="DL249" s="26">
        <f t="shared" si="121"/>
        <v>1.5418356020552019E-5</v>
      </c>
      <c r="DM249" s="26">
        <f t="shared" si="121"/>
        <v>1.1870769679540041E-5</v>
      </c>
      <c r="DN249" s="26">
        <f t="shared" si="121"/>
        <v>9.0592715975437079E-6</v>
      </c>
      <c r="DO249" s="26">
        <f t="shared" si="121"/>
        <v>6.8535359042287263E-6</v>
      </c>
      <c r="DP249" s="26">
        <f t="shared" si="121"/>
        <v>5.1401519281715356E-6</v>
      </c>
      <c r="DQ249" s="26">
        <f t="shared" si="121"/>
        <v>3.8221642542813756E-6</v>
      </c>
      <c r="DR249" s="26">
        <f t="shared" si="121"/>
        <v>2.818036356970195E-6</v>
      </c>
      <c r="DS249" s="26">
        <f t="shared" si="121"/>
        <v>2.060245067700893E-6</v>
      </c>
      <c r="DT249" s="26">
        <f t="shared" si="121"/>
        <v>1.493677674083141E-6</v>
      </c>
      <c r="DU249" s="26">
        <f t="shared" si="121"/>
        <v>1.073966592109364E-6</v>
      </c>
      <c r="DV249" s="26">
        <f t="shared" si="121"/>
        <v>7.6586142224192582E-7</v>
      </c>
      <c r="DW249" s="26">
        <f t="shared" si="121"/>
        <v>5.4170685963453529E-7</v>
      </c>
      <c r="DX249" s="26">
        <f t="shared" si="121"/>
        <v>3.8006852248551979E-7</v>
      </c>
      <c r="DY249" s="26">
        <f t="shared" si="119"/>
        <v>2.6452769164992334E-7</v>
      </c>
      <c r="DZ249" s="26">
        <f t="shared" si="119"/>
        <v>1.8265007280589873E-7</v>
      </c>
      <c r="EA249" s="26">
        <f t="shared" si="119"/>
        <v>1.2512249081978798E-7</v>
      </c>
      <c r="EB249" s="26">
        <f t="shared" si="119"/>
        <v>8.5044192979075059E-8</v>
      </c>
      <c r="EC249" s="26">
        <f t="shared" si="81"/>
        <v>5.7355385962631835E-8</v>
      </c>
      <c r="ED249" s="26">
        <f t="shared" si="81"/>
        <v>3.8383989067299872E-8</v>
      </c>
      <c r="EE249" s="26">
        <f t="shared" si="117"/>
        <v>2.549165686148911E-8</v>
      </c>
      <c r="EF249" s="26">
        <f t="shared" si="117"/>
        <v>1.6801319295072538E-8</v>
      </c>
      <c r="EG249" s="26">
        <f t="shared" si="117"/>
        <v>1.0990336681739102E-8</v>
      </c>
      <c r="EH249" s="26">
        <f t="shared" si="117"/>
        <v>7.1355170993381357E-9</v>
      </c>
      <c r="EI249" s="26">
        <f t="shared" si="117"/>
        <v>4.5984443529067898E-9</v>
      </c>
      <c r="EJ249" s="26">
        <f t="shared" si="117"/>
        <v>2.9416519022271001E-9</v>
      </c>
      <c r="EK249" s="26">
        <f t="shared" si="117"/>
        <v>1.8680563174727101E-9</v>
      </c>
      <c r="EL249" s="26">
        <f t="shared" si="117"/>
        <v>1.1776876784066991E-9</v>
      </c>
      <c r="EM249" s="26">
        <f t="shared" si="117"/>
        <v>7.3711387065743511E-10</v>
      </c>
      <c r="EN249" s="26">
        <f t="shared" si="117"/>
        <v>4.5806361962283316E-10</v>
      </c>
      <c r="EO249" s="26">
        <f t="shared" si="117"/>
        <v>2.8263499934174764E-10</v>
      </c>
      <c r="EP249" s="26">
        <f t="shared" si="117"/>
        <v>1.731636967798029E-10</v>
      </c>
      <c r="EQ249" s="26">
        <f t="shared" si="117"/>
        <v>1.0535133999889999E-10</v>
      </c>
      <c r="ER249" s="26">
        <f t="shared" si="117"/>
        <v>6.3649767916002733E-11</v>
      </c>
      <c r="ES249" s="26">
        <f t="shared" si="128"/>
        <v>3.8189860749601394E-11</v>
      </c>
      <c r="ET249" s="26">
        <f t="shared" si="128"/>
        <v>2.2756971816543742E-11</v>
      </c>
      <c r="EU249" s="26">
        <f t="shared" si="128"/>
        <v>1.3468411891423453E-11</v>
      </c>
      <c r="EV249" s="26">
        <f t="shared" si="128"/>
        <v>7.9172421253640002E-12</v>
      </c>
      <c r="EW249" s="26">
        <f t="shared" si="128"/>
        <v>4.6228192275615205E-12</v>
      </c>
      <c r="EX249" s="26">
        <f t="shared" si="128"/>
        <v>2.6812351519857048E-12</v>
      </c>
      <c r="EY249" s="26">
        <f t="shared" si="128"/>
        <v>1.5448176041242041E-12</v>
      </c>
      <c r="EZ249" s="26">
        <f t="shared" si="128"/>
        <v>8.8420481288686078E-13</v>
      </c>
      <c r="FA249" s="26">
        <f t="shared" si="128"/>
        <v>5.0278312889646042E-13</v>
      </c>
      <c r="FB249" s="26">
        <f t="shared" si="128"/>
        <v>2.8403981957137396E-13</v>
      </c>
      <c r="FC249" s="26">
        <f t="shared" si="128"/>
        <v>1.5942880195296641E-13</v>
      </c>
      <c r="FD249" s="26">
        <f t="shared" si="128"/>
        <v>8.891221647376771E-14</v>
      </c>
      <c r="FE249" s="26">
        <f t="shared" si="128"/>
        <v>4.9269826963171316E-14</v>
      </c>
      <c r="FF249" s="26">
        <f t="shared" si="128"/>
        <v>2.7129588264531055E-14</v>
      </c>
      <c r="FG249" s="26">
        <f t="shared" si="128"/>
        <v>1.4844491691913092E-14</v>
      </c>
      <c r="FH249" s="26">
        <f t="shared" si="128"/>
        <v>8.0716923574777391E-15</v>
      </c>
    </row>
    <row r="250" spans="2:164" ht="19.2" customHeight="1" x14ac:dyDescent="0.3">
      <c r="B250" s="26">
        <f t="shared" si="129"/>
        <v>1.3320066703834165E-2</v>
      </c>
      <c r="C250" s="3">
        <v>66</v>
      </c>
      <c r="D250" s="26">
        <f t="shared" si="120"/>
        <v>2.1922318043948653E-40</v>
      </c>
      <c r="E250" s="26">
        <f t="shared" si="120"/>
        <v>1.9072416698235326E-38</v>
      </c>
      <c r="F250" s="26">
        <f t="shared" si="120"/>
        <v>8.2965012637322829E-37</v>
      </c>
      <c r="G250" s="26">
        <f t="shared" si="120"/>
        <v>2.4059853664823921E-35</v>
      </c>
      <c r="H250" s="26">
        <f t="shared" si="120"/>
        <v>5.2330181720991901E-34</v>
      </c>
      <c r="I250" s="26">
        <f t="shared" si="120"/>
        <v>9.1054516194526065E-33</v>
      </c>
      <c r="J250" s="26">
        <f t="shared" si="120"/>
        <v>1.3202904848206148E-31</v>
      </c>
      <c r="K250" s="26">
        <f t="shared" si="120"/>
        <v>1.6409324597056234E-30</v>
      </c>
      <c r="L250" s="26">
        <f t="shared" si="120"/>
        <v>1.7845140499298743E-29</v>
      </c>
      <c r="M250" s="26">
        <f t="shared" si="120"/>
        <v>1.7250302482655411E-28</v>
      </c>
      <c r="N250" s="26">
        <f t="shared" si="120"/>
        <v>1.5007763159910393E-27</v>
      </c>
      <c r="O250" s="26">
        <f t="shared" si="120"/>
        <v>1.1869776317383489E-26</v>
      </c>
      <c r="P250" s="26">
        <f t="shared" si="120"/>
        <v>8.6055878301030935E-26</v>
      </c>
      <c r="Q250" s="26">
        <f t="shared" si="120"/>
        <v>5.7591241632228466E-25</v>
      </c>
      <c r="R250" s="26">
        <f t="shared" si="120"/>
        <v>3.5788843014313282E-24</v>
      </c>
      <c r="S250" s="26">
        <f t="shared" si="120"/>
        <v>2.0757528948301697E-23</v>
      </c>
      <c r="T250" s="26">
        <f t="shared" si="118"/>
        <v>1.1286906365639064E-22</v>
      </c>
      <c r="U250" s="26">
        <f t="shared" si="118"/>
        <v>5.7762403165328917E-22</v>
      </c>
      <c r="V250" s="26">
        <f t="shared" si="118"/>
        <v>2.7918494863242457E-21</v>
      </c>
      <c r="W250" s="26">
        <f t="shared" si="118"/>
        <v>1.2783731858432103E-20</v>
      </c>
      <c r="X250" s="26">
        <f t="shared" si="118"/>
        <v>5.5609233584179916E-20</v>
      </c>
      <c r="Y250" s="26">
        <f t="shared" si="118"/>
        <v>2.3038111056303083E-19</v>
      </c>
      <c r="Z250" s="26">
        <f t="shared" si="118"/>
        <v>9.1105257359016411E-19</v>
      </c>
      <c r="AA250" s="26">
        <f t="shared" si="118"/>
        <v>3.4461553870584583E-18</v>
      </c>
      <c r="AB250" s="26">
        <f t="shared" si="118"/>
        <v>1.2492313278086913E-17</v>
      </c>
      <c r="AC250" s="26">
        <f t="shared" si="118"/>
        <v>4.3473250207742502E-17</v>
      </c>
      <c r="AD250" s="26">
        <f t="shared" si="118"/>
        <v>1.4546818338744528E-16</v>
      </c>
      <c r="AE250" s="26">
        <f t="shared" si="118"/>
        <v>4.6873081313732425E-16</v>
      </c>
      <c r="AF250" s="26">
        <f t="shared" si="118"/>
        <v>1.456413597962409E-15</v>
      </c>
      <c r="AG250" s="26">
        <f t="shared" si="118"/>
        <v>4.3692407938872208E-15</v>
      </c>
      <c r="AH250" s="26">
        <f t="shared" si="118"/>
        <v>1.2670798302272856E-14</v>
      </c>
      <c r="AI250" s="26">
        <f t="shared" si="124"/>
        <v>3.5559982332185205E-14</v>
      </c>
      <c r="AJ250" s="26">
        <f t="shared" si="124"/>
        <v>9.6678701965628477E-14</v>
      </c>
      <c r="AK250" s="26">
        <f t="shared" si="124"/>
        <v>2.5488021427302074E-13</v>
      </c>
      <c r="AL250" s="26">
        <f t="shared" si="124"/>
        <v>6.5219348946331749E-13</v>
      </c>
      <c r="AM250" s="26">
        <f t="shared" si="124"/>
        <v>1.6211666738088132E-12</v>
      </c>
      <c r="AN250" s="26">
        <f t="shared" si="124"/>
        <v>3.9178194617046453E-12</v>
      </c>
      <c r="AO250" s="26">
        <f t="shared" si="124"/>
        <v>9.2121700856298569E-12</v>
      </c>
      <c r="AP250" s="26">
        <f t="shared" si="124"/>
        <v>2.1091020985520975E-11</v>
      </c>
      <c r="AQ250" s="26">
        <f t="shared" si="124"/>
        <v>4.704920066000823E-11</v>
      </c>
      <c r="AR250" s="26">
        <f t="shared" si="124"/>
        <v>1.0233201143551815E-10</v>
      </c>
      <c r="AS250" s="26">
        <f t="shared" si="124"/>
        <v>2.1714353646073341E-10</v>
      </c>
      <c r="AT250" s="26">
        <f t="shared" si="124"/>
        <v>4.4979732552580435E-10</v>
      </c>
      <c r="AU250" s="26">
        <f t="shared" si="124"/>
        <v>9.1005505397081449E-10</v>
      </c>
      <c r="AV250" s="26">
        <f t="shared" si="124"/>
        <v>1.7994270385331934E-9</v>
      </c>
      <c r="AW250" s="26">
        <f t="shared" si="124"/>
        <v>3.4788922744975015E-9</v>
      </c>
      <c r="AX250" s="26">
        <f t="shared" si="124"/>
        <v>6.5796440843757195E-9</v>
      </c>
      <c r="AY250" s="26">
        <f t="shared" si="122"/>
        <v>1.2179341177461509E-8</v>
      </c>
      <c r="AZ250" s="26">
        <f t="shared" si="122"/>
        <v>2.2075055884148927E-8</v>
      </c>
      <c r="BA250" s="26">
        <f t="shared" si="122"/>
        <v>3.9194486977978731E-8</v>
      </c>
      <c r="BB250" s="26">
        <f t="shared" si="122"/>
        <v>6.8198407341683211E-8</v>
      </c>
      <c r="BC250" s="26">
        <f t="shared" si="122"/>
        <v>1.163384595828711E-7</v>
      </c>
      <c r="BD250" s="26">
        <f t="shared" si="122"/>
        <v>1.9464319199441793E-7</v>
      </c>
      <c r="BE250" s="26">
        <f t="shared" si="122"/>
        <v>3.1950863591536554E-7</v>
      </c>
      <c r="BF250" s="26">
        <f t="shared" si="122"/>
        <v>5.1476391341920115E-7</v>
      </c>
      <c r="BG250" s="26">
        <f t="shared" si="122"/>
        <v>8.1426291759037522E-7</v>
      </c>
      <c r="BH250" s="26">
        <f t="shared" si="122"/>
        <v>1.2650156041136174E-6</v>
      </c>
      <c r="BI250" s="26">
        <f t="shared" si="122"/>
        <v>1.9308132904892076E-6</v>
      </c>
      <c r="BJ250" s="26">
        <f t="shared" si="122"/>
        <v>2.896219935733796E-6</v>
      </c>
      <c r="BK250" s="26">
        <f t="shared" si="122"/>
        <v>4.2706971933701703E-6</v>
      </c>
      <c r="BL250" s="26">
        <f t="shared" si="122"/>
        <v>6.1925109303867697E-6</v>
      </c>
      <c r="BM250" s="26">
        <f t="shared" si="122"/>
        <v>8.8319418187483434E-6</v>
      </c>
      <c r="BN250" s="26">
        <f t="shared" si="107"/>
        <v>1.2393208681146861E-5</v>
      </c>
      <c r="BO250" s="26">
        <f t="shared" si="125"/>
        <v>1.7114431035869462E-5</v>
      </c>
      <c r="BP250" s="26">
        <f t="shared" si="125"/>
        <v>2.3264929689385114E-5</v>
      </c>
      <c r="BQ250" s="26">
        <f t="shared" si="125"/>
        <v>3.1139213584253861E-5</v>
      </c>
      <c r="BR250" s="26">
        <f t="shared" si="125"/>
        <v>4.1047145179243683E-5</v>
      </c>
      <c r="BS250" s="26">
        <f t="shared" si="125"/>
        <v>5.3300024337226951E-5</v>
      </c>
      <c r="BT250" s="26">
        <f t="shared" si="125"/>
        <v>6.8192678196157911E-5</v>
      </c>
      <c r="BU250" s="26">
        <f t="shared" si="125"/>
        <v>8.5982072508199319E-5</v>
      </c>
      <c r="BV250" s="26">
        <f t="shared" si="125"/>
        <v>1.0686343297447613E-4</v>
      </c>
      <c r="BW250" s="26">
        <f t="shared" si="125"/>
        <v>1.309453333630907E-4</v>
      </c>
      <c r="BX250" s="26">
        <f t="shared" si="125"/>
        <v>1.582256111470678E-4</v>
      </c>
      <c r="BY250" s="26">
        <f t="shared" si="125"/>
        <v>1.885702489013002E-4</v>
      </c>
      <c r="BZ250" s="26">
        <f t="shared" si="125"/>
        <v>2.2169745478936611E-4</v>
      </c>
      <c r="CA250" s="26">
        <f t="shared" si="125"/>
        <v>2.5716904755566483E-4</v>
      </c>
      <c r="CB250" s="26">
        <f t="shared" si="125"/>
        <v>2.9439088338609036E-4</v>
      </c>
      <c r="CC250" s="26">
        <f t="shared" si="125"/>
        <v>3.3262346564402393E-4</v>
      </c>
      <c r="CD250" s="26">
        <f t="shared" si="125"/>
        <v>3.710030962952578E-4</v>
      </c>
      <c r="CE250" s="26">
        <f t="shared" si="123"/>
        <v>4.0857303009730845E-4</v>
      </c>
      <c r="CF250" s="26">
        <f t="shared" si="123"/>
        <v>4.4432317023082303E-4</v>
      </c>
      <c r="CG250" s="26">
        <f t="shared" si="123"/>
        <v>4.7723599765532842E-4</v>
      </c>
      <c r="CH250" s="26">
        <f t="shared" si="123"/>
        <v>5.0633575360992198E-4</v>
      </c>
      <c r="CI250" s="26">
        <f t="shared" si="123"/>
        <v>5.3073747667546016E-4</v>
      </c>
      <c r="CJ250" s="26">
        <f t="shared" si="123"/>
        <v>5.4969238655672647E-4</v>
      </c>
      <c r="CK250" s="26">
        <f t="shared" si="127"/>
        <v>5.6262632506394363E-4</v>
      </c>
      <c r="CL250" s="26">
        <f t="shared" si="127"/>
        <v>5.6916849163445471E-4</v>
      </c>
      <c r="CM250" s="26">
        <f t="shared" si="127"/>
        <v>5.6916849163445471E-4</v>
      </c>
      <c r="CN250" s="26">
        <f t="shared" si="127"/>
        <v>5.6270066786588138E-4</v>
      </c>
      <c r="CO250" s="26">
        <f t="shared" si="127"/>
        <v>5.500557090374347E-4</v>
      </c>
      <c r="CP250" s="26">
        <f t="shared" si="127"/>
        <v>5.3172051873618667E-4</v>
      </c>
      <c r="CQ250" s="26">
        <f t="shared" si="127"/>
        <v>5.0834818824228877E-4</v>
      </c>
      <c r="CR250" s="26">
        <f t="shared" si="127"/>
        <v>4.8072056931607721E-4</v>
      </c>
      <c r="CS250" s="26">
        <f t="shared" si="127"/>
        <v>4.4970633903762092E-4</v>
      </c>
      <c r="CT250" s="26">
        <f t="shared" si="127"/>
        <v>4.162175691092874E-4</v>
      </c>
      <c r="CU250" s="26">
        <f t="shared" si="127"/>
        <v>3.8116766855271597E-4</v>
      </c>
      <c r="CV250" s="26">
        <f t="shared" si="127"/>
        <v>3.4543319962589803E-4</v>
      </c>
      <c r="CW250" s="26">
        <f t="shared" si="127"/>
        <v>3.0982152956137278E-4</v>
      </c>
      <c r="CX250" s="26">
        <f t="shared" si="127"/>
        <v>2.7504564359019776E-4</v>
      </c>
      <c r="CY250" s="26">
        <f t="shared" si="127"/>
        <v>2.4170677770047729E-4</v>
      </c>
      <c r="CZ250" s="26">
        <f t="shared" si="127"/>
        <v>2.1028489659941527E-4</v>
      </c>
      <c r="DA250" s="26">
        <f t="shared" si="126"/>
        <v>1.8113649509058553E-4</v>
      </c>
      <c r="DB250" s="26">
        <f t="shared" si="126"/>
        <v>1.5449877522432254E-4</v>
      </c>
      <c r="DC250" s="26">
        <f t="shared" si="126"/>
        <v>1.3049896548073903E-4</v>
      </c>
      <c r="DD250" s="26">
        <f t="shared" si="126"/>
        <v>1.0916740381561797E-4</v>
      </c>
      <c r="DE250" s="26">
        <f t="shared" si="126"/>
        <v>9.0452991732940623E-5</v>
      </c>
      <c r="DF250" s="26">
        <f t="shared" si="110"/>
        <v>7.4239719629866255E-5</v>
      </c>
      <c r="DG250" s="26">
        <f t="shared" si="110"/>
        <v>6.0363136521480147E-5</v>
      </c>
      <c r="DH250" s="26">
        <f t="shared" si="110"/>
        <v>4.8625859975636841E-5</v>
      </c>
      <c r="DI250" s="26">
        <f t="shared" si="121"/>
        <v>3.8811466219086244E-5</v>
      </c>
      <c r="DJ250" s="26">
        <f t="shared" si="121"/>
        <v>3.0696341464186393E-5</v>
      </c>
      <c r="DK250" s="26">
        <f t="shared" si="121"/>
        <v>2.405929466111906E-5</v>
      </c>
      <c r="DL250" s="26">
        <f t="shared" si="121"/>
        <v>1.8688916388547905E-5</v>
      </c>
      <c r="DM250" s="26">
        <f t="shared" si="121"/>
        <v>1.4388811732775809E-5</v>
      </c>
      <c r="DN250" s="26">
        <f t="shared" si="121"/>
        <v>1.0980935269749952E-5</v>
      </c>
      <c r="DO250" s="26">
        <f t="shared" si="121"/>
        <v>8.3073162475499728E-6</v>
      </c>
      <c r="DP250" s="26">
        <f t="shared" si="121"/>
        <v>6.230487185662469E-6</v>
      </c>
      <c r="DQ250" s="26">
        <f t="shared" si="121"/>
        <v>4.6329263688259114E-6</v>
      </c>
      <c r="DR250" s="26">
        <f t="shared" si="121"/>
        <v>3.4158016448123588E-6</v>
      </c>
      <c r="DS250" s="26">
        <f t="shared" si="121"/>
        <v>2.4972667487283555E-6</v>
      </c>
      <c r="DT250" s="26">
        <f t="shared" si="121"/>
        <v>1.8105183928280502E-6</v>
      </c>
      <c r="DU250" s="26">
        <f t="shared" si="121"/>
        <v>1.30177768740529E-6</v>
      </c>
      <c r="DV250" s="26">
        <f t="shared" si="121"/>
        <v>9.2831687544475877E-7</v>
      </c>
      <c r="DW250" s="26">
        <f t="shared" si="121"/>
        <v>6.566143753145884E-7</v>
      </c>
      <c r="DX250" s="26">
        <f t="shared" si="121"/>
        <v>4.6068911816426654E-7</v>
      </c>
      <c r="DY250" s="26">
        <f t="shared" si="119"/>
        <v>3.2063962624233137E-7</v>
      </c>
      <c r="DZ250" s="26">
        <f t="shared" si="119"/>
        <v>2.2139402764351369E-7</v>
      </c>
      <c r="EA250" s="26">
        <f t="shared" si="119"/>
        <v>1.5166362523610667E-7</v>
      </c>
      <c r="EB250" s="26">
        <f t="shared" si="119"/>
        <v>1.0308387027766676E-7</v>
      </c>
      <c r="EC250" s="26">
        <f t="shared" si="81"/>
        <v>6.952167995470528E-8</v>
      </c>
      <c r="ED250" s="26">
        <f t="shared" si="81"/>
        <v>4.6526047354302891E-8</v>
      </c>
      <c r="EE250" s="26">
        <f t="shared" si="117"/>
        <v>3.0898978013926205E-8</v>
      </c>
      <c r="EF250" s="26">
        <f t="shared" si="117"/>
        <v>2.0365235509178837E-8</v>
      </c>
      <c r="EG250" s="26">
        <f t="shared" si="117"/>
        <v>1.3321620220289825E-8</v>
      </c>
      <c r="EH250" s="26">
        <f t="shared" si="117"/>
        <v>8.649111635561379E-9</v>
      </c>
      <c r="EI250" s="26">
        <f t="shared" si="117"/>
        <v>5.5738719429173228E-9</v>
      </c>
      <c r="EJ250" s="26">
        <f t="shared" si="117"/>
        <v>3.565638669366183E-9</v>
      </c>
      <c r="EK250" s="26">
        <f t="shared" si="117"/>
        <v>2.2643106878457098E-9</v>
      </c>
      <c r="EL250" s="26">
        <f t="shared" si="117"/>
        <v>1.4275002162505446E-9</v>
      </c>
      <c r="EM250" s="26">
        <f t="shared" si="117"/>
        <v>8.9347135837264889E-10</v>
      </c>
      <c r="EN250" s="26">
        <f t="shared" si="117"/>
        <v>5.5522862984585857E-10</v>
      </c>
      <c r="EO250" s="26">
        <f t="shared" si="117"/>
        <v>3.4258787798999725E-10</v>
      </c>
      <c r="EP250" s="26">
        <f t="shared" si="117"/>
        <v>2.0989539003612477E-10</v>
      </c>
      <c r="EQ250" s="26">
        <f t="shared" si="117"/>
        <v>1.2769859393806065E-10</v>
      </c>
      <c r="ER250" s="26">
        <f t="shared" si="117"/>
        <v>7.7151233837579094E-11</v>
      </c>
      <c r="ES250" s="26">
        <f t="shared" si="128"/>
        <v>4.6290740302547154E-11</v>
      </c>
      <c r="ET250" s="26">
        <f t="shared" si="128"/>
        <v>2.7584208262477271E-11</v>
      </c>
      <c r="EU250" s="26">
        <f t="shared" si="128"/>
        <v>1.6325347747179945E-11</v>
      </c>
      <c r="EV250" s="26">
        <f t="shared" si="128"/>
        <v>9.5966571216533351E-12</v>
      </c>
      <c r="EW250" s="26">
        <f t="shared" si="128"/>
        <v>5.6034172455291167E-12</v>
      </c>
      <c r="EX250" s="26">
        <f t="shared" si="128"/>
        <v>3.249982002406916E-12</v>
      </c>
      <c r="EY250" s="26">
        <f t="shared" si="128"/>
        <v>1.8725061868172176E-12</v>
      </c>
      <c r="EZ250" s="26">
        <f t="shared" si="128"/>
        <v>1.0717634095598316E-12</v>
      </c>
      <c r="FA250" s="26">
        <f t="shared" si="128"/>
        <v>6.0943409563207338E-13</v>
      </c>
      <c r="FB250" s="26">
        <f t="shared" si="128"/>
        <v>3.4429069038954427E-13</v>
      </c>
      <c r="FC250" s="26">
        <f t="shared" si="128"/>
        <v>1.9324703267026236E-13</v>
      </c>
      <c r="FD250" s="26">
        <f t="shared" si="128"/>
        <v>1.0777238360456694E-13</v>
      </c>
      <c r="FE250" s="26">
        <f t="shared" si="128"/>
        <v>5.9721002379601615E-14</v>
      </c>
      <c r="FF250" s="26">
        <f t="shared" si="128"/>
        <v>3.2884349411552799E-14</v>
      </c>
      <c r="FG250" s="26">
        <f t="shared" si="128"/>
        <v>1.7993323262924966E-14</v>
      </c>
      <c r="FH250" s="26">
        <f t="shared" si="128"/>
        <v>9.7838695242154434E-15</v>
      </c>
    </row>
    <row r="251" spans="2:164" ht="19.2" customHeight="1" x14ac:dyDescent="0.3">
      <c r="B251" s="26">
        <f t="shared" si="129"/>
        <v>1.5904557258309478E-2</v>
      </c>
      <c r="C251" s="3">
        <v>67</v>
      </c>
      <c r="D251" s="26">
        <f t="shared" si="120"/>
        <v>2.6175902142028283E-40</v>
      </c>
      <c r="E251" s="26">
        <f t="shared" si="120"/>
        <v>2.2773034863564606E-38</v>
      </c>
      <c r="F251" s="26">
        <f t="shared" si="120"/>
        <v>9.9062701656505036E-37</v>
      </c>
      <c r="G251" s="26">
        <f t="shared" si="120"/>
        <v>2.8728183480386822E-35</v>
      </c>
      <c r="H251" s="26">
        <f t="shared" si="120"/>
        <v>6.2483799069841183E-34</v>
      </c>
      <c r="I251" s="26">
        <f t="shared" si="120"/>
        <v>1.0872181038152385E-32</v>
      </c>
      <c r="J251" s="26">
        <f t="shared" si="120"/>
        <v>1.57646625053208E-31</v>
      </c>
      <c r="K251" s="26">
        <f t="shared" si="120"/>
        <v>1.9593223399470164E-30</v>
      </c>
      <c r="L251" s="26">
        <f t="shared" si="120"/>
        <v>2.1307630446923908E-29</v>
      </c>
      <c r="M251" s="26">
        <f t="shared" si="120"/>
        <v>2.0597376098693066E-28</v>
      </c>
      <c r="N251" s="26">
        <f t="shared" si="120"/>
        <v>1.7919717205863188E-27</v>
      </c>
      <c r="O251" s="26">
        <f t="shared" si="120"/>
        <v>1.4172867244637028E-26</v>
      </c>
      <c r="P251" s="26">
        <f t="shared" si="120"/>
        <v>1.0275328752361919E-25</v>
      </c>
      <c r="Q251" s="26">
        <f t="shared" si="120"/>
        <v>6.8765661650422167E-25</v>
      </c>
      <c r="R251" s="26">
        <f t="shared" si="120"/>
        <v>4.2732946882762199E-24</v>
      </c>
      <c r="S251" s="26">
        <f t="shared" si="120"/>
        <v>2.4785109192002067E-23</v>
      </c>
      <c r="T251" s="26">
        <f t="shared" si="118"/>
        <v>1.3476903123151142E-22</v>
      </c>
      <c r="U251" s="26">
        <f t="shared" si="118"/>
        <v>6.8970033630243603E-22</v>
      </c>
      <c r="V251" s="26">
        <f t="shared" si="118"/>
        <v>3.3335516254617918E-21</v>
      </c>
      <c r="W251" s="26">
        <f t="shared" si="118"/>
        <v>1.5264157442904028E-20</v>
      </c>
      <c r="X251" s="26">
        <f t="shared" si="118"/>
        <v>6.6399084876632849E-20</v>
      </c>
      <c r="Y251" s="26">
        <f t="shared" si="118"/>
        <v>2.7508192306033576E-19</v>
      </c>
      <c r="Z251" s="26">
        <f t="shared" si="118"/>
        <v>1.0878239684658694E-18</v>
      </c>
      <c r="AA251" s="26">
        <f t="shared" si="118"/>
        <v>4.1148124024578675E-18</v>
      </c>
      <c r="AB251" s="26">
        <f t="shared" si="118"/>
        <v>1.4916194958909772E-17</v>
      </c>
      <c r="AC251" s="26">
        <f t="shared" si="118"/>
        <v>5.190835845700606E-17</v>
      </c>
      <c r="AD251" s="26">
        <f t="shared" si="118"/>
        <v>1.7369335329844244E-16</v>
      </c>
      <c r="AE251" s="26">
        <f t="shared" si="118"/>
        <v>5.5967858285053736E-16</v>
      </c>
      <c r="AF251" s="26">
        <f t="shared" si="118"/>
        <v>1.7390013109998942E-15</v>
      </c>
      <c r="AG251" s="26">
        <f t="shared" si="118"/>
        <v>5.2170039329996762E-15</v>
      </c>
      <c r="AH251" s="26">
        <f t="shared" si="118"/>
        <v>1.512931140569896E-14</v>
      </c>
      <c r="AI251" s="26">
        <f t="shared" si="124"/>
        <v>4.2459680396639128E-14</v>
      </c>
      <c r="AJ251" s="26">
        <f t="shared" si="124"/>
        <v>1.1543725607836256E-13</v>
      </c>
      <c r="AK251" s="26">
        <f t="shared" si="124"/>
        <v>3.0433458420659246E-13</v>
      </c>
      <c r="AL251" s="26">
        <f t="shared" si="124"/>
        <v>7.787384948815744E-13</v>
      </c>
      <c r="AM251" s="26">
        <f t="shared" si="124"/>
        <v>1.9357214015627653E-12</v>
      </c>
      <c r="AN251" s="26">
        <f t="shared" si="124"/>
        <v>4.6779933871100319E-12</v>
      </c>
      <c r="AO251" s="26">
        <f t="shared" si="124"/>
        <v>1.0999606072393879E-11</v>
      </c>
      <c r="AP251" s="26">
        <f t="shared" si="124"/>
        <v>2.5183308639428075E-11</v>
      </c>
      <c r="AQ251" s="26">
        <f t="shared" si="124"/>
        <v>5.617815004180097E-11</v>
      </c>
      <c r="AR251" s="26">
        <f t="shared" si="124"/>
        <v>1.2218747634091741E-10</v>
      </c>
      <c r="AS251" s="26">
        <f t="shared" si="124"/>
        <v>2.592758644307269E-10</v>
      </c>
      <c r="AT251" s="26">
        <f t="shared" si="124"/>
        <v>5.3707143346364785E-10</v>
      </c>
      <c r="AU251" s="26">
        <f t="shared" si="124"/>
        <v>1.086632900263661E-9</v>
      </c>
      <c r="AV251" s="26">
        <f t="shared" si="124"/>
        <v>2.1485695982485927E-9</v>
      </c>
      <c r="AW251" s="26">
        <f t="shared" si="124"/>
        <v>4.1539012232806057E-9</v>
      </c>
      <c r="AX251" s="26">
        <f t="shared" si="124"/>
        <v>7.8562914440307227E-9</v>
      </c>
      <c r="AY251" s="26">
        <f t="shared" si="122"/>
        <v>1.4542496928312275E-8</v>
      </c>
      <c r="AZ251" s="26">
        <f t="shared" si="122"/>
        <v>2.6358275682565928E-8</v>
      </c>
      <c r="BA251" s="26">
        <f t="shared" si="122"/>
        <v>4.6799387436392601E-8</v>
      </c>
      <c r="BB251" s="26">
        <f t="shared" si="122"/>
        <v>8.1430934139323376E-8</v>
      </c>
      <c r="BC251" s="26">
        <f t="shared" si="122"/>
        <v>1.3891159353178663E-7</v>
      </c>
      <c r="BD251" s="26">
        <f t="shared" si="122"/>
        <v>2.3240978148587255E-7</v>
      </c>
      <c r="BE251" s="26">
        <f t="shared" si="122"/>
        <v>3.8150284885416844E-7</v>
      </c>
      <c r="BF251" s="26">
        <f t="shared" si="122"/>
        <v>6.1464347870949499E-7</v>
      </c>
      <c r="BG251" s="26">
        <f t="shared" si="122"/>
        <v>9.7225422995865863E-7</v>
      </c>
      <c r="BH251" s="26">
        <f t="shared" si="122"/>
        <v>1.5104663929714863E-6</v>
      </c>
      <c r="BI251" s="26">
        <f t="shared" si="122"/>
        <v>2.3054487050617444E-6</v>
      </c>
      <c r="BJ251" s="26">
        <f t="shared" si="122"/>
        <v>3.458173057592598E-6</v>
      </c>
      <c r="BK251" s="26">
        <f t="shared" si="122"/>
        <v>5.0993399323823016E-6</v>
      </c>
      <c r="BL251" s="26">
        <f t="shared" si="122"/>
        <v>7.3940429019543642E-6</v>
      </c>
      <c r="BM251" s="26">
        <f t="shared" si="122"/>
        <v>1.0545602171639832E-5</v>
      </c>
      <c r="BN251" s="26">
        <f t="shared" si="107"/>
        <v>1.4797861111817174E-5</v>
      </c>
      <c r="BO251" s="26">
        <f t="shared" si="125"/>
        <v>2.0435141535366553E-5</v>
      </c>
      <c r="BP251" s="26">
        <f t="shared" si="125"/>
        <v>2.7779020524638991E-5</v>
      </c>
      <c r="BQ251" s="26">
        <f t="shared" si="125"/>
        <v>3.7181150548362881E-5</v>
      </c>
      <c r="BR251" s="26">
        <f t="shared" si="125"/>
        <v>4.9011516631932841E-5</v>
      </c>
      <c r="BS251" s="26">
        <f t="shared" si="125"/>
        <v>6.3641820104151699E-5</v>
      </c>
      <c r="BT251" s="26">
        <f t="shared" si="125"/>
        <v>8.1424093368546901E-5</v>
      </c>
      <c r="BU251" s="26">
        <f t="shared" si="125"/>
        <v>1.0266516120382025E-4</v>
      </c>
      <c r="BV251" s="26">
        <f t="shared" si="125"/>
        <v>1.2759812892474784E-4</v>
      </c>
      <c r="BW251" s="26">
        <f t="shared" si="125"/>
        <v>1.5635263685145185E-4</v>
      </c>
      <c r="BX251" s="26">
        <f t="shared" si="125"/>
        <v>1.8892610286217083E-4</v>
      </c>
      <c r="BY251" s="26">
        <f t="shared" si="125"/>
        <v>2.2515850615080659E-4</v>
      </c>
      <c r="BZ251" s="26">
        <f t="shared" si="125"/>
        <v>2.647133788529749E-4</v>
      </c>
      <c r="CA251" s="26">
        <f t="shared" si="125"/>
        <v>3.0706751946945108E-4</v>
      </c>
      <c r="CB251" s="26">
        <f t="shared" si="125"/>
        <v>3.5151150255055623E-4</v>
      </c>
      <c r="CC251" s="26">
        <f t="shared" si="125"/>
        <v>3.9716234703764119E-4</v>
      </c>
      <c r="CD251" s="26">
        <f t="shared" si="125"/>
        <v>4.4298877169583094E-4</v>
      </c>
      <c r="CE251" s="26">
        <f t="shared" si="123"/>
        <v>4.8784839414604082E-4</v>
      </c>
      <c r="CF251" s="26">
        <f t="shared" si="123"/>
        <v>5.3053512863381947E-4</v>
      </c>
      <c r="CG251" s="26">
        <f t="shared" si="123"/>
        <v>5.698340270511394E-4</v>
      </c>
      <c r="CH251" s="26">
        <f t="shared" si="123"/>
        <v>6.0458000431035553E-4</v>
      </c>
      <c r="CI251" s="26">
        <f t="shared" si="123"/>
        <v>6.3371639006025199E-4</v>
      </c>
      <c r="CJ251" s="26">
        <f t="shared" si="123"/>
        <v>6.5634911827668952E-4</v>
      </c>
      <c r="CK251" s="26">
        <f t="shared" si="127"/>
        <v>6.7179262694202341E-4</v>
      </c>
      <c r="CL251" s="26">
        <f t="shared" si="127"/>
        <v>6.7960416911576793E-4</v>
      </c>
      <c r="CM251" s="26">
        <f t="shared" si="127"/>
        <v>6.7960416911576804E-4</v>
      </c>
      <c r="CN251" s="26">
        <f t="shared" si="127"/>
        <v>6.7188139446672517E-4</v>
      </c>
      <c r="CO251" s="26">
        <f t="shared" si="127"/>
        <v>6.5678293616410225E-4</v>
      </c>
      <c r="CP251" s="26">
        <f t="shared" si="127"/>
        <v>6.3489017162529854E-4</v>
      </c>
      <c r="CQ251" s="26">
        <f t="shared" si="127"/>
        <v>6.0698291133407716E-4</v>
      </c>
      <c r="CR251" s="26">
        <f t="shared" si="127"/>
        <v>5.739947096311379E-4</v>
      </c>
      <c r="CS251" s="26">
        <f t="shared" si="127"/>
        <v>5.3696279288074238E-4</v>
      </c>
      <c r="CT251" s="26">
        <f t="shared" si="127"/>
        <v>4.9697620192153808E-4</v>
      </c>
      <c r="CU251" s="26">
        <f t="shared" si="127"/>
        <v>4.5512557439130342E-4</v>
      </c>
      <c r="CV251" s="26">
        <f t="shared" si="127"/>
        <v>4.1245755179211777E-4</v>
      </c>
      <c r="CW251" s="26">
        <f t="shared" si="127"/>
        <v>3.6993615470014724E-4</v>
      </c>
      <c r="CX251" s="26">
        <f t="shared" si="127"/>
        <v>3.284127087644158E-4</v>
      </c>
      <c r="CY251" s="26">
        <f t="shared" si="127"/>
        <v>2.8860510770206292E-4</v>
      </c>
      <c r="CZ251" s="26">
        <f t="shared" si="127"/>
        <v>2.5108644370079478E-4</v>
      </c>
      <c r="DA251" s="26">
        <f t="shared" si="126"/>
        <v>2.1628238219771446E-4</v>
      </c>
      <c r="DB251" s="26">
        <f t="shared" si="126"/>
        <v>1.8447614952157948E-4</v>
      </c>
      <c r="DC251" s="26">
        <f t="shared" si="126"/>
        <v>1.5581966027550958E-4</v>
      </c>
      <c r="DD251" s="26">
        <f t="shared" si="126"/>
        <v>1.303491388843202E-4</v>
      </c>
      <c r="DE251" s="26">
        <f t="shared" si="126"/>
        <v>1.0800357221843675E-4</v>
      </c>
      <c r="DF251" s="26">
        <f t="shared" si="110"/>
        <v>8.864444134909418E-5</v>
      </c>
      <c r="DG251" s="26">
        <f t="shared" si="110"/>
        <v>7.2075386891319698E-5</v>
      </c>
      <c r="DH251" s="26">
        <f t="shared" si="110"/>
        <v>5.8060728329118712E-5</v>
      </c>
      <c r="DI251" s="26">
        <f t="shared" si="121"/>
        <v>4.6342049216819474E-5</v>
      </c>
      <c r="DJ251" s="26">
        <f t="shared" si="121"/>
        <v>3.6652348016939039E-5</v>
      </c>
      <c r="DK251" s="26">
        <f t="shared" si="121"/>
        <v>2.872751601327654E-5</v>
      </c>
      <c r="DL251" s="26">
        <f t="shared" si="121"/>
        <v>2.2315124046027389E-5</v>
      </c>
      <c r="DM251" s="26">
        <f t="shared" si="121"/>
        <v>1.7180670725702489E-5</v>
      </c>
      <c r="DN251" s="26">
        <f t="shared" si="121"/>
        <v>1.3111564501193996E-5</v>
      </c>
      <c r="DO251" s="26">
        <f t="shared" si="121"/>
        <v>9.9191835791641648E-6</v>
      </c>
      <c r="DP251" s="26">
        <f t="shared" si="121"/>
        <v>7.4393876843731096E-6</v>
      </c>
      <c r="DQ251" s="26">
        <f t="shared" si="121"/>
        <v>5.5318523806876645E-6</v>
      </c>
      <c r="DR251" s="26">
        <f t="shared" si="121"/>
        <v>4.0785691281341667E-6</v>
      </c>
      <c r="DS251" s="26">
        <f t="shared" si="121"/>
        <v>2.9818110432577431E-6</v>
      </c>
      <c r="DT251" s="26">
        <f t="shared" si="121"/>
        <v>2.1618130063618548E-6</v>
      </c>
      <c r="DU251" s="26">
        <f t="shared" si="121"/>
        <v>1.5543614177973638E-6</v>
      </c>
      <c r="DV251" s="26">
        <f t="shared" si="121"/>
        <v>1.1084380602325498E-6</v>
      </c>
      <c r="DW251" s="26">
        <f t="shared" si="121"/>
        <v>7.8401716455473377E-7</v>
      </c>
      <c r="DX251" s="26">
        <f t="shared" si="121"/>
        <v>5.500765590021103E-7</v>
      </c>
      <c r="DY251" s="26">
        <f t="shared" si="119"/>
        <v>3.8285328506547096E-7</v>
      </c>
      <c r="DZ251" s="26">
        <f t="shared" si="119"/>
        <v>2.6435107778330039E-7</v>
      </c>
      <c r="EA251" s="26">
        <f t="shared" si="119"/>
        <v>1.8109089580430679E-7</v>
      </c>
      <c r="EB251" s="26">
        <f t="shared" si="119"/>
        <v>1.2308521824199037E-7</v>
      </c>
      <c r="EC251" s="26">
        <f t="shared" si="81"/>
        <v>8.3010961139946736E-8</v>
      </c>
      <c r="ED251" s="26">
        <f t="shared" si="81"/>
        <v>5.5553489378272204E-8</v>
      </c>
      <c r="EE251" s="26">
        <f t="shared" si="117"/>
        <v>3.6894302106180606E-8</v>
      </c>
      <c r="EF251" s="26">
        <f t="shared" si="117"/>
        <v>2.431669911543746E-8</v>
      </c>
      <c r="EG251" s="26">
        <f t="shared" si="117"/>
        <v>1.5906412203331162E-8</v>
      </c>
      <c r="EH251" s="26">
        <f t="shared" si="117"/>
        <v>1.0327297475297187E-8</v>
      </c>
      <c r="EI251" s="26">
        <f t="shared" si="117"/>
        <v>6.6553694840803965E-9</v>
      </c>
      <c r="EJ251" s="26">
        <f t="shared" si="117"/>
        <v>4.2574790081984345E-9</v>
      </c>
      <c r="EK251" s="26">
        <f t="shared" si="117"/>
        <v>2.7036545526515982E-9</v>
      </c>
      <c r="EL251" s="26">
        <f t="shared" si="117"/>
        <v>1.704477870149907E-9</v>
      </c>
      <c r="EM251" s="26">
        <f t="shared" si="117"/>
        <v>1.0668314726837617E-9</v>
      </c>
      <c r="EN251" s="26">
        <f t="shared" si="117"/>
        <v>6.6295955802490679E-10</v>
      </c>
      <c r="EO251" s="26">
        <f t="shared" si="117"/>
        <v>4.0906015282387801E-10</v>
      </c>
      <c r="EP251" s="26">
        <f t="shared" si="117"/>
        <v>2.5062136123716433E-10</v>
      </c>
      <c r="EQ251" s="26">
        <f t="shared" si="117"/>
        <v>1.5247593306037118E-10</v>
      </c>
      <c r="ER251" s="26">
        <f t="shared" si="117"/>
        <v>9.2120876223975193E-11</v>
      </c>
      <c r="ES251" s="26">
        <f t="shared" si="128"/>
        <v>5.5272525734384755E-11</v>
      </c>
      <c r="ET251" s="26">
        <f t="shared" si="128"/>
        <v>3.2936368074599783E-11</v>
      </c>
      <c r="EU251" s="26">
        <f t="shared" si="128"/>
        <v>1.9492952533946239E-11</v>
      </c>
      <c r="EV251" s="26">
        <f t="shared" si="128"/>
        <v>1.1458695070630868E-11</v>
      </c>
      <c r="EW251" s="26">
        <f t="shared" si="128"/>
        <v>6.690647457348211E-12</v>
      </c>
      <c r="EX251" s="26">
        <f t="shared" si="128"/>
        <v>3.8805755252619956E-12</v>
      </c>
      <c r="EY251" s="26">
        <f t="shared" si="128"/>
        <v>2.2358282827668305E-12</v>
      </c>
      <c r="EZ251" s="26">
        <f t="shared" si="128"/>
        <v>1.2797175039520399E-12</v>
      </c>
      <c r="FA251" s="26">
        <f t="shared" si="128"/>
        <v>7.2768250224725314E-13</v>
      </c>
      <c r="FB251" s="26">
        <f t="shared" si="128"/>
        <v>4.1109336165915802E-13</v>
      </c>
      <c r="FC251" s="26">
        <f t="shared" si="128"/>
        <v>2.3074272557643305E-13</v>
      </c>
      <c r="FD251" s="26">
        <f t="shared" si="128"/>
        <v>1.2868344310993092E-13</v>
      </c>
      <c r="FE251" s="26">
        <f t="shared" si="128"/>
        <v>7.1308659557733391E-14</v>
      </c>
      <c r="FF251" s="26">
        <f t="shared" si="128"/>
        <v>3.9264894819764604E-14</v>
      </c>
      <c r="FG251" s="26">
        <f t="shared" si="128"/>
        <v>2.1484565090059698E-14</v>
      </c>
      <c r="FH251" s="26">
        <f t="shared" si="128"/>
        <v>1.1682232267719953E-14</v>
      </c>
    </row>
    <row r="252" spans="2:164" ht="19.2" customHeight="1" x14ac:dyDescent="0.3">
      <c r="B252" s="26">
        <f t="shared" si="129"/>
        <v>1.8711243833305236E-2</v>
      </c>
      <c r="C252" s="3">
        <v>68</v>
      </c>
      <c r="D252" s="26">
        <f t="shared" si="120"/>
        <v>3.0795178990621461E-40</v>
      </c>
      <c r="E252" s="26">
        <f t="shared" si="120"/>
        <v>2.6791805721840669E-38</v>
      </c>
      <c r="F252" s="26">
        <f t="shared" si="120"/>
        <v>1.1654435489000572E-36</v>
      </c>
      <c r="G252" s="26">
        <f t="shared" si="120"/>
        <v>3.3797862918102088E-35</v>
      </c>
      <c r="H252" s="26">
        <f t="shared" si="120"/>
        <v>7.3510351846871852E-34</v>
      </c>
      <c r="I252" s="26">
        <f t="shared" si="120"/>
        <v>1.2790801221355724E-32</v>
      </c>
      <c r="J252" s="26">
        <f t="shared" si="120"/>
        <v>1.8546661770965618E-31</v>
      </c>
      <c r="K252" s="26">
        <f t="shared" si="120"/>
        <v>2.3050851058200152E-30</v>
      </c>
      <c r="L252" s="26">
        <f t="shared" si="120"/>
        <v>2.506780052579279E-29</v>
      </c>
      <c r="M252" s="26">
        <f t="shared" si="120"/>
        <v>2.4232207174932977E-28</v>
      </c>
      <c r="N252" s="26">
        <f t="shared" si="120"/>
        <v>2.1082020242191949E-27</v>
      </c>
      <c r="O252" s="26">
        <f t="shared" si="120"/>
        <v>1.6673961464278825E-26</v>
      </c>
      <c r="P252" s="26">
        <f t="shared" si="120"/>
        <v>1.2088622061602238E-25</v>
      </c>
      <c r="Q252" s="26">
        <f t="shared" si="120"/>
        <v>8.0900778412261237E-25</v>
      </c>
      <c r="R252" s="26">
        <f t="shared" si="120"/>
        <v>5.0274055156190738E-24</v>
      </c>
      <c r="S252" s="26">
        <f t="shared" si="120"/>
        <v>2.9158951990590619E-23</v>
      </c>
      <c r="T252" s="26">
        <f t="shared" si="118"/>
        <v>1.585518014488367E-22</v>
      </c>
      <c r="U252" s="26">
        <f t="shared" si="118"/>
        <v>8.114121603558057E-22</v>
      </c>
      <c r="V252" s="26">
        <f t="shared" si="118"/>
        <v>3.921825441719748E-21</v>
      </c>
      <c r="W252" s="26">
        <f t="shared" si="118"/>
        <v>1.7957832285769416E-20</v>
      </c>
      <c r="X252" s="26">
        <f t="shared" si="118"/>
        <v>7.8116570443097338E-20</v>
      </c>
      <c r="Y252" s="26">
        <f t="shared" si="118"/>
        <v>3.236257918356886E-19</v>
      </c>
      <c r="Z252" s="26">
        <f t="shared" si="118"/>
        <v>1.2797929040774913E-18</v>
      </c>
      <c r="AA252" s="26">
        <f t="shared" si="118"/>
        <v>4.8409557675974834E-18</v>
      </c>
      <c r="AB252" s="26">
        <f t="shared" si="118"/>
        <v>1.754846465754088E-17</v>
      </c>
      <c r="AC252" s="26">
        <f t="shared" si="118"/>
        <v>6.1068657008242324E-17</v>
      </c>
      <c r="AD252" s="26">
        <f t="shared" si="118"/>
        <v>2.04345121527579E-16</v>
      </c>
      <c r="AE252" s="26">
        <f t="shared" si="118"/>
        <v>6.5844539158886637E-16</v>
      </c>
      <c r="AF252" s="26">
        <f t="shared" si="118"/>
        <v>2.0458838952939896E-15</v>
      </c>
      <c r="AG252" s="26">
        <f t="shared" si="118"/>
        <v>6.137651685881961E-15</v>
      </c>
      <c r="AH252" s="26">
        <f t="shared" si="118"/>
        <v>1.779918988905757E-14</v>
      </c>
      <c r="AI252" s="26">
        <f t="shared" si="124"/>
        <v>4.9952565172516537E-14</v>
      </c>
      <c r="AJ252" s="26">
        <f t="shared" si="124"/>
        <v>1.3580853656277924E-13</v>
      </c>
      <c r="AK252" s="26">
        <f t="shared" si="124"/>
        <v>3.5804068730187288E-13</v>
      </c>
      <c r="AL252" s="26">
        <f t="shared" si="124"/>
        <v>9.1616293515479199E-13</v>
      </c>
      <c r="AM252" s="26">
        <f t="shared" si="124"/>
        <v>2.2773192959561905E-12</v>
      </c>
      <c r="AN252" s="26">
        <f t="shared" si="124"/>
        <v>5.5035216318941458E-12</v>
      </c>
      <c r="AO252" s="26">
        <f t="shared" si="124"/>
        <v>1.2940713026345718E-11</v>
      </c>
      <c r="AP252" s="26">
        <f t="shared" si="124"/>
        <v>2.9627421928738859E-11</v>
      </c>
      <c r="AQ252" s="26">
        <f t="shared" si="124"/>
        <v>6.6091941225648089E-11</v>
      </c>
      <c r="AR252" s="26">
        <f t="shared" si="124"/>
        <v>1.4374997216578494E-10</v>
      </c>
      <c r="AS252" s="26">
        <f t="shared" si="124"/>
        <v>3.050304287420311E-10</v>
      </c>
      <c r="AT252" s="26">
        <f t="shared" si="124"/>
        <v>6.3184874525134941E-10</v>
      </c>
      <c r="AU252" s="26">
        <f t="shared" si="124"/>
        <v>1.2783916473690107E-9</v>
      </c>
      <c r="AV252" s="26">
        <f t="shared" si="124"/>
        <v>2.5277289391159873E-9</v>
      </c>
      <c r="AW252" s="26">
        <f t="shared" si="124"/>
        <v>4.8869426156242342E-9</v>
      </c>
      <c r="AX252" s="26">
        <f t="shared" si="124"/>
        <v>9.2426958165067178E-9</v>
      </c>
      <c r="AY252" s="26">
        <f t="shared" si="122"/>
        <v>1.7108819915661472E-8</v>
      </c>
      <c r="AZ252" s="26">
        <f t="shared" si="122"/>
        <v>3.1009736097136329E-8</v>
      </c>
      <c r="BA252" s="26">
        <f t="shared" si="122"/>
        <v>5.5058102866344142E-8</v>
      </c>
      <c r="BB252" s="26">
        <f t="shared" si="122"/>
        <v>9.5801098987439111E-8</v>
      </c>
      <c r="BC252" s="26">
        <f t="shared" si="122"/>
        <v>1.6342540415504282E-7</v>
      </c>
      <c r="BD252" s="26">
        <f t="shared" si="122"/>
        <v>2.7342327233632018E-7</v>
      </c>
      <c r="BE252" s="26">
        <f t="shared" si="122"/>
        <v>4.4882688100490331E-7</v>
      </c>
      <c r="BF252" s="26">
        <f t="shared" si="122"/>
        <v>7.231099749523458E-7</v>
      </c>
      <c r="BG252" s="26">
        <f t="shared" si="122"/>
        <v>1.1438285058337141E-6</v>
      </c>
      <c r="BH252" s="26">
        <f t="shared" si="122"/>
        <v>1.7770192858488044E-6</v>
      </c>
      <c r="BI252" s="26">
        <f t="shared" si="122"/>
        <v>2.7122925941902829E-6</v>
      </c>
      <c r="BJ252" s="26">
        <f t="shared" si="122"/>
        <v>4.0684388912854023E-6</v>
      </c>
      <c r="BK252" s="26">
        <f t="shared" si="122"/>
        <v>5.9992234498615214E-6</v>
      </c>
      <c r="BL252" s="26">
        <f t="shared" si="122"/>
        <v>8.6988740022992383E-6</v>
      </c>
      <c r="BM252" s="26">
        <f t="shared" si="122"/>
        <v>1.2406590790164487E-5</v>
      </c>
      <c r="BN252" s="26">
        <f t="shared" si="107"/>
        <v>1.7409248366843705E-5</v>
      </c>
      <c r="BO252" s="26">
        <f t="shared" si="125"/>
        <v>2.4041342982784141E-5</v>
      </c>
      <c r="BP252" s="26">
        <f t="shared" si="125"/>
        <v>3.2681200617222285E-5</v>
      </c>
      <c r="BQ252" s="26">
        <f t="shared" si="125"/>
        <v>4.3742530056897438E-5</v>
      </c>
      <c r="BR252" s="26">
        <f t="shared" si="125"/>
        <v>5.7660607802273836E-5</v>
      </c>
      <c r="BS252" s="26">
        <f t="shared" si="125"/>
        <v>7.4872729534295981E-5</v>
      </c>
      <c r="BT252" s="26">
        <f t="shared" si="125"/>
        <v>9.5793051021819713E-5</v>
      </c>
      <c r="BU252" s="26">
        <f t="shared" si="125"/>
        <v>1.2078254259272951E-4</v>
      </c>
      <c r="BV252" s="26">
        <f t="shared" si="125"/>
        <v>1.5011544579382073E-4</v>
      </c>
      <c r="BW252" s="26">
        <f t="shared" si="125"/>
        <v>1.8394427864876656E-4</v>
      </c>
      <c r="BX252" s="26">
        <f t="shared" si="125"/>
        <v>2.2226600336725942E-4</v>
      </c>
      <c r="BY252" s="26">
        <f t="shared" si="125"/>
        <v>2.6489236017741906E-4</v>
      </c>
      <c r="BZ252" s="26">
        <f t="shared" si="125"/>
        <v>3.1142750453291113E-4</v>
      </c>
      <c r="CA252" s="26">
        <f t="shared" si="125"/>
        <v>3.6125590525817717E-4</v>
      </c>
      <c r="CB252" s="26">
        <f t="shared" si="125"/>
        <v>4.1354294417712427E-4</v>
      </c>
      <c r="CC252" s="26">
        <f t="shared" si="125"/>
        <v>4.6724982004428295E-4</v>
      </c>
      <c r="CD252" s="26">
        <f t="shared" si="125"/>
        <v>5.211632608186238E-4</v>
      </c>
      <c r="CE252" s="26">
        <f t="shared" si="123"/>
        <v>5.7393928723063531E-4</v>
      </c>
      <c r="CF252" s="26">
        <f t="shared" si="123"/>
        <v>6.2415897486331592E-4</v>
      </c>
      <c r="CG252" s="26">
        <f t="shared" si="123"/>
        <v>6.7039297300133934E-4</v>
      </c>
      <c r="CH252" s="26">
        <f t="shared" si="123"/>
        <v>7.1127059330629945E-4</v>
      </c>
      <c r="CI252" s="26">
        <f t="shared" si="123"/>
        <v>7.4554869418853051E-4</v>
      </c>
      <c r="CJ252" s="26">
        <f t="shared" si="123"/>
        <v>7.7217543326669222E-4</v>
      </c>
      <c r="CK252" s="26">
        <f t="shared" si="127"/>
        <v>7.9034426699061441E-4</v>
      </c>
      <c r="CL252" s="26">
        <f t="shared" si="127"/>
        <v>7.9953431660678448E-4</v>
      </c>
      <c r="CM252" s="26">
        <f t="shared" si="127"/>
        <v>7.9953431660678459E-4</v>
      </c>
      <c r="CN252" s="26">
        <f t="shared" si="127"/>
        <v>7.9044869937261648E-4</v>
      </c>
      <c r="CO252" s="26">
        <f t="shared" si="127"/>
        <v>7.7268580725188378E-4</v>
      </c>
      <c r="CP252" s="26">
        <f t="shared" si="127"/>
        <v>7.4692961367682064E-4</v>
      </c>
      <c r="CQ252" s="26">
        <f t="shared" si="127"/>
        <v>7.1409754274597188E-4</v>
      </c>
      <c r="CR252" s="26">
        <f t="shared" si="127"/>
        <v>6.7528789368369053E-4</v>
      </c>
      <c r="CS252" s="26">
        <f t="shared" si="127"/>
        <v>6.3172093280087225E-4</v>
      </c>
      <c r="CT252" s="26">
        <f t="shared" si="127"/>
        <v>5.8467788461357318E-4</v>
      </c>
      <c r="CU252" s="26">
        <f t="shared" si="127"/>
        <v>5.3544185222506189E-4</v>
      </c>
      <c r="CV252" s="26">
        <f t="shared" si="127"/>
        <v>4.8524417857896126E-4</v>
      </c>
      <c r="CW252" s="26">
        <f t="shared" si="127"/>
        <v>4.3521900552958426E-4</v>
      </c>
      <c r="CX252" s="26">
        <f t="shared" si="127"/>
        <v>3.8636789266401794E-4</v>
      </c>
      <c r="CY252" s="26">
        <f t="shared" si="127"/>
        <v>3.3953542082595581E-4</v>
      </c>
      <c r="CZ252" s="26">
        <f t="shared" si="127"/>
        <v>2.9539581611858157E-4</v>
      </c>
      <c r="DA252" s="26">
        <f t="shared" si="126"/>
        <v>2.5444986140907538E-4</v>
      </c>
      <c r="DB252" s="26">
        <f t="shared" si="126"/>
        <v>2.1703076414303433E-4</v>
      </c>
      <c r="DC252" s="26">
        <f t="shared" si="126"/>
        <v>1.8331724738295213E-4</v>
      </c>
      <c r="DD252" s="26">
        <f t="shared" si="126"/>
        <v>1.5335192809919998E-4</v>
      </c>
      <c r="DE252" s="26">
        <f t="shared" si="126"/>
        <v>1.2706302613933715E-4</v>
      </c>
      <c r="DF252" s="26">
        <f t="shared" si="110"/>
        <v>1.0428757805775768E-4</v>
      </c>
      <c r="DG252" s="26">
        <f t="shared" si="110"/>
        <v>8.4794572813317153E-5</v>
      </c>
      <c r="DH252" s="26">
        <f t="shared" si="110"/>
        <v>6.8306739210727778E-5</v>
      </c>
      <c r="DI252" s="26">
        <f t="shared" si="121"/>
        <v>5.4520057902140466E-5</v>
      </c>
      <c r="DJ252" s="26">
        <f t="shared" si="121"/>
        <v>4.3120409431692916E-5</v>
      </c>
      <c r="DK252" s="26">
        <f t="shared" si="121"/>
        <v>3.3797077662678224E-5</v>
      </c>
      <c r="DL252" s="26">
        <f t="shared" si="121"/>
        <v>2.6253087112973354E-5</v>
      </c>
      <c r="DM252" s="26">
        <f t="shared" si="121"/>
        <v>2.0212553794944072E-5</v>
      </c>
      <c r="DN252" s="26">
        <f t="shared" si="121"/>
        <v>1.5425370001404676E-5</v>
      </c>
      <c r="DO252" s="26">
        <f t="shared" si="121"/>
        <v>1.1669627740193115E-5</v>
      </c>
      <c r="DP252" s="26">
        <f t="shared" si="121"/>
        <v>8.7522208051448204E-6</v>
      </c>
      <c r="DQ252" s="26">
        <f t="shared" si="121"/>
        <v>6.5080616243384177E-6</v>
      </c>
      <c r="DR252" s="26">
        <f t="shared" si="121"/>
        <v>4.7983166213343056E-6</v>
      </c>
      <c r="DS252" s="26">
        <f t="shared" si="121"/>
        <v>3.5080129920679272E-6</v>
      </c>
      <c r="DT252" s="26">
        <f t="shared" si="121"/>
        <v>2.5433094192492363E-6</v>
      </c>
      <c r="DU252" s="26">
        <f t="shared" si="121"/>
        <v>1.8286604915263074E-6</v>
      </c>
      <c r="DV252" s="26">
        <f t="shared" si="121"/>
        <v>1.3040447767441739E-6</v>
      </c>
      <c r="DW252" s="26">
        <f t="shared" si="121"/>
        <v>9.2237313477027345E-7</v>
      </c>
      <c r="DX252" s="26">
        <f t="shared" si="121"/>
        <v>6.4714889294365804E-7</v>
      </c>
      <c r="DY252" s="26">
        <f t="shared" si="119"/>
        <v>4.5041562948878863E-7</v>
      </c>
      <c r="DZ252" s="26">
        <f t="shared" si="119"/>
        <v>3.1100126798035287E-7</v>
      </c>
      <c r="EA252" s="26">
        <f t="shared" si="119"/>
        <v>2.1304811271094879E-7</v>
      </c>
      <c r="EB252" s="26">
        <f t="shared" si="119"/>
        <v>1.4480613910822371E-7</v>
      </c>
      <c r="EC252" s="26">
        <f t="shared" si="81"/>
        <v>9.7659954282290109E-8</v>
      </c>
      <c r="ED252" s="26">
        <f t="shared" si="81"/>
        <v>6.5357046327378951E-8</v>
      </c>
      <c r="EE252" s="26">
        <f t="shared" si="117"/>
        <v>4.3405061301388875E-8</v>
      </c>
      <c r="EF252" s="26">
        <f t="shared" si="117"/>
        <v>2.8607881312279315E-8</v>
      </c>
      <c r="EG252" s="26">
        <f t="shared" si="117"/>
        <v>1.871342612156604E-8</v>
      </c>
      <c r="EH252" s="26">
        <f t="shared" si="117"/>
        <v>1.2149761735643729E-8</v>
      </c>
      <c r="EI252" s="26">
        <f t="shared" si="117"/>
        <v>7.8298464518592765E-9</v>
      </c>
      <c r="EJ252" s="26">
        <f t="shared" si="117"/>
        <v>5.008798833174621E-9</v>
      </c>
      <c r="EK252" s="26">
        <f t="shared" si="117"/>
        <v>3.1807700619430512E-9</v>
      </c>
      <c r="EL252" s="26">
        <f t="shared" si="117"/>
        <v>2.0052680825292989E-9</v>
      </c>
      <c r="EM252" s="26">
        <f t="shared" si="117"/>
        <v>1.2550958502161881E-9</v>
      </c>
      <c r="EN252" s="26">
        <f t="shared" si="117"/>
        <v>7.7995242120577147E-10</v>
      </c>
      <c r="EO252" s="26">
        <f t="shared" si="117"/>
        <v>4.8124723861632627E-10</v>
      </c>
      <c r="EP252" s="26">
        <f t="shared" si="117"/>
        <v>2.9484866027901639E-10</v>
      </c>
      <c r="EQ252" s="26">
        <f t="shared" si="117"/>
        <v>1.7938345065925989E-10</v>
      </c>
      <c r="ER252" s="26">
        <f t="shared" si="117"/>
        <v>1.0837750143997064E-10</v>
      </c>
      <c r="ES252" s="26">
        <f t="shared" si="128"/>
        <v>6.5026500863981958E-11</v>
      </c>
      <c r="ET252" s="26">
        <f t="shared" si="128"/>
        <v>3.8748668323058499E-11</v>
      </c>
      <c r="EU252" s="26">
        <f t="shared" si="128"/>
        <v>2.293288533405436E-11</v>
      </c>
      <c r="EV252" s="26">
        <f t="shared" si="128"/>
        <v>1.3480817730153939E-11</v>
      </c>
      <c r="EW252" s="26">
        <f t="shared" si="128"/>
        <v>7.8713499498214113E-12</v>
      </c>
      <c r="EX252" s="26">
        <f t="shared" si="128"/>
        <v>4.5653829708964577E-12</v>
      </c>
      <c r="EY252" s="26">
        <f t="shared" si="128"/>
        <v>2.6303862150197964E-12</v>
      </c>
      <c r="EZ252" s="26">
        <f t="shared" si="128"/>
        <v>1.505550004649456E-12</v>
      </c>
      <c r="FA252" s="26">
        <f t="shared" si="128"/>
        <v>8.5609706146735515E-13</v>
      </c>
      <c r="FB252" s="26">
        <f t="shared" si="128"/>
        <v>4.8363924901077339E-13</v>
      </c>
      <c r="FC252" s="26">
        <f t="shared" si="128"/>
        <v>2.7146203008992079E-13</v>
      </c>
      <c r="FD252" s="26">
        <f t="shared" si="128"/>
        <v>1.5139228601168315E-13</v>
      </c>
      <c r="FE252" s="26">
        <f t="shared" si="128"/>
        <v>8.3892540656156786E-14</v>
      </c>
      <c r="FF252" s="26">
        <f t="shared" si="128"/>
        <v>4.6193993905605343E-14</v>
      </c>
      <c r="FG252" s="26">
        <f t="shared" si="128"/>
        <v>2.5275958929481953E-14</v>
      </c>
      <c r="FH252" s="26">
        <f t="shared" si="128"/>
        <v>1.3743802667905803E-14</v>
      </c>
    </row>
    <row r="253" spans="2:164" ht="19.2" customHeight="1" x14ac:dyDescent="0.3">
      <c r="B253" s="26">
        <f t="shared" si="129"/>
        <v>2.1694195748759724E-2</v>
      </c>
      <c r="C253" s="3">
        <v>69</v>
      </c>
      <c r="D253" s="26">
        <f t="shared" si="120"/>
        <v>3.5704555351445218E-40</v>
      </c>
      <c r="E253" s="26">
        <f t="shared" si="120"/>
        <v>3.1062963155757338E-38</v>
      </c>
      <c r="F253" s="26">
        <f t="shared" si="120"/>
        <v>1.3512388972754305E-36</v>
      </c>
      <c r="G253" s="26">
        <f t="shared" si="120"/>
        <v>3.9185928020987982E-35</v>
      </c>
      <c r="H253" s="26">
        <f t="shared" si="120"/>
        <v>8.5229393445648648E-34</v>
      </c>
      <c r="I253" s="26">
        <f t="shared" si="120"/>
        <v>1.4829914459542889E-32</v>
      </c>
      <c r="J253" s="26">
        <f t="shared" si="120"/>
        <v>2.1503375966336975E-31</v>
      </c>
      <c r="K253" s="26">
        <f t="shared" si="120"/>
        <v>2.6725624415304559E-30</v>
      </c>
      <c r="L253" s="26">
        <f t="shared" si="120"/>
        <v>2.9064116551643856E-29</v>
      </c>
      <c r="M253" s="26">
        <f t="shared" si="120"/>
        <v>2.8095312666588998E-28</v>
      </c>
      <c r="N253" s="26">
        <f t="shared" si="120"/>
        <v>2.4442922019932727E-27</v>
      </c>
      <c r="O253" s="26">
        <f t="shared" si="120"/>
        <v>1.9332129233946492E-26</v>
      </c>
      <c r="P253" s="26">
        <f t="shared" si="120"/>
        <v>1.401579369461131E-25</v>
      </c>
      <c r="Q253" s="26">
        <f t="shared" si="120"/>
        <v>9.3798003956245041E-25</v>
      </c>
      <c r="R253" s="26">
        <f t="shared" si="120"/>
        <v>5.8288759601380642E-24</v>
      </c>
      <c r="S253" s="26">
        <f t="shared" si="120"/>
        <v>3.3807480568800761E-23</v>
      </c>
      <c r="T253" s="26">
        <f t="shared" si="118"/>
        <v>1.838281755928544E-22</v>
      </c>
      <c r="U253" s="26">
        <f t="shared" si="118"/>
        <v>9.4076772215166009E-22</v>
      </c>
      <c r="V253" s="26">
        <f t="shared" si="118"/>
        <v>4.5470439903997147E-21</v>
      </c>
      <c r="W253" s="26">
        <f t="shared" si="118"/>
        <v>2.0820675113935582E-20</v>
      </c>
      <c r="X253" s="26">
        <f t="shared" si="118"/>
        <v>9.0569936745620224E-20</v>
      </c>
      <c r="Y253" s="26">
        <f t="shared" si="118"/>
        <v>3.7521830937471192E-19</v>
      </c>
      <c r="Z253" s="26">
        <f t="shared" si="118"/>
        <v>1.483817859799992E-18</v>
      </c>
      <c r="AA253" s="26">
        <f t="shared" si="118"/>
        <v>5.6127023392434662E-18</v>
      </c>
      <c r="AB253" s="26">
        <f t="shared" si="118"/>
        <v>2.0346045979757569E-17</v>
      </c>
      <c r="AC253" s="26">
        <f t="shared" si="118"/>
        <v>7.0804240009556409E-17</v>
      </c>
      <c r="AD253" s="26">
        <f t="shared" si="118"/>
        <v>2.3692188003197595E-16</v>
      </c>
      <c r="AE253" s="26">
        <f t="shared" si="118"/>
        <v>7.6341494676970118E-16</v>
      </c>
      <c r="AF253" s="26">
        <f t="shared" si="118"/>
        <v>2.3720392988915857E-15</v>
      </c>
      <c r="AG253" s="26">
        <f t="shared" si="118"/>
        <v>7.1161178966747467E-15</v>
      </c>
      <c r="AH253" s="26">
        <f t="shared" si="118"/>
        <v>2.0636741900356629E-14</v>
      </c>
      <c r="AI253" s="26">
        <f t="shared" si="124"/>
        <v>5.7916017591323595E-14</v>
      </c>
      <c r="AJ253" s="26">
        <f t="shared" si="124"/>
        <v>1.5745917282641095E-13</v>
      </c>
      <c r="AK253" s="26">
        <f t="shared" si="124"/>
        <v>4.1511963745144736E-13</v>
      </c>
      <c r="AL253" s="26">
        <f t="shared" si="124"/>
        <v>1.0622178958316443E-12</v>
      </c>
      <c r="AM253" s="26">
        <f t="shared" si="124"/>
        <v>2.6403701982100798E-12</v>
      </c>
      <c r="AN253" s="26">
        <f t="shared" si="124"/>
        <v>6.3808946456743803E-12</v>
      </c>
      <c r="AO253" s="26">
        <f t="shared" si="124"/>
        <v>1.5003725247937083E-11</v>
      </c>
      <c r="AP253" s="26">
        <f t="shared" si="124"/>
        <v>3.4350634120276986E-11</v>
      </c>
      <c r="AQ253" s="26">
        <f t="shared" si="124"/>
        <v>7.6628337652925427E-11</v>
      </c>
      <c r="AR253" s="26">
        <f t="shared" si="124"/>
        <v>1.6666663439511322E-10</v>
      </c>
      <c r="AS253" s="26">
        <f t="shared" si="124"/>
        <v>3.5365846810670321E-10</v>
      </c>
      <c r="AT253" s="26">
        <f t="shared" si="124"/>
        <v>7.3257825536388435E-10</v>
      </c>
      <c r="AU253" s="26">
        <f t="shared" si="124"/>
        <v>1.4821932143408841E-9</v>
      </c>
      <c r="AV253" s="26">
        <f t="shared" si="124"/>
        <v>2.9307002192649168E-9</v>
      </c>
      <c r="AW253" s="26">
        <f t="shared" si="124"/>
        <v>5.6660204239121628E-9</v>
      </c>
      <c r="AX253" s="26">
        <f t="shared" si="124"/>
        <v>1.0716169062616498E-8</v>
      </c>
      <c r="AY253" s="26">
        <f t="shared" si="122"/>
        <v>1.9836312945694488E-8</v>
      </c>
      <c r="AZ253" s="26">
        <f t="shared" si="122"/>
        <v>3.5953317214071156E-8</v>
      </c>
      <c r="BA253" s="26">
        <f t="shared" si="122"/>
        <v>6.3835481584167204E-8</v>
      </c>
      <c r="BB253" s="26">
        <f t="shared" si="122"/>
        <v>1.1107373795645129E-7</v>
      </c>
      <c r="BC253" s="26">
        <f t="shared" si="122"/>
        <v>1.8947872945512237E-7</v>
      </c>
      <c r="BD253" s="26">
        <f t="shared" si="122"/>
        <v>3.170124896652992E-7</v>
      </c>
      <c r="BE253" s="26">
        <f t="shared" si="122"/>
        <v>5.2037899246945377E-7</v>
      </c>
      <c r="BF253" s="26">
        <f t="shared" si="122"/>
        <v>8.3838837675634416E-7</v>
      </c>
      <c r="BG253" s="26">
        <f t="shared" si="122"/>
        <v>1.326177977778221E-6</v>
      </c>
      <c r="BH253" s="26">
        <f t="shared" si="122"/>
        <v>2.0603122154768774E-6</v>
      </c>
      <c r="BI253" s="26">
        <f t="shared" si="122"/>
        <v>3.1446870657278687E-6</v>
      </c>
      <c r="BJ253" s="26">
        <f t="shared" si="122"/>
        <v>4.7170305985917772E-6</v>
      </c>
      <c r="BK253" s="26">
        <f t="shared" si="122"/>
        <v>6.9556213911438026E-6</v>
      </c>
      <c r="BL253" s="26">
        <f t="shared" si="122"/>
        <v>1.008565101715855E-5</v>
      </c>
      <c r="BM253" s="26">
        <f t="shared" si="122"/>
        <v>1.4384453090045802E-5</v>
      </c>
      <c r="BN253" s="26">
        <f t="shared" si="107"/>
        <v>2.0184635787644901E-5</v>
      </c>
      <c r="BO253" s="26">
        <f t="shared" si="125"/>
        <v>2.787402084960484E-5</v>
      </c>
      <c r="BP253" s="26">
        <f t="shared" si="125"/>
        <v>3.7891247092431687E-5</v>
      </c>
      <c r="BQ253" s="26">
        <f t="shared" si="125"/>
        <v>5.0715976877562313E-5</v>
      </c>
      <c r="BR253" s="26">
        <f t="shared" si="125"/>
        <v>6.6852878611332075E-5</v>
      </c>
      <c r="BS253" s="26">
        <f t="shared" si="125"/>
        <v>8.6808961778894007E-5</v>
      </c>
      <c r="BT253" s="26">
        <f t="shared" si="125"/>
        <v>1.1106440698182012E-4</v>
      </c>
      <c r="BU253" s="26">
        <f t="shared" si="125"/>
        <v>1.4003773054229528E-4</v>
      </c>
      <c r="BV253" s="26">
        <f t="shared" si="125"/>
        <v>1.7404689367399529E-4</v>
      </c>
      <c r="BW253" s="26">
        <f t="shared" si="125"/>
        <v>2.1326872886813543E-4</v>
      </c>
      <c r="BX253" s="26">
        <f t="shared" si="125"/>
        <v>2.5769971404899676E-4</v>
      </c>
      <c r="BY253" s="26">
        <f t="shared" si="125"/>
        <v>3.0712157701729786E-4</v>
      </c>
      <c r="BZ253" s="26">
        <f t="shared" si="125"/>
        <v>3.6107536757439023E-4</v>
      </c>
      <c r="CA253" s="26">
        <f t="shared" si="125"/>
        <v>4.1884742638629294E-4</v>
      </c>
      <c r="CB253" s="26">
        <f t="shared" si="125"/>
        <v>4.7947008020536212E-4</v>
      </c>
      <c r="CC253" s="26">
        <f t="shared" si="125"/>
        <v>5.4173892179047375E-4</v>
      </c>
      <c r="CD253" s="26">
        <f t="shared" si="125"/>
        <v>6.0424725892014436E-4</v>
      </c>
      <c r="CE253" s="26">
        <f t="shared" si="123"/>
        <v>6.6543685476015777E-4</v>
      </c>
      <c r="CF253" s="26">
        <f t="shared" si="123"/>
        <v>7.2366257955167165E-4</v>
      </c>
      <c r="CG253" s="26">
        <f t="shared" si="123"/>
        <v>7.7726721507401773E-4</v>
      </c>
      <c r="CH253" s="26">
        <f t="shared" si="123"/>
        <v>8.2466155745658022E-4</v>
      </c>
      <c r="CI253" s="26">
        <f t="shared" si="123"/>
        <v>8.6440428311713796E-4</v>
      </c>
      <c r="CJ253" s="26">
        <f t="shared" si="123"/>
        <v>8.952758646570357E-4</v>
      </c>
      <c r="CK253" s="26">
        <f t="shared" si="127"/>
        <v>9.1634117911955425E-4</v>
      </c>
      <c r="CL253" s="26">
        <f t="shared" si="127"/>
        <v>9.2699630910931662E-4</v>
      </c>
      <c r="CM253" s="26">
        <f t="shared" si="127"/>
        <v>9.2699630910931673E-4</v>
      </c>
      <c r="CN253" s="26">
        <f t="shared" si="127"/>
        <v>9.1646226014216524E-4</v>
      </c>
      <c r="CO253" s="26">
        <f t="shared" si="127"/>
        <v>8.9586760261088096E-4</v>
      </c>
      <c r="CP253" s="26">
        <f t="shared" si="127"/>
        <v>8.6600534919051785E-4</v>
      </c>
      <c r="CQ253" s="26">
        <f t="shared" si="127"/>
        <v>8.279391799953309E-4</v>
      </c>
      <c r="CR253" s="26">
        <f t="shared" si="127"/>
        <v>7.8294248543036692E-4</v>
      </c>
      <c r="CS253" s="26">
        <f t="shared" si="127"/>
        <v>7.3243006701550508E-4</v>
      </c>
      <c r="CT253" s="26">
        <f t="shared" si="127"/>
        <v>6.7788740245052056E-4</v>
      </c>
      <c r="CU253" s="26">
        <f t="shared" si="127"/>
        <v>6.2080214750731902E-4</v>
      </c>
      <c r="CV253" s="26">
        <f t="shared" si="127"/>
        <v>5.6260194617850656E-4</v>
      </c>
      <c r="CW253" s="26">
        <f t="shared" si="127"/>
        <v>5.0460174554154769E-4</v>
      </c>
      <c r="CX253" s="26">
        <f t="shared" si="127"/>
        <v>4.479627741032098E-4</v>
      </c>
      <c r="CY253" s="26">
        <f t="shared" si="127"/>
        <v>3.9366425603009421E-4</v>
      </c>
      <c r="CZ253" s="26">
        <f t="shared" si="127"/>
        <v>3.42487902746182E-4</v>
      </c>
      <c r="DA253" s="26">
        <f t="shared" si="126"/>
        <v>2.950143320684936E-4</v>
      </c>
      <c r="DB253" s="26">
        <f t="shared" si="126"/>
        <v>2.5162987147018509E-4</v>
      </c>
      <c r="DC253" s="26">
        <f t="shared" si="126"/>
        <v>2.1254173609617667E-4</v>
      </c>
      <c r="DD253" s="26">
        <f t="shared" si="126"/>
        <v>1.777993369266089E-4</v>
      </c>
      <c r="DE253" s="26">
        <f t="shared" si="126"/>
        <v>1.4731945059633312E-4</v>
      </c>
      <c r="DF253" s="26">
        <f t="shared" si="110"/>
        <v>1.2091313398000907E-4</v>
      </c>
      <c r="DG253" s="26">
        <f t="shared" si="110"/>
        <v>9.8312548189353357E-5</v>
      </c>
      <c r="DH253" s="26">
        <f t="shared" si="110"/>
        <v>7.9196219374756959E-5</v>
      </c>
      <c r="DI253" s="26">
        <f t="shared" si="121"/>
        <v>6.3211661335815119E-5</v>
      </c>
      <c r="DJ253" s="26">
        <f t="shared" si="121"/>
        <v>4.9994677601962864E-5</v>
      </c>
      <c r="DK253" s="26">
        <f t="shared" si="121"/>
        <v>3.9185017579916836E-5</v>
      </c>
      <c r="DL253" s="26">
        <f t="shared" si="121"/>
        <v>3.0438361870114073E-5</v>
      </c>
      <c r="DM253" s="26">
        <f t="shared" si="121"/>
        <v>2.3434844979645332E-5</v>
      </c>
      <c r="DN253" s="26">
        <f t="shared" si="121"/>
        <v>1.7884486958150371E-5</v>
      </c>
      <c r="DO253" s="26">
        <f t="shared" si="121"/>
        <v>1.3530003177035514E-5</v>
      </c>
      <c r="DP253" s="26">
        <f t="shared" si="121"/>
        <v>1.0147502382776618E-5</v>
      </c>
      <c r="DQ253" s="26">
        <f t="shared" si="121"/>
        <v>7.5455786948851327E-6</v>
      </c>
      <c r="DR253" s="26">
        <f t="shared" si="121"/>
        <v>5.5632656479238404E-6</v>
      </c>
      <c r="DS253" s="26">
        <f t="shared" si="121"/>
        <v>4.0672614400787621E-6</v>
      </c>
      <c r="DT253" s="26">
        <f t="shared" si="121"/>
        <v>2.9487645440570898E-6</v>
      </c>
      <c r="DU253" s="26">
        <f t="shared" si="121"/>
        <v>2.1201860771319536E-6</v>
      </c>
      <c r="DV253" s="26">
        <f t="shared" si="121"/>
        <v>1.5119359730367255E-6</v>
      </c>
      <c r="DW253" s="26">
        <f t="shared" si="121"/>
        <v>1.0694181272698836E-6</v>
      </c>
      <c r="DX253" s="26">
        <f t="shared" si="121"/>
        <v>7.5031755703612626E-7</v>
      </c>
      <c r="DY253" s="26">
        <f t="shared" si="119"/>
        <v>5.2222101969714694E-7</v>
      </c>
      <c r="DZ253" s="26">
        <f t="shared" si="119"/>
        <v>3.6058118026707627E-7</v>
      </c>
      <c r="EA253" s="26">
        <f t="shared" si="119"/>
        <v>2.4701230459240471E-7</v>
      </c>
      <c r="EB253" s="26">
        <f t="shared" si="119"/>
        <v>1.6789117577765092E-7</v>
      </c>
      <c r="EC253" s="26">
        <f t="shared" si="81"/>
        <v>1.1322893250120609E-7</v>
      </c>
      <c r="ED253" s="26">
        <f t="shared" si="81"/>
        <v>7.5776285596961205E-8</v>
      </c>
      <c r="EE253" s="26">
        <f t="shared" si="117"/>
        <v>5.0324708755233543E-8</v>
      </c>
      <c r="EF253" s="26">
        <f t="shared" si="117"/>
        <v>3.3168558043222439E-8</v>
      </c>
      <c r="EG253" s="26">
        <f t="shared" si="117"/>
        <v>2.1696725938047614E-8</v>
      </c>
      <c r="EH253" s="26">
        <f t="shared" si="117"/>
        <v>1.4086680273210139E-8</v>
      </c>
      <c r="EI253" s="26">
        <f t="shared" si="117"/>
        <v>9.0780828427354064E-9</v>
      </c>
      <c r="EJ253" s="26">
        <f t="shared" si="117"/>
        <v>5.8073029949850754E-9</v>
      </c>
      <c r="EK253" s="26">
        <f t="shared" si="117"/>
        <v>3.6878493471803543E-9</v>
      </c>
      <c r="EL253" s="26">
        <f t="shared" si="117"/>
        <v>2.3249485014832484E-9</v>
      </c>
      <c r="EM253" s="26">
        <f t="shared" si="117"/>
        <v>1.4551835944535534E-9</v>
      </c>
      <c r="EN253" s="26">
        <f t="shared" si="117"/>
        <v>9.0429266226756226E-10</v>
      </c>
      <c r="EO253" s="26">
        <f t="shared" si="117"/>
        <v>5.579678128884949E-10</v>
      </c>
      <c r="EP253" s="26">
        <f t="shared" si="117"/>
        <v>3.4185351916407741E-10</v>
      </c>
      <c r="EQ253" s="26">
        <f t="shared" si="117"/>
        <v>2.079808123585625E-10</v>
      </c>
      <c r="ER253" s="26">
        <f t="shared" si="117"/>
        <v>1.2565507413329945E-10</v>
      </c>
      <c r="ES253" s="26">
        <f t="shared" si="128"/>
        <v>7.5393044479979186E-11</v>
      </c>
      <c r="ET253" s="26">
        <f t="shared" si="128"/>
        <v>4.4925992258618613E-11</v>
      </c>
      <c r="EU253" s="26">
        <f t="shared" si="128"/>
        <v>2.6588852561222483E-11</v>
      </c>
      <c r="EV253" s="26">
        <f t="shared" si="128"/>
        <v>1.5629933600178502E-11</v>
      </c>
      <c r="EW253" s="26">
        <f t="shared" si="128"/>
        <v>9.1262028403726634E-12</v>
      </c>
      <c r="EX253" s="26">
        <f t="shared" si="128"/>
        <v>5.2931976474161902E-12</v>
      </c>
      <c r="EY253" s="26">
        <f t="shared" si="128"/>
        <v>3.0497231478490435E-12</v>
      </c>
      <c r="EZ253" s="26">
        <f t="shared" si="128"/>
        <v>1.7455652227819803E-12</v>
      </c>
      <c r="FA253" s="26">
        <f t="shared" si="128"/>
        <v>9.9257630315055797E-13</v>
      </c>
      <c r="FB253" s="26">
        <f t="shared" si="128"/>
        <v>5.6074115827336118E-13</v>
      </c>
      <c r="FC253" s="26">
        <f t="shared" si="128"/>
        <v>3.1473858561150276E-13</v>
      </c>
      <c r="FD253" s="26">
        <f t="shared" si="128"/>
        <v>1.7552728812948796E-13</v>
      </c>
      <c r="FE253" s="26">
        <f t="shared" si="128"/>
        <v>9.7266713804239884E-14</v>
      </c>
      <c r="FF253" s="26">
        <f t="shared" si="128"/>
        <v>5.3558253803600468E-14</v>
      </c>
      <c r="FG253" s="26">
        <f t="shared" si="128"/>
        <v>2.9305459628384913E-14</v>
      </c>
      <c r="FH253" s="26">
        <f t="shared" si="128"/>
        <v>1.5934843672934287E-14</v>
      </c>
    </row>
    <row r="254" spans="2:164" ht="19.2" customHeight="1" x14ac:dyDescent="0.3">
      <c r="B254" s="26">
        <f t="shared" si="129"/>
        <v>2.4793366570011102E-2</v>
      </c>
      <c r="C254" s="3">
        <v>70</v>
      </c>
      <c r="D254" s="26">
        <f t="shared" si="120"/>
        <v>4.0805206115937376E-40</v>
      </c>
      <c r="E254" s="26">
        <f t="shared" si="120"/>
        <v>3.5500529320865515E-38</v>
      </c>
      <c r="F254" s="26">
        <f t="shared" si="120"/>
        <v>1.5442730254576341E-36</v>
      </c>
      <c r="G254" s="26">
        <f t="shared" si="120"/>
        <v>4.4783917738271956E-35</v>
      </c>
      <c r="H254" s="26">
        <f t="shared" si="120"/>
        <v>9.7405021080741266E-34</v>
      </c>
      <c r="I254" s="26">
        <f t="shared" si="120"/>
        <v>1.6948473668049009E-32</v>
      </c>
      <c r="J254" s="26">
        <f t="shared" si="120"/>
        <v>2.4575286818670817E-31</v>
      </c>
      <c r="K254" s="26">
        <f t="shared" si="120"/>
        <v>3.0543570760348053E-30</v>
      </c>
      <c r="L254" s="26">
        <f t="shared" si="120"/>
        <v>3.3216133201878676E-29</v>
      </c>
      <c r="M254" s="26">
        <f t="shared" si="120"/>
        <v>3.2108928761815983E-28</v>
      </c>
      <c r="N254" s="26">
        <f t="shared" si="120"/>
        <v>2.7934768022780246E-27</v>
      </c>
      <c r="O254" s="26">
        <f t="shared" si="120"/>
        <v>2.2093861981653124E-26</v>
      </c>
      <c r="P254" s="26">
        <f t="shared" si="120"/>
        <v>1.6018049936698633E-25</v>
      </c>
      <c r="Q254" s="26">
        <f t="shared" si="120"/>
        <v>1.0719771880713714E-24</v>
      </c>
      <c r="R254" s="26">
        <f t="shared" si="120"/>
        <v>6.6615725258720698E-24</v>
      </c>
      <c r="S254" s="26">
        <f t="shared" si="120"/>
        <v>3.8637120650057998E-23</v>
      </c>
      <c r="T254" s="26">
        <f t="shared" si="118"/>
        <v>2.1008934353469065E-22</v>
      </c>
      <c r="U254" s="26">
        <f t="shared" si="118"/>
        <v>1.0751631110304682E-21</v>
      </c>
      <c r="V254" s="26">
        <f t="shared" si="118"/>
        <v>5.1966217033139572E-21</v>
      </c>
      <c r="W254" s="26">
        <f t="shared" si="118"/>
        <v>2.3795057273069225E-20</v>
      </c>
      <c r="X254" s="26">
        <f t="shared" si="118"/>
        <v>1.0350849913785163E-19</v>
      </c>
      <c r="Y254" s="26">
        <f t="shared" si="118"/>
        <v>4.2882092499967058E-19</v>
      </c>
      <c r="Z254" s="26">
        <f t="shared" si="118"/>
        <v>1.6957918397714187E-18</v>
      </c>
      <c r="AA254" s="26">
        <f t="shared" si="118"/>
        <v>6.4145169591353875E-18</v>
      </c>
      <c r="AB254" s="26">
        <f t="shared" si="118"/>
        <v>2.3252623976865782E-17</v>
      </c>
      <c r="AC254" s="26">
        <f t="shared" si="118"/>
        <v>8.0919131439493005E-17</v>
      </c>
      <c r="AD254" s="26">
        <f t="shared" si="118"/>
        <v>2.707678628936867E-16</v>
      </c>
      <c r="AE254" s="26">
        <f t="shared" si="118"/>
        <v>8.7247422487965817E-16</v>
      </c>
      <c r="AF254" s="26">
        <f t="shared" si="118"/>
        <v>2.7109020558760967E-15</v>
      </c>
      <c r="AG254" s="26">
        <f t="shared" si="118"/>
        <v>8.1327061676282797E-15</v>
      </c>
      <c r="AH254" s="26">
        <f t="shared" si="118"/>
        <v>2.3584847886121851E-14</v>
      </c>
      <c r="AI254" s="26">
        <f t="shared" si="124"/>
        <v>6.6189734390084085E-14</v>
      </c>
      <c r="AJ254" s="26">
        <f t="shared" si="124"/>
        <v>1.79953340373041E-13</v>
      </c>
      <c r="AK254" s="26">
        <f t="shared" si="124"/>
        <v>4.744224428016539E-13</v>
      </c>
      <c r="AL254" s="26">
        <f t="shared" si="124"/>
        <v>1.2139633095218785E-12</v>
      </c>
      <c r="AM254" s="26">
        <f t="shared" si="124"/>
        <v>3.0175659408115183E-12</v>
      </c>
      <c r="AN254" s="26">
        <f t="shared" si="124"/>
        <v>7.2924510236278595E-12</v>
      </c>
      <c r="AO254" s="26">
        <f t="shared" si="124"/>
        <v>1.7147114569070947E-11</v>
      </c>
      <c r="AP254" s="26">
        <f t="shared" si="124"/>
        <v>3.9257867566030825E-11</v>
      </c>
      <c r="AQ254" s="26">
        <f t="shared" si="124"/>
        <v>8.7575243031914732E-11</v>
      </c>
      <c r="AR254" s="26">
        <f t="shared" si="124"/>
        <v>1.9047615359441501E-10</v>
      </c>
      <c r="AS254" s="26">
        <f t="shared" si="124"/>
        <v>4.0418110640766066E-10</v>
      </c>
      <c r="AT254" s="26">
        <f t="shared" si="124"/>
        <v>8.3723229184443883E-10</v>
      </c>
      <c r="AU254" s="26">
        <f t="shared" si="124"/>
        <v>1.6939351021038666E-9</v>
      </c>
      <c r="AV254" s="26">
        <f t="shared" si="124"/>
        <v>3.3493716791599034E-9</v>
      </c>
      <c r="AW254" s="26">
        <f t="shared" si="124"/>
        <v>6.4754519130424688E-9</v>
      </c>
      <c r="AX254" s="26">
        <f t="shared" si="124"/>
        <v>1.2247050357275992E-8</v>
      </c>
      <c r="AY254" s="26">
        <f t="shared" si="122"/>
        <v>2.2670071937936546E-8</v>
      </c>
      <c r="AZ254" s="26">
        <f t="shared" si="122"/>
        <v>4.1089505387509874E-8</v>
      </c>
      <c r="BA254" s="26">
        <f t="shared" si="122"/>
        <v>7.2954836096191054E-8</v>
      </c>
      <c r="BB254" s="26">
        <f t="shared" si="122"/>
        <v>1.2694141480737284E-7</v>
      </c>
      <c r="BC254" s="26">
        <f t="shared" si="122"/>
        <v>2.165471193772826E-7</v>
      </c>
      <c r="BD254" s="26">
        <f t="shared" si="122"/>
        <v>3.6229998818891319E-7</v>
      </c>
      <c r="BE254" s="26">
        <f t="shared" si="122"/>
        <v>5.9471884853651837E-7</v>
      </c>
      <c r="BF254" s="26">
        <f t="shared" si="122"/>
        <v>9.5815814486439288E-7</v>
      </c>
      <c r="BG254" s="26">
        <f t="shared" si="122"/>
        <v>1.5156319746036805E-6</v>
      </c>
      <c r="BH254" s="26">
        <f t="shared" si="122"/>
        <v>2.354642531973573E-6</v>
      </c>
      <c r="BI254" s="26">
        <f t="shared" si="122"/>
        <v>3.5939280751175626E-6</v>
      </c>
      <c r="BJ254" s="26">
        <f t="shared" si="122"/>
        <v>5.3908921126763148E-6</v>
      </c>
      <c r="BK254" s="26">
        <f t="shared" si="122"/>
        <v>7.9492815898786284E-6</v>
      </c>
      <c r="BL254" s="26">
        <f t="shared" si="122"/>
        <v>1.1526458305324051E-5</v>
      </c>
      <c r="BM254" s="26">
        <f t="shared" si="122"/>
        <v>1.6439374960052336E-5</v>
      </c>
      <c r="BN254" s="26">
        <f t="shared" si="107"/>
        <v>2.3068155185879877E-5</v>
      </c>
      <c r="BO254" s="26">
        <f t="shared" si="125"/>
        <v>3.1856023828119804E-5</v>
      </c>
      <c r="BP254" s="26">
        <f t="shared" si="125"/>
        <v>4.3304282391350481E-5</v>
      </c>
      <c r="BQ254" s="26">
        <f t="shared" si="125"/>
        <v>5.7961116431499759E-5</v>
      </c>
      <c r="BR254" s="26">
        <f t="shared" si="125"/>
        <v>7.6403289841522331E-5</v>
      </c>
      <c r="BS254" s="26">
        <f t="shared" si="125"/>
        <v>9.9210242033021684E-5</v>
      </c>
      <c r="BT254" s="26">
        <f t="shared" si="125"/>
        <v>1.2693075083636577E-4</v>
      </c>
      <c r="BU254" s="26">
        <f t="shared" si="125"/>
        <v>1.6004312061976595E-4</v>
      </c>
      <c r="BV254" s="26">
        <f t="shared" si="125"/>
        <v>1.989107356274231E-4</v>
      </c>
      <c r="BW254" s="26">
        <f t="shared" si="125"/>
        <v>2.4373569013501182E-4</v>
      </c>
      <c r="BX254" s="26">
        <f t="shared" si="125"/>
        <v>2.9451395891313904E-4</v>
      </c>
      <c r="BY254" s="26">
        <f t="shared" si="125"/>
        <v>3.5099608801976884E-4</v>
      </c>
      <c r="BZ254" s="26">
        <f t="shared" si="125"/>
        <v>4.1265756294216009E-4</v>
      </c>
      <c r="CA254" s="26">
        <f t="shared" si="125"/>
        <v>4.7868277301290599E-4</v>
      </c>
      <c r="CB254" s="26">
        <f t="shared" si="125"/>
        <v>5.4796580594898504E-4</v>
      </c>
      <c r="CC254" s="26">
        <f t="shared" si="125"/>
        <v>6.1913019633196974E-4</v>
      </c>
      <c r="CD254" s="26">
        <f t="shared" si="125"/>
        <v>6.9056829590873601E-4</v>
      </c>
      <c r="CE254" s="26">
        <f t="shared" si="123"/>
        <v>7.6049926258303711E-4</v>
      </c>
      <c r="CF254" s="26">
        <f t="shared" si="123"/>
        <v>8.2704294805905298E-4</v>
      </c>
      <c r="CG254" s="26">
        <f t="shared" si="123"/>
        <v>8.8830538865601984E-4</v>
      </c>
      <c r="CH254" s="26">
        <f t="shared" si="123"/>
        <v>9.4247035137894845E-4</v>
      </c>
      <c r="CI254" s="26">
        <f t="shared" si="123"/>
        <v>9.8789060927672863E-4</v>
      </c>
      <c r="CJ254" s="26">
        <f t="shared" si="123"/>
        <v>1.0231724167508974E-3</v>
      </c>
      <c r="CK254" s="26">
        <f t="shared" si="127"/>
        <v>1.0472470618509185E-3</v>
      </c>
      <c r="CL254" s="26">
        <f t="shared" si="127"/>
        <v>1.0594243532677898E-3</v>
      </c>
      <c r="CM254" s="26">
        <f t="shared" si="127"/>
        <v>1.05942435326779E-3</v>
      </c>
      <c r="CN254" s="26">
        <f t="shared" si="127"/>
        <v>1.047385440162474E-3</v>
      </c>
      <c r="CO254" s="26">
        <f t="shared" si="127"/>
        <v>1.0238486886981492E-3</v>
      </c>
      <c r="CP254" s="26">
        <f t="shared" si="127"/>
        <v>9.8972039907487702E-4</v>
      </c>
      <c r="CQ254" s="26">
        <f t="shared" si="127"/>
        <v>9.4621620570894916E-4</v>
      </c>
      <c r="CR254" s="26">
        <f t="shared" si="127"/>
        <v>8.9479141192041892E-4</v>
      </c>
      <c r="CS254" s="26">
        <f t="shared" si="127"/>
        <v>8.3706293373200541E-4</v>
      </c>
      <c r="CT254" s="26">
        <f t="shared" si="127"/>
        <v>7.7472845994345173E-4</v>
      </c>
      <c r="CU254" s="26">
        <f t="shared" si="127"/>
        <v>7.0948816857979279E-4</v>
      </c>
      <c r="CV254" s="26">
        <f t="shared" si="127"/>
        <v>6.4297365277543584E-4</v>
      </c>
      <c r="CW254" s="26">
        <f t="shared" si="127"/>
        <v>5.7668770919033991E-4</v>
      </c>
      <c r="CX254" s="26">
        <f t="shared" si="127"/>
        <v>5.119574561179538E-4</v>
      </c>
      <c r="CY254" s="26">
        <f t="shared" si="127"/>
        <v>4.4990200689153602E-4</v>
      </c>
      <c r="CZ254" s="26">
        <f t="shared" si="127"/>
        <v>3.9141474599563644E-4</v>
      </c>
      <c r="DA254" s="26">
        <f t="shared" si="126"/>
        <v>3.3715923664970684E-4</v>
      </c>
      <c r="DB254" s="26">
        <f t="shared" si="126"/>
        <v>2.8757699596592567E-4</v>
      </c>
      <c r="DC254" s="26">
        <f t="shared" si="126"/>
        <v>2.4290484125277323E-4</v>
      </c>
      <c r="DD254" s="26">
        <f t="shared" si="126"/>
        <v>2.0319924220183865E-4</v>
      </c>
      <c r="DE254" s="26">
        <f t="shared" si="126"/>
        <v>1.683650863958092E-4</v>
      </c>
      <c r="DF254" s="26">
        <f t="shared" si="110"/>
        <v>1.3818643883429602E-4</v>
      </c>
      <c r="DG254" s="26">
        <f t="shared" si="110"/>
        <v>1.1235719793068949E-4</v>
      </c>
      <c r="DH254" s="26">
        <f t="shared" si="110"/>
        <v>9.050996499972219E-5</v>
      </c>
      <c r="DI254" s="26">
        <f t="shared" si="121"/>
        <v>7.2241898669502964E-5</v>
      </c>
      <c r="DJ254" s="26">
        <f t="shared" si="121"/>
        <v>5.7136774402243248E-5</v>
      </c>
      <c r="DK254" s="26">
        <f t="shared" si="121"/>
        <v>4.4782877234190649E-5</v>
      </c>
      <c r="DL254" s="26">
        <f t="shared" si="121"/>
        <v>3.4786699280130358E-5</v>
      </c>
      <c r="DM254" s="26">
        <f t="shared" si="121"/>
        <v>2.6782679976737509E-5</v>
      </c>
      <c r="DN254" s="26">
        <f t="shared" si="121"/>
        <v>2.0439413666457559E-5</v>
      </c>
      <c r="DO254" s="26">
        <f t="shared" si="121"/>
        <v>1.5462860773754864E-5</v>
      </c>
      <c r="DP254" s="26">
        <f t="shared" si="121"/>
        <v>1.1597145580316129E-5</v>
      </c>
      <c r="DQ254" s="26">
        <f t="shared" si="121"/>
        <v>8.6235185084401483E-6</v>
      </c>
      <c r="DR254" s="26">
        <f t="shared" si="121"/>
        <v>6.3580178833415285E-6</v>
      </c>
      <c r="DS254" s="26">
        <f t="shared" si="121"/>
        <v>4.6482987886614399E-6</v>
      </c>
      <c r="DT254" s="26">
        <f t="shared" si="121"/>
        <v>3.3700166217795295E-6</v>
      </c>
      <c r="DU254" s="26">
        <f t="shared" si="121"/>
        <v>2.4230698024365172E-6</v>
      </c>
      <c r="DV254" s="26">
        <f t="shared" si="121"/>
        <v>1.7279268263276854E-6</v>
      </c>
      <c r="DW254" s="26">
        <f t="shared" si="121"/>
        <v>1.222192145451295E-6</v>
      </c>
      <c r="DX254" s="26">
        <f t="shared" si="121"/>
        <v>8.5750577946985822E-7</v>
      </c>
      <c r="DY254" s="26">
        <f t="shared" si="119"/>
        <v>5.9682402251102477E-7</v>
      </c>
      <c r="DZ254" s="26">
        <f t="shared" si="119"/>
        <v>4.1209277744808699E-7</v>
      </c>
      <c r="EA254" s="26">
        <f t="shared" si="119"/>
        <v>2.8229977667703387E-7</v>
      </c>
      <c r="EB254" s="26">
        <f t="shared" si="119"/>
        <v>1.918756294601724E-7</v>
      </c>
      <c r="EC254" s="26">
        <f t="shared" si="81"/>
        <v>1.2940449428709261E-7</v>
      </c>
      <c r="ED254" s="26">
        <f t="shared" si="81"/>
        <v>8.6601469253669906E-8</v>
      </c>
      <c r="EE254" s="26">
        <f t="shared" si="117"/>
        <v>5.7513952863124025E-8</v>
      </c>
      <c r="EF254" s="26">
        <f t="shared" si="117"/>
        <v>3.7906923477968485E-8</v>
      </c>
      <c r="EG254" s="26">
        <f t="shared" si="117"/>
        <v>2.4796258214911547E-8</v>
      </c>
      <c r="EH254" s="26">
        <f t="shared" si="117"/>
        <v>1.6099063169383009E-8</v>
      </c>
      <c r="EI254" s="26">
        <f t="shared" si="117"/>
        <v>1.037495182026903E-8</v>
      </c>
      <c r="EJ254" s="26">
        <f t="shared" si="117"/>
        <v>6.6369177085543689E-9</v>
      </c>
      <c r="EK254" s="26">
        <f t="shared" si="117"/>
        <v>4.2146849682061176E-9</v>
      </c>
      <c r="EL254" s="26">
        <f t="shared" si="117"/>
        <v>2.6570840016951397E-9</v>
      </c>
      <c r="EM254" s="26">
        <f t="shared" ref="EE254:ER272" si="130">$B254*EM$182</f>
        <v>1.6630669650897745E-9</v>
      </c>
      <c r="EN254" s="26">
        <f t="shared" si="130"/>
        <v>1.0334773283057849E-9</v>
      </c>
      <c r="EO254" s="26">
        <f t="shared" si="130"/>
        <v>6.3767750044399389E-10</v>
      </c>
      <c r="EP254" s="26">
        <f t="shared" si="130"/>
        <v>3.9068973618751686E-10</v>
      </c>
      <c r="EQ254" s="26">
        <f t="shared" si="130"/>
        <v>2.3769235698121418E-10</v>
      </c>
      <c r="ER254" s="26">
        <f t="shared" si="130"/>
        <v>1.4360579900948504E-10</v>
      </c>
      <c r="ES254" s="26">
        <f t="shared" si="128"/>
        <v>8.6163479405690448E-11</v>
      </c>
      <c r="ET254" s="26">
        <f t="shared" si="128"/>
        <v>5.1343991152706961E-11</v>
      </c>
      <c r="EU254" s="26">
        <f t="shared" si="128"/>
        <v>3.0387260069968539E-11</v>
      </c>
      <c r="EV254" s="26">
        <f t="shared" si="128"/>
        <v>1.7862781257346852E-11</v>
      </c>
      <c r="EW254" s="26">
        <f t="shared" si="128"/>
        <v>1.0429946103283039E-11</v>
      </c>
      <c r="EX254" s="26">
        <f t="shared" si="128"/>
        <v>6.0493687399042148E-12</v>
      </c>
      <c r="EY254" s="26">
        <f t="shared" si="128"/>
        <v>3.4853978832560482E-12</v>
      </c>
      <c r="EZ254" s="26">
        <f t="shared" si="128"/>
        <v>1.9949316831794051E-12</v>
      </c>
      <c r="FA254" s="26">
        <f t="shared" si="128"/>
        <v>1.1343729178863516E-12</v>
      </c>
      <c r="FB254" s="26">
        <f t="shared" si="128"/>
        <v>6.4084703802669821E-13</v>
      </c>
      <c r="FC254" s="26">
        <f t="shared" si="128"/>
        <v>3.5970124069886013E-13</v>
      </c>
      <c r="FD254" s="26">
        <f t="shared" si="128"/>
        <v>2.00602615005129E-13</v>
      </c>
      <c r="FE254" s="26">
        <f t="shared" si="128"/>
        <v>1.1116195863341697E-13</v>
      </c>
      <c r="FF254" s="26">
        <f t="shared" si="128"/>
        <v>6.1209432918400512E-14</v>
      </c>
      <c r="FG254" s="26">
        <f t="shared" si="128"/>
        <v>3.3491953861011316E-14</v>
      </c>
      <c r="FH254" s="26">
        <f t="shared" si="128"/>
        <v>1.821124991192489E-14</v>
      </c>
    </row>
    <row r="255" spans="2:164" ht="19.2" customHeight="1" x14ac:dyDescent="0.3">
      <c r="B255" s="26">
        <f t="shared" si="129"/>
        <v>2.7936187684519543E-2</v>
      </c>
      <c r="C255" s="3">
        <v>71</v>
      </c>
      <c r="D255" s="26">
        <f t="shared" si="120"/>
        <v>4.5977697032042096E-40</v>
      </c>
      <c r="E255" s="26">
        <f t="shared" si="120"/>
        <v>4.0000596417876626E-38</v>
      </c>
      <c r="F255" s="26">
        <f t="shared" si="120"/>
        <v>1.7400259441776156E-36</v>
      </c>
      <c r="G255" s="26">
        <f t="shared" si="120"/>
        <v>5.0460752381151487E-35</v>
      </c>
      <c r="H255" s="26">
        <f t="shared" si="120"/>
        <v>1.097521364290042E-33</v>
      </c>
      <c r="I255" s="26">
        <f t="shared" si="120"/>
        <v>1.9096871738646767E-32</v>
      </c>
      <c r="J255" s="26">
        <f t="shared" si="120"/>
        <v>2.7690464021037536E-31</v>
      </c>
      <c r="K255" s="26">
        <f t="shared" si="120"/>
        <v>3.4415290997575265E-30</v>
      </c>
      <c r="L255" s="26">
        <f t="shared" si="120"/>
        <v>3.7426628959863287E-29</v>
      </c>
      <c r="M255" s="26">
        <f t="shared" si="120"/>
        <v>3.6179074661201093E-28</v>
      </c>
      <c r="N255" s="26">
        <f t="shared" si="120"/>
        <v>3.147579495524534E-27</v>
      </c>
      <c r="O255" s="26">
        <f t="shared" si="120"/>
        <v>2.4894492373693652E-26</v>
      </c>
      <c r="P255" s="26">
        <f t="shared" si="120"/>
        <v>1.804850697092803E-25</v>
      </c>
      <c r="Q255" s="26">
        <f t="shared" si="120"/>
        <v>1.2078616203621082E-24</v>
      </c>
      <c r="R255" s="26">
        <f t="shared" si="120"/>
        <v>7.5059972122502183E-24</v>
      </c>
      <c r="S255" s="26">
        <f t="shared" ref="S255:AH270" si="131">$B255*S$182</f>
        <v>4.3534783831051254E-23</v>
      </c>
      <c r="T255" s="26">
        <f t="shared" si="131"/>
        <v>2.3672038708134151E-22</v>
      </c>
      <c r="U255" s="26">
        <f t="shared" si="131"/>
        <v>1.2114513927103864E-21</v>
      </c>
      <c r="V255" s="26">
        <f t="shared" si="131"/>
        <v>5.8553483981002312E-21</v>
      </c>
      <c r="W255" s="26">
        <f t="shared" si="131"/>
        <v>2.6811332138669544E-20</v>
      </c>
      <c r="X255" s="26">
        <f t="shared" si="131"/>
        <v>1.1662929480321307E-19</v>
      </c>
      <c r="Y255" s="26">
        <f t="shared" si="131"/>
        <v>4.8317850704188219E-19</v>
      </c>
      <c r="Z255" s="26">
        <f t="shared" si="131"/>
        <v>1.9107513687565276E-18</v>
      </c>
      <c r="AA255" s="26">
        <f t="shared" si="131"/>
        <v>7.2276247426877584E-18</v>
      </c>
      <c r="AB255" s="26">
        <f t="shared" si="131"/>
        <v>2.6200139692243127E-17</v>
      </c>
      <c r="AC255" s="26">
        <f t="shared" si="131"/>
        <v>9.1176486129006179E-17</v>
      </c>
      <c r="AD255" s="26">
        <f t="shared" si="131"/>
        <v>3.0509054973936518E-16</v>
      </c>
      <c r="AE255" s="26">
        <f t="shared" si="131"/>
        <v>9.8306954916017779E-16</v>
      </c>
      <c r="AF255" s="26">
        <f t="shared" si="131"/>
        <v>3.0545375277477135E-15</v>
      </c>
      <c r="AG255" s="26">
        <f t="shared" si="131"/>
        <v>9.1636125832431288E-15</v>
      </c>
      <c r="AH255" s="26">
        <f t="shared" si="131"/>
        <v>2.6574476491404896E-14</v>
      </c>
      <c r="AI255" s="26">
        <f t="shared" si="124"/>
        <v>7.4579982411362323E-14</v>
      </c>
      <c r="AJ255" s="26">
        <f t="shared" si="124"/>
        <v>2.027643271808912E-13</v>
      </c>
      <c r="AK255" s="26">
        <f t="shared" si="124"/>
        <v>5.3456049893144086E-13</v>
      </c>
      <c r="AL255" s="26">
        <f t="shared" si="124"/>
        <v>1.3678459825598627E-12</v>
      </c>
      <c r="AM255" s="26">
        <f t="shared" si="124"/>
        <v>3.400074299505935E-12</v>
      </c>
      <c r="AN255" s="26">
        <f t="shared" si="124"/>
        <v>8.216846223806037E-12</v>
      </c>
      <c r="AO255" s="26">
        <f t="shared" si="124"/>
        <v>1.9320692472192608E-11</v>
      </c>
      <c r="AP255" s="26">
        <f t="shared" si="124"/>
        <v>4.4234216975809371E-11</v>
      </c>
      <c r="AQ255" s="26">
        <f t="shared" si="124"/>
        <v>9.8676330176805297E-11</v>
      </c>
      <c r="AR255" s="26">
        <f t="shared" si="124"/>
        <v>2.1462101813455208E-10</v>
      </c>
      <c r="AS255" s="26">
        <f t="shared" si="124"/>
        <v>4.5541533116356115E-10</v>
      </c>
      <c r="AT255" s="26">
        <f t="shared" si="124"/>
        <v>9.4336032883880402E-10</v>
      </c>
      <c r="AU255" s="26">
        <f t="shared" si="124"/>
        <v>1.9086592699761873E-9</v>
      </c>
      <c r="AV255" s="26">
        <f t="shared" si="124"/>
        <v>3.7739399201801715E-9</v>
      </c>
      <c r="AW255" s="26">
        <f t="shared" si="124"/>
        <v>7.2962838456816531E-9</v>
      </c>
      <c r="AX255" s="26">
        <f t="shared" si="124"/>
        <v>1.3799493360310973E-8</v>
      </c>
      <c r="AY255" s="26">
        <f t="shared" si="122"/>
        <v>2.5543743028660889E-8</v>
      </c>
      <c r="AZ255" s="26">
        <f t="shared" si="122"/>
        <v>4.6298034239447737E-8</v>
      </c>
      <c r="BA255" s="26">
        <f t="shared" si="122"/>
        <v>8.2202632221060326E-8</v>
      </c>
      <c r="BB255" s="26">
        <f t="shared" si="122"/>
        <v>1.4303258006464542E-7</v>
      </c>
      <c r="BC255" s="26">
        <f t="shared" si="122"/>
        <v>2.4399675422792401E-7</v>
      </c>
      <c r="BD255" s="26">
        <f t="shared" si="122"/>
        <v>4.0822533880440911E-7</v>
      </c>
      <c r="BE255" s="26">
        <f t="shared" si="122"/>
        <v>6.7010574482987971E-7</v>
      </c>
      <c r="BF255" s="26">
        <f t="shared" si="122"/>
        <v>1.0796148111148086E-6</v>
      </c>
      <c r="BG255" s="26">
        <f t="shared" si="122"/>
        <v>1.7077543375816114E-6</v>
      </c>
      <c r="BH255" s="26">
        <f t="shared" si="122"/>
        <v>2.6531183458857153E-6</v>
      </c>
      <c r="BI255" s="26">
        <f t="shared" si="122"/>
        <v>4.0494964226676753E-6</v>
      </c>
      <c r="BJ255" s="26">
        <f t="shared" si="122"/>
        <v>6.0742446340014799E-6</v>
      </c>
      <c r="BK255" s="26">
        <f t="shared" si="122"/>
        <v>8.9569370026801411E-6</v>
      </c>
      <c r="BL255" s="26">
        <f t="shared" si="122"/>
        <v>1.2987558653886251E-5</v>
      </c>
      <c r="BM255" s="26">
        <f t="shared" si="122"/>
        <v>1.8523239391608261E-5</v>
      </c>
      <c r="BN255" s="26">
        <f t="shared" si="107"/>
        <v>2.5992287533385771E-5</v>
      </c>
      <c r="BO255" s="26">
        <f t="shared" si="125"/>
        <v>3.5894111355627937E-5</v>
      </c>
      <c r="BP255" s="26">
        <f t="shared" si="125"/>
        <v>4.8793557624056866E-5</v>
      </c>
      <c r="BQ255" s="26">
        <f t="shared" si="125"/>
        <v>6.5308300204506753E-5</v>
      </c>
      <c r="BR255" s="26">
        <f t="shared" si="125"/>
        <v>8.6088213905940629E-5</v>
      </c>
      <c r="BS255" s="26">
        <f t="shared" si="125"/>
        <v>1.1178618820622158E-4</v>
      </c>
      <c r="BT255" s="26">
        <f t="shared" si="125"/>
        <v>1.4302056432266563E-4</v>
      </c>
      <c r="BU255" s="26">
        <f t="shared" si="125"/>
        <v>1.8033027675466582E-4</v>
      </c>
      <c r="BV255" s="26">
        <f t="shared" si="125"/>
        <v>2.2412477253794144E-4</v>
      </c>
      <c r="BW255" s="26">
        <f t="shared" si="125"/>
        <v>2.7463176353240761E-4</v>
      </c>
      <c r="BX255" s="26">
        <f t="shared" si="125"/>
        <v>3.3184671426832559E-4</v>
      </c>
      <c r="BY255" s="26">
        <f t="shared" si="125"/>
        <v>3.9548854988142955E-4</v>
      </c>
      <c r="BZ255" s="26">
        <f t="shared" si="125"/>
        <v>4.6496626810384222E-4</v>
      </c>
      <c r="CA255" s="26">
        <f t="shared" si="125"/>
        <v>5.3936087100045732E-4</v>
      </c>
      <c r="CB255" s="26">
        <f t="shared" si="125"/>
        <v>6.174262602242083E-4</v>
      </c>
      <c r="CC255" s="26">
        <f t="shared" si="125"/>
        <v>6.9761148882475444E-4</v>
      </c>
      <c r="CD255" s="26">
        <f t="shared" si="125"/>
        <v>7.7810512215068829E-4</v>
      </c>
      <c r="CE255" s="26">
        <f t="shared" si="123"/>
        <v>8.5690057755835136E-4</v>
      </c>
      <c r="CF255" s="26">
        <f t="shared" si="123"/>
        <v>9.3187937809470728E-4</v>
      </c>
      <c r="CG255" s="26">
        <f t="shared" si="123"/>
        <v>1.0009074801757966E-3</v>
      </c>
      <c r="CH255" s="26">
        <f t="shared" si="123"/>
        <v>1.0619384240889557E-3</v>
      </c>
      <c r="CI255" s="26">
        <f t="shared" si="123"/>
        <v>1.1131161794667363E-3</v>
      </c>
      <c r="CJ255" s="26">
        <f t="shared" si="123"/>
        <v>1.1528703287334054E-3</v>
      </c>
      <c r="CK255" s="26">
        <f t="shared" si="127"/>
        <v>1.1799966894094854E-3</v>
      </c>
      <c r="CL255" s="26">
        <f t="shared" si="127"/>
        <v>1.1937175811468051E-3</v>
      </c>
      <c r="CM255" s="26">
        <f t="shared" si="127"/>
        <v>1.1937175811468053E-3</v>
      </c>
      <c r="CN255" s="26">
        <f t="shared" si="127"/>
        <v>1.1801526086337734E-3</v>
      </c>
      <c r="CO255" s="26">
        <f t="shared" si="127"/>
        <v>1.1536323252936888E-3</v>
      </c>
      <c r="CP255" s="26">
        <f t="shared" si="127"/>
        <v>1.1151779144505654E-3</v>
      </c>
      <c r="CQ255" s="26">
        <f t="shared" si="127"/>
        <v>1.0661591050241676E-3</v>
      </c>
      <c r="CR255" s="26">
        <f t="shared" si="127"/>
        <v>1.0082156754032887E-3</v>
      </c>
      <c r="CS255" s="26">
        <f t="shared" si="127"/>
        <v>9.4316950279662551E-4</v>
      </c>
      <c r="CT255" s="26">
        <f t="shared" si="127"/>
        <v>8.729334759926214E-4</v>
      </c>
      <c r="CU255" s="26">
        <f t="shared" si="127"/>
        <v>7.9942328854061139E-4</v>
      </c>
      <c r="CV255" s="26">
        <f t="shared" si="127"/>
        <v>7.2447735523992749E-4</v>
      </c>
      <c r="CW255" s="26">
        <f t="shared" si="127"/>
        <v>6.4978896810179122E-4</v>
      </c>
      <c r="CX255" s="26">
        <f t="shared" si="127"/>
        <v>5.7685347168220133E-4</v>
      </c>
      <c r="CY255" s="26">
        <f t="shared" si="127"/>
        <v>5.0693183875102639E-4</v>
      </c>
      <c r="CZ255" s="26">
        <f t="shared" si="127"/>
        <v>4.4103069971339299E-4</v>
      </c>
      <c r="DA255" s="26">
        <f t="shared" si="126"/>
        <v>3.7989773143628927E-4</v>
      </c>
      <c r="DB255" s="26">
        <f t="shared" si="126"/>
        <v>3.2403041798977528E-4</v>
      </c>
      <c r="DC255" s="26">
        <f t="shared" si="126"/>
        <v>2.7369559577777256E-4</v>
      </c>
      <c r="DD255" s="26">
        <f t="shared" si="126"/>
        <v>2.2895689262178995E-4</v>
      </c>
      <c r="DE255" s="26">
        <f t="shared" si="126"/>
        <v>1.8970713960091173E-4</v>
      </c>
      <c r="DF255" s="26">
        <f t="shared" si="110"/>
        <v>1.5570302967244618E-4</v>
      </c>
      <c r="DG255" s="26">
        <f t="shared" si="110"/>
        <v>1.2659965964021349E-4</v>
      </c>
      <c r="DH255" s="26">
        <f t="shared" si="110"/>
        <v>1.0198305915461652E-4</v>
      </c>
      <c r="DI255" s="26">
        <f t="shared" si="121"/>
        <v>8.1399322444510353E-5</v>
      </c>
      <c r="DJ255" s="26">
        <f t="shared" si="121"/>
        <v>6.4379464115203641E-5</v>
      </c>
      <c r="DK255" s="26">
        <f t="shared" si="121"/>
        <v>5.0459579982186632E-5</v>
      </c>
      <c r="DL255" s="26">
        <f t="shared" si="121"/>
        <v>3.9196280879020104E-5</v>
      </c>
      <c r="DM255" s="26">
        <f t="shared" si="121"/>
        <v>3.0177667579422537E-5</v>
      </c>
      <c r="DN255" s="26">
        <f t="shared" si="121"/>
        <v>2.3030325257980341E-5</v>
      </c>
      <c r="DO255" s="26">
        <f t="shared" si="121"/>
        <v>1.7422941716906885E-5</v>
      </c>
      <c r="DP255" s="26">
        <f t="shared" si="121"/>
        <v>1.3067206287680142E-5</v>
      </c>
      <c r="DQ255" s="26">
        <f t="shared" si="121"/>
        <v>9.7166405728903041E-6</v>
      </c>
      <c r="DR255" s="26">
        <f t="shared" si="121"/>
        <v>7.1639638122158053E-6</v>
      </c>
      <c r="DS255" s="26">
        <f t="shared" si="121"/>
        <v>5.2375197618720435E-6</v>
      </c>
      <c r="DT255" s="26">
        <f t="shared" si="121"/>
        <v>3.7972018273572152E-6</v>
      </c>
      <c r="DU255" s="26">
        <f t="shared" si="121"/>
        <v>2.7302194957031172E-6</v>
      </c>
      <c r="DV255" s="26">
        <f t="shared" si="121"/>
        <v>1.9469598043128843E-6</v>
      </c>
      <c r="DW255" s="26">
        <f t="shared" si="121"/>
        <v>1.377117910367656E-6</v>
      </c>
      <c r="DX255" s="26">
        <f t="shared" ref="DX255:ED305" si="132">$B255*DX$182</f>
        <v>9.6620369517730466E-7</v>
      </c>
      <c r="DY255" s="26">
        <f t="shared" si="132"/>
        <v>6.7247777184340803E-7</v>
      </c>
      <c r="DZ255" s="26">
        <f t="shared" si="132"/>
        <v>4.6432989008235135E-7</v>
      </c>
      <c r="EA255" s="26">
        <f t="shared" si="132"/>
        <v>3.1808425541074229E-7</v>
      </c>
      <c r="EB255" s="26">
        <f t="shared" si="132"/>
        <v>2.1619789234948997E-7</v>
      </c>
      <c r="EC255" s="26">
        <f t="shared" si="132"/>
        <v>1.4580788088686488E-7</v>
      </c>
      <c r="ED255" s="26">
        <f t="shared" si="132"/>
        <v>9.7579120285825221E-8</v>
      </c>
      <c r="EE255" s="26">
        <f t="shared" si="130"/>
        <v>6.4804453930280567E-8</v>
      </c>
      <c r="EF255" s="26">
        <f t="shared" si="130"/>
        <v>4.2712026454048988E-8</v>
      </c>
      <c r="EG255" s="26">
        <f t="shared" si="130"/>
        <v>2.7939445875956663E-8</v>
      </c>
      <c r="EH255" s="26">
        <f t="shared" si="130"/>
        <v>1.8139789486628738E-8</v>
      </c>
      <c r="EI255" s="26">
        <f t="shared" si="130"/>
        <v>1.1690086558049608E-8</v>
      </c>
      <c r="EJ255" s="26">
        <f t="shared" si="130"/>
        <v>7.478217136399286E-9</v>
      </c>
      <c r="EK255" s="26">
        <f t="shared" si="130"/>
        <v>4.7489408092463285E-9</v>
      </c>
      <c r="EL255" s="26">
        <f t="shared" si="130"/>
        <v>2.9938974666987481E-9</v>
      </c>
      <c r="EM255" s="26">
        <f t="shared" si="130"/>
        <v>1.873878270523689E-9</v>
      </c>
      <c r="EN255" s="26">
        <f t="shared" si="130"/>
        <v>1.1644814966825743E-9</v>
      </c>
      <c r="EO255" s="26">
        <f t="shared" si="130"/>
        <v>7.1850985965520427E-10</v>
      </c>
      <c r="EP255" s="26">
        <f t="shared" si="130"/>
        <v>4.4021378725354003E-10</v>
      </c>
      <c r="EQ255" s="26">
        <f t="shared" si="130"/>
        <v>2.678223740633398E-10</v>
      </c>
      <c r="ER255" s="26">
        <f t="shared" si="130"/>
        <v>1.618093509966028E-10</v>
      </c>
      <c r="ES255" s="26">
        <f t="shared" si="128"/>
        <v>9.7085610597961042E-11</v>
      </c>
      <c r="ET255" s="26">
        <f t="shared" si="128"/>
        <v>5.7852384397416281E-11</v>
      </c>
      <c r="EU255" s="26">
        <f t="shared" si="128"/>
        <v>3.4239166276020877E-11</v>
      </c>
      <c r="EV255" s="26">
        <f t="shared" si="128"/>
        <v>2.0127077473066869E-11</v>
      </c>
      <c r="EW255" s="26">
        <f t="shared" si="128"/>
        <v>1.1752051947361166E-11</v>
      </c>
      <c r="EX255" s="26">
        <f t="shared" si="128"/>
        <v>6.8161901294695355E-12</v>
      </c>
      <c r="EY255" s="26">
        <f t="shared" si="128"/>
        <v>3.9272088825420244E-12</v>
      </c>
      <c r="EZ255" s="26">
        <f t="shared" si="128"/>
        <v>2.2478103472443997E-12</v>
      </c>
      <c r="FA255" s="26">
        <f t="shared" si="128"/>
        <v>1.2781666680409591E-12</v>
      </c>
      <c r="FB255" s="26">
        <f t="shared" si="128"/>
        <v>7.2208116960754704E-13</v>
      </c>
      <c r="FC255" s="26">
        <f t="shared" si="128"/>
        <v>4.0529717261843386E-13</v>
      </c>
      <c r="FD255" s="26">
        <f t="shared" si="128"/>
        <v>2.2603111549873685E-13</v>
      </c>
      <c r="FE255" s="26">
        <f t="shared" si="128"/>
        <v>1.2525291113624444E-13</v>
      </c>
      <c r="FF255" s="26">
        <f t="shared" si="128"/>
        <v>6.8968375119324493E-14</v>
      </c>
      <c r="FG255" s="26">
        <f t="shared" si="128"/>
        <v>3.7737412801139498E-14</v>
      </c>
      <c r="FH255" s="26">
        <f t="shared" si="128"/>
        <v>2.0519718210619589E-14</v>
      </c>
    </row>
    <row r="256" spans="2:164" ht="19.2" customHeight="1" x14ac:dyDescent="0.3">
      <c r="B256" s="26">
        <f t="shared" si="129"/>
        <v>3.1040208538355055E-2</v>
      </c>
      <c r="C256" s="3">
        <v>72</v>
      </c>
      <c r="D256" s="26">
        <f t="shared" ref="D256:S271" si="133">$B256*D$182</f>
        <v>5.1086330035602341E-40</v>
      </c>
      <c r="E256" s="26">
        <f t="shared" si="133"/>
        <v>4.4445107130974038E-38</v>
      </c>
      <c r="F256" s="26">
        <f t="shared" si="133"/>
        <v>1.9333621601973511E-36</v>
      </c>
      <c r="G256" s="26">
        <f t="shared" si="133"/>
        <v>5.6067502645723884E-35</v>
      </c>
      <c r="H256" s="26">
        <f t="shared" si="133"/>
        <v>1.2194681825444915E-33</v>
      </c>
      <c r="I256" s="26">
        <f t="shared" si="133"/>
        <v>2.1218746376274187E-32</v>
      </c>
      <c r="J256" s="26">
        <f t="shared" si="133"/>
        <v>3.0767182245597269E-31</v>
      </c>
      <c r="K256" s="26">
        <f t="shared" si="133"/>
        <v>3.8239212219528081E-30</v>
      </c>
      <c r="L256" s="26">
        <f t="shared" si="133"/>
        <v>4.1585143288736995E-29</v>
      </c>
      <c r="M256" s="26">
        <f t="shared" si="133"/>
        <v>4.0198971845779003E-28</v>
      </c>
      <c r="N256" s="26">
        <f t="shared" si="133"/>
        <v>3.497310550582816E-27</v>
      </c>
      <c r="O256" s="26">
        <f t="shared" si="133"/>
        <v>2.7660547081881842E-26</v>
      </c>
      <c r="P256" s="26">
        <f t="shared" si="133"/>
        <v>2.0053896634364484E-25</v>
      </c>
      <c r="Q256" s="26">
        <f t="shared" si="133"/>
        <v>1.3420684670690095E-24</v>
      </c>
      <c r="R256" s="26">
        <f t="shared" si="133"/>
        <v>8.3399969025002447E-24</v>
      </c>
      <c r="S256" s="26">
        <f t="shared" si="133"/>
        <v>4.8371982034501403E-23</v>
      </c>
      <c r="T256" s="26">
        <f t="shared" si="131"/>
        <v>2.6302265231260174E-22</v>
      </c>
      <c r="U256" s="26">
        <f t="shared" si="131"/>
        <v>1.3460571030115407E-21</v>
      </c>
      <c r="V256" s="26">
        <f t="shared" si="131"/>
        <v>6.5059426645558141E-21</v>
      </c>
      <c r="W256" s="26">
        <f t="shared" si="131"/>
        <v>2.9790369042966167E-20</v>
      </c>
      <c r="X256" s="26">
        <f t="shared" si="131"/>
        <v>1.2958810533690345E-19</v>
      </c>
      <c r="Y256" s="26">
        <f t="shared" si="131"/>
        <v>5.3686500782431367E-19</v>
      </c>
      <c r="Z256" s="26">
        <f t="shared" si="131"/>
        <v>2.1230570763961421E-18</v>
      </c>
      <c r="AA256" s="26">
        <f t="shared" si="131"/>
        <v>8.030694158541955E-18</v>
      </c>
      <c r="AB256" s="26">
        <f t="shared" si="131"/>
        <v>2.9111266324714594E-17</v>
      </c>
      <c r="AC256" s="26">
        <f t="shared" si="131"/>
        <v>1.0130720681000688E-16</v>
      </c>
      <c r="AD256" s="26">
        <f t="shared" si="131"/>
        <v>3.3898949971040586E-16</v>
      </c>
      <c r="AE256" s="26">
        <f t="shared" si="131"/>
        <v>1.0922994990668646E-15</v>
      </c>
      <c r="AF256" s="26">
        <f t="shared" si="131"/>
        <v>3.3939305863863491E-15</v>
      </c>
      <c r="AG256" s="26">
        <f t="shared" si="131"/>
        <v>1.0181791759159035E-14</v>
      </c>
      <c r="AH256" s="26">
        <f t="shared" si="131"/>
        <v>2.9527196101561002E-14</v>
      </c>
      <c r="AI256" s="26">
        <f t="shared" si="124"/>
        <v>8.2866647123735934E-14</v>
      </c>
      <c r="AJ256" s="26">
        <f t="shared" si="124"/>
        <v>2.2529369686765694E-13</v>
      </c>
      <c r="AK256" s="26">
        <f t="shared" si="124"/>
        <v>5.9395610992382333E-13</v>
      </c>
      <c r="AL256" s="26">
        <f t="shared" si="124"/>
        <v>1.5198288695109591E-12</v>
      </c>
      <c r="AM256" s="26">
        <f t="shared" si="124"/>
        <v>3.7778603327843734E-12</v>
      </c>
      <c r="AN256" s="26">
        <f t="shared" si="124"/>
        <v>9.1298291375622651E-12</v>
      </c>
      <c r="AO256" s="26">
        <f t="shared" si="124"/>
        <v>2.1467436080214015E-11</v>
      </c>
      <c r="AP256" s="26">
        <f t="shared" si="124"/>
        <v>4.914912997312153E-11</v>
      </c>
      <c r="AQ256" s="26">
        <f t="shared" si="124"/>
        <v>1.0964036686311702E-10</v>
      </c>
      <c r="AR256" s="26">
        <f t="shared" si="124"/>
        <v>2.3846779792728011E-10</v>
      </c>
      <c r="AS256" s="26">
        <f t="shared" si="124"/>
        <v>5.060170346261792E-10</v>
      </c>
      <c r="AT256" s="26">
        <f t="shared" si="124"/>
        <v>1.048178143154227E-9</v>
      </c>
      <c r="AU256" s="26">
        <f t="shared" si="124"/>
        <v>2.1207325221957642E-9</v>
      </c>
      <c r="AV256" s="26">
        <f t="shared" si="124"/>
        <v>4.1932665779779694E-9</v>
      </c>
      <c r="AW256" s="26">
        <f t="shared" si="124"/>
        <v>8.1069820507573942E-9</v>
      </c>
      <c r="AX256" s="26">
        <f t="shared" si="124"/>
        <v>1.5332770400345529E-8</v>
      </c>
      <c r="AY256" s="26">
        <f t="shared" si="122"/>
        <v>2.8381936698512104E-8</v>
      </c>
      <c r="AZ256" s="26">
        <f t="shared" si="122"/>
        <v>5.1442260266053051E-8</v>
      </c>
      <c r="BA256" s="26">
        <f t="shared" si="122"/>
        <v>9.1336258023400385E-8</v>
      </c>
      <c r="BB256" s="26">
        <f t="shared" si="122"/>
        <v>1.5892508896071716E-7</v>
      </c>
      <c r="BC256" s="26">
        <f t="shared" si="122"/>
        <v>2.7110750469769341E-7</v>
      </c>
      <c r="BD256" s="26">
        <f t="shared" si="122"/>
        <v>4.5358370978267689E-7</v>
      </c>
      <c r="BE256" s="26">
        <f t="shared" si="122"/>
        <v>7.4456193869986651E-7</v>
      </c>
      <c r="BF256" s="26">
        <f t="shared" si="122"/>
        <v>1.1995720123497876E-6</v>
      </c>
      <c r="BG256" s="26">
        <f t="shared" si="122"/>
        <v>1.8975048195351241E-6</v>
      </c>
      <c r="BH256" s="26">
        <f t="shared" si="122"/>
        <v>2.947909273206351E-6</v>
      </c>
      <c r="BI256" s="26">
        <f t="shared" si="122"/>
        <v>4.4994404696307514E-6</v>
      </c>
      <c r="BJ256" s="26">
        <f t="shared" si="122"/>
        <v>6.7491607044460902E-6</v>
      </c>
      <c r="BK256" s="26">
        <f t="shared" si="122"/>
        <v>9.9521522252001598E-6</v>
      </c>
      <c r="BL256" s="26">
        <f t="shared" si="122"/>
        <v>1.4430620726540283E-5</v>
      </c>
      <c r="BM256" s="26">
        <f t="shared" si="122"/>
        <v>2.0581377101786963E-5</v>
      </c>
      <c r="BN256" s="26">
        <f t="shared" si="107"/>
        <v>2.8880319481539752E-5</v>
      </c>
      <c r="BO256" s="26">
        <f t="shared" si="125"/>
        <v>3.9882345950697717E-5</v>
      </c>
      <c r="BP256" s="26">
        <f t="shared" si="125"/>
        <v>5.4215064026729863E-5</v>
      </c>
      <c r="BQ256" s="26">
        <f t="shared" si="125"/>
        <v>7.2564778005007523E-5</v>
      </c>
      <c r="BR256" s="26">
        <f t="shared" si="125"/>
        <v>9.5653571006600727E-5</v>
      </c>
      <c r="BS256" s="26">
        <f t="shared" si="125"/>
        <v>1.2420687578469067E-4</v>
      </c>
      <c r="BT256" s="26">
        <f t="shared" si="125"/>
        <v>1.5891173813629519E-4</v>
      </c>
      <c r="BU256" s="26">
        <f t="shared" si="125"/>
        <v>2.0036697417185093E-4</v>
      </c>
      <c r="BV256" s="26">
        <f t="shared" si="125"/>
        <v>2.4902752504215724E-4</v>
      </c>
      <c r="BW256" s="26">
        <f t="shared" si="125"/>
        <v>3.0514640392489739E-4</v>
      </c>
      <c r="BX256" s="26">
        <f t="shared" si="125"/>
        <v>3.6871857140925073E-4</v>
      </c>
      <c r="BY256" s="26">
        <f t="shared" si="125"/>
        <v>4.3943172209047742E-4</v>
      </c>
      <c r="BZ256" s="26">
        <f t="shared" si="125"/>
        <v>5.1662918678204697E-4</v>
      </c>
      <c r="CA256" s="26">
        <f t="shared" si="125"/>
        <v>5.9928985666717483E-4</v>
      </c>
      <c r="CB256" s="26">
        <f t="shared" si="125"/>
        <v>6.8602917802689824E-4</v>
      </c>
      <c r="CC256" s="26">
        <f t="shared" si="125"/>
        <v>7.7512387647194945E-4</v>
      </c>
      <c r="CD256" s="26">
        <f t="shared" si="125"/>
        <v>8.6456124683409832E-4</v>
      </c>
      <c r="CE256" s="26">
        <f t="shared" si="123"/>
        <v>9.5211175284261285E-4</v>
      </c>
      <c r="CF256" s="26">
        <f t="shared" si="123"/>
        <v>1.0354215312163417E-3</v>
      </c>
      <c r="CG256" s="26">
        <f t="shared" si="123"/>
        <v>1.1121194224175521E-3</v>
      </c>
      <c r="CH256" s="26">
        <f t="shared" si="123"/>
        <v>1.179931582321062E-3</v>
      </c>
      <c r="CI256" s="26">
        <f t="shared" si="123"/>
        <v>1.2367957549630406E-3</v>
      </c>
      <c r="CJ256" s="26">
        <f t="shared" si="123"/>
        <v>1.2809670319260062E-3</v>
      </c>
      <c r="CK256" s="26">
        <f t="shared" si="127"/>
        <v>1.3111074326772063E-3</v>
      </c>
      <c r="CL256" s="26">
        <f t="shared" si="127"/>
        <v>1.326352867940895E-3</v>
      </c>
      <c r="CM256" s="26">
        <f t="shared" si="127"/>
        <v>1.3263528679408952E-3</v>
      </c>
      <c r="CN256" s="26">
        <f t="shared" si="127"/>
        <v>1.3112806762597485E-3</v>
      </c>
      <c r="CO256" s="26">
        <f t="shared" si="127"/>
        <v>1.2818136947707658E-3</v>
      </c>
      <c r="CP256" s="26">
        <f t="shared" si="127"/>
        <v>1.2390865716117396E-3</v>
      </c>
      <c r="CQ256" s="26">
        <f t="shared" si="127"/>
        <v>1.1846212278046311E-3</v>
      </c>
      <c r="CR256" s="26">
        <f t="shared" si="127"/>
        <v>1.1202396393369877E-3</v>
      </c>
      <c r="CS256" s="26">
        <f t="shared" si="127"/>
        <v>1.047966114218473E-3</v>
      </c>
      <c r="CT256" s="26">
        <f t="shared" si="127"/>
        <v>9.6992608443624627E-4</v>
      </c>
      <c r="CU256" s="26">
        <f t="shared" si="127"/>
        <v>8.882480983784573E-4</v>
      </c>
      <c r="CV256" s="26">
        <f t="shared" si="127"/>
        <v>8.0497483915547511E-4</v>
      </c>
      <c r="CW256" s="26">
        <f t="shared" si="127"/>
        <v>7.2198774233532374E-4</v>
      </c>
      <c r="CX256" s="26">
        <f t="shared" si="127"/>
        <v>6.4094830186911273E-4</v>
      </c>
      <c r="CY256" s="26">
        <f t="shared" si="127"/>
        <v>5.6325759861225162E-4</v>
      </c>
      <c r="CZ256" s="26">
        <f t="shared" si="127"/>
        <v>4.9003411079265899E-4</v>
      </c>
      <c r="DA256" s="26">
        <f t="shared" si="126"/>
        <v>4.2210859048476599E-4</v>
      </c>
      <c r="DB256" s="26">
        <f t="shared" si="126"/>
        <v>3.6003379776641705E-4</v>
      </c>
      <c r="DC256" s="26">
        <f t="shared" si="126"/>
        <v>3.0410621753085846E-4</v>
      </c>
      <c r="DD256" s="26">
        <f t="shared" si="126"/>
        <v>2.5439654735754448E-4</v>
      </c>
      <c r="DE256" s="26">
        <f t="shared" si="126"/>
        <v>2.1078571066767974E-4</v>
      </c>
      <c r="DF256" s="26">
        <f t="shared" si="110"/>
        <v>1.73003366302718E-4</v>
      </c>
      <c r="DG256" s="26">
        <f t="shared" si="110"/>
        <v>1.4066628848912613E-4</v>
      </c>
      <c r="DH256" s="26">
        <f t="shared" si="110"/>
        <v>1.1331451017179617E-4</v>
      </c>
      <c r="DI256" s="26">
        <f t="shared" ref="DI256:DX292" si="134">$B256*DI$182</f>
        <v>9.0443691605011529E-5</v>
      </c>
      <c r="DJ256" s="26">
        <f t="shared" si="134"/>
        <v>7.1532737905781839E-5</v>
      </c>
      <c r="DK256" s="26">
        <f t="shared" si="134"/>
        <v>5.6066199980207383E-5</v>
      </c>
      <c r="DL256" s="26">
        <f t="shared" si="134"/>
        <v>4.3551423198911241E-5</v>
      </c>
      <c r="DM256" s="26">
        <f t="shared" si="134"/>
        <v>3.353074175491394E-5</v>
      </c>
      <c r="DN256" s="26">
        <f t="shared" si="134"/>
        <v>2.5589250286644829E-5</v>
      </c>
      <c r="DO256" s="26">
        <f t="shared" si="134"/>
        <v>1.9358824129896545E-5</v>
      </c>
      <c r="DP256" s="26">
        <f t="shared" si="134"/>
        <v>1.4519118097422383E-5</v>
      </c>
      <c r="DQ256" s="26">
        <f t="shared" si="134"/>
        <v>1.0796267303211452E-5</v>
      </c>
      <c r="DR256" s="26">
        <f t="shared" si="134"/>
        <v>7.9599597913508965E-6</v>
      </c>
      <c r="DS256" s="26">
        <f t="shared" si="134"/>
        <v>5.8194664020800495E-6</v>
      </c>
      <c r="DT256" s="26">
        <f t="shared" si="134"/>
        <v>4.2191131415080183E-6</v>
      </c>
      <c r="DU256" s="26">
        <f t="shared" si="134"/>
        <v>3.0335772174479084E-6</v>
      </c>
      <c r="DV256" s="26">
        <f t="shared" si="134"/>
        <v>2.1632886714587609E-6</v>
      </c>
      <c r="DW256" s="26">
        <f t="shared" si="134"/>
        <v>1.5301310115196182E-6</v>
      </c>
      <c r="DX256" s="26">
        <f t="shared" si="134"/>
        <v>1.0735596613081166E-6</v>
      </c>
      <c r="DY256" s="26">
        <f t="shared" si="132"/>
        <v>7.4719752427045353E-7</v>
      </c>
      <c r="DZ256" s="26">
        <f t="shared" si="132"/>
        <v>5.1592210009150161E-7</v>
      </c>
      <c r="EA256" s="26">
        <f t="shared" si="132"/>
        <v>3.5342695045638036E-7</v>
      </c>
      <c r="EB256" s="26">
        <f t="shared" si="132"/>
        <v>2.4021988038832226E-7</v>
      </c>
      <c r="EC256" s="26">
        <f t="shared" si="132"/>
        <v>1.62008756540961E-7</v>
      </c>
      <c r="ED256" s="26">
        <f t="shared" si="132"/>
        <v>1.0842124476202804E-7</v>
      </c>
      <c r="EE256" s="26">
        <f t="shared" si="130"/>
        <v>7.2004948811422873E-8</v>
      </c>
      <c r="EF256" s="26">
        <f t="shared" si="130"/>
        <v>4.7457807171165554E-8</v>
      </c>
      <c r="EG256" s="26">
        <f t="shared" si="130"/>
        <v>3.1043828751062964E-8</v>
      </c>
      <c r="EH256" s="26">
        <f t="shared" si="130"/>
        <v>2.0155321651809711E-8</v>
      </c>
      <c r="EI256" s="26">
        <f t="shared" si="130"/>
        <v>1.2988985064499569E-8</v>
      </c>
      <c r="EJ256" s="26">
        <f t="shared" si="130"/>
        <v>8.3091301515547648E-9</v>
      </c>
      <c r="EK256" s="26">
        <f t="shared" si="130"/>
        <v>5.276600899162588E-9</v>
      </c>
      <c r="EL256" s="26">
        <f t="shared" si="130"/>
        <v>3.3265527407763876E-9</v>
      </c>
      <c r="EM256" s="26">
        <f t="shared" si="130"/>
        <v>2.0820869672485439E-9</v>
      </c>
      <c r="EN256" s="26">
        <f t="shared" si="130"/>
        <v>1.2938683296473051E-9</v>
      </c>
      <c r="EO256" s="26">
        <f t="shared" si="130"/>
        <v>7.9834428850578264E-10</v>
      </c>
      <c r="EP256" s="26">
        <f t="shared" si="130"/>
        <v>4.8912643028171121E-10</v>
      </c>
      <c r="EQ256" s="26">
        <f t="shared" si="130"/>
        <v>2.9758041562593321E-10</v>
      </c>
      <c r="ER256" s="26">
        <f t="shared" si="130"/>
        <v>1.7978816777400315E-10</v>
      </c>
      <c r="ES256" s="26">
        <f t="shared" si="128"/>
        <v>1.0787290066440119E-10</v>
      </c>
      <c r="ET256" s="26">
        <f t="shared" si="128"/>
        <v>6.4280427108240322E-11</v>
      </c>
      <c r="EU256" s="26">
        <f t="shared" si="128"/>
        <v>3.8043518084467645E-11</v>
      </c>
      <c r="EV256" s="26">
        <f t="shared" si="128"/>
        <v>2.2363419414518749E-11</v>
      </c>
      <c r="EW256" s="26">
        <f t="shared" si="128"/>
        <v>1.3057835497067967E-11</v>
      </c>
      <c r="EX256" s="26">
        <f t="shared" si="128"/>
        <v>7.5735445882994853E-12</v>
      </c>
      <c r="EY256" s="26">
        <f t="shared" si="128"/>
        <v>4.3635654250466953E-12</v>
      </c>
      <c r="EZ256" s="26">
        <f t="shared" si="128"/>
        <v>2.497567052493778E-12</v>
      </c>
      <c r="FA256" s="26">
        <f t="shared" si="128"/>
        <v>1.4201851867121772E-12</v>
      </c>
      <c r="FB256" s="26">
        <f t="shared" si="128"/>
        <v>8.0231241067505248E-13</v>
      </c>
      <c r="FC256" s="26">
        <f t="shared" si="128"/>
        <v>4.5033019179825994E-13</v>
      </c>
      <c r="FD256" s="26">
        <f t="shared" si="128"/>
        <v>2.5114568388748545E-13</v>
      </c>
      <c r="FE256" s="26">
        <f t="shared" si="128"/>
        <v>1.3916990126249385E-13</v>
      </c>
      <c r="FF256" s="26">
        <f t="shared" si="128"/>
        <v>7.6631527910360574E-14</v>
      </c>
      <c r="FG256" s="26">
        <f t="shared" si="128"/>
        <v>4.1930458667932786E-14</v>
      </c>
      <c r="FH256" s="26">
        <f t="shared" si="128"/>
        <v>2.2799686900688437E-14</v>
      </c>
    </row>
    <row r="257" spans="2:164" ht="19.2" customHeight="1" x14ac:dyDescent="0.3">
      <c r="B257" s="26">
        <f t="shared" si="129"/>
        <v>3.4016666891347989E-2</v>
      </c>
      <c r="C257" s="3">
        <v>73</v>
      </c>
      <c r="D257" s="26">
        <f t="shared" si="133"/>
        <v>5.5985019217098436E-40</v>
      </c>
      <c r="E257" s="26">
        <f t="shared" si="133"/>
        <v>4.8706966718875632E-38</v>
      </c>
      <c r="F257" s="26">
        <f t="shared" si="133"/>
        <v>2.1187530522710684E-36</v>
      </c>
      <c r="G257" s="26">
        <f t="shared" si="133"/>
        <v>6.1443838515861763E-35</v>
      </c>
      <c r="H257" s="26">
        <f t="shared" si="133"/>
        <v>1.3364034877199901E-33</v>
      </c>
      <c r="I257" s="26">
        <f t="shared" si="133"/>
        <v>2.3253420686327868E-32</v>
      </c>
      <c r="J257" s="26">
        <f t="shared" si="133"/>
        <v>3.3717459995175071E-31</v>
      </c>
      <c r="K257" s="26">
        <f t="shared" si="133"/>
        <v>4.1905985994003356E-30</v>
      </c>
      <c r="L257" s="26">
        <f t="shared" si="133"/>
        <v>4.5572759768478877E-29</v>
      </c>
      <c r="M257" s="26">
        <f t="shared" si="133"/>
        <v>4.4053667776196144E-28</v>
      </c>
      <c r="N257" s="26">
        <f t="shared" si="133"/>
        <v>3.8326690965291124E-27</v>
      </c>
      <c r="O257" s="26">
        <f t="shared" si="133"/>
        <v>3.0312928308911595E-26</v>
      </c>
      <c r="P257" s="26">
        <f t="shared" si="133"/>
        <v>2.1976873023961066E-25</v>
      </c>
      <c r="Q257" s="26">
        <f t="shared" si="133"/>
        <v>1.4707599639112427E-24</v>
      </c>
      <c r="R257" s="26">
        <f t="shared" si="133"/>
        <v>9.1397226328769748E-24</v>
      </c>
      <c r="S257" s="26">
        <f t="shared" si="133"/>
        <v>5.301039127068645E-23</v>
      </c>
      <c r="T257" s="26">
        <f t="shared" si="131"/>
        <v>2.8824400253435794E-22</v>
      </c>
      <c r="U257" s="26">
        <f t="shared" si="131"/>
        <v>1.4751310717934685E-21</v>
      </c>
      <c r="V257" s="26">
        <f t="shared" si="131"/>
        <v>7.1298001803351356E-21</v>
      </c>
      <c r="W257" s="26">
        <f t="shared" si="131"/>
        <v>3.2646979773113589E-20</v>
      </c>
      <c r="X257" s="26">
        <f t="shared" si="131"/>
        <v>1.4201436201304482E-19</v>
      </c>
      <c r="Y257" s="26">
        <f t="shared" si="131"/>
        <v>5.883452140540421E-19</v>
      </c>
      <c r="Z257" s="26">
        <f t="shared" si="131"/>
        <v>2.3266378919409765E-18</v>
      </c>
      <c r="AA257" s="26">
        <f t="shared" si="131"/>
        <v>8.8007607216898102E-18</v>
      </c>
      <c r="AB257" s="26">
        <f t="shared" si="131"/>
        <v>3.1902757616125565E-17</v>
      </c>
      <c r="AC257" s="26">
        <f t="shared" si="131"/>
        <v>1.1102159650411708E-16</v>
      </c>
      <c r="AD257" s="26">
        <f t="shared" si="131"/>
        <v>3.7149534214838983E-16</v>
      </c>
      <c r="AE257" s="26">
        <f t="shared" si="131"/>
        <v>1.1970405469225908E-15</v>
      </c>
      <c r="AF257" s="26">
        <f t="shared" si="131"/>
        <v>3.7193759850809293E-15</v>
      </c>
      <c r="AG257" s="26">
        <f t="shared" si="131"/>
        <v>1.1158127955242772E-14</v>
      </c>
      <c r="AH257" s="26">
        <f t="shared" si="131"/>
        <v>3.2358571070203823E-14</v>
      </c>
      <c r="AI257" s="26">
        <f t="shared" si="124"/>
        <v>9.081276397121742E-14</v>
      </c>
      <c r="AJ257" s="26">
        <f t="shared" si="124"/>
        <v>2.4689720204674724E-13</v>
      </c>
      <c r="AK257" s="26">
        <f t="shared" si="124"/>
        <v>6.5091080539597041E-13</v>
      </c>
      <c r="AL257" s="26">
        <f t="shared" si="124"/>
        <v>1.6655658843955708E-12</v>
      </c>
      <c r="AM257" s="26">
        <f t="shared" si="124"/>
        <v>4.1401209126404071E-12</v>
      </c>
      <c r="AN257" s="26">
        <f t="shared" si="124"/>
        <v>1.0005292205547683E-11</v>
      </c>
      <c r="AO257" s="26">
        <f t="shared" si="124"/>
        <v>2.352595734817973E-11</v>
      </c>
      <c r="AP257" s="26">
        <f t="shared" si="124"/>
        <v>5.3862060244516724E-11</v>
      </c>
      <c r="AQ257" s="26">
        <f t="shared" si="124"/>
        <v>1.2015382669930626E-10</v>
      </c>
      <c r="AR257" s="26">
        <f t="shared" si="124"/>
        <v>2.6133457307099178E-10</v>
      </c>
      <c r="AS257" s="26">
        <f t="shared" si="124"/>
        <v>5.545392160286893E-10</v>
      </c>
      <c r="AT257" s="26">
        <f t="shared" si="124"/>
        <v>1.1486883760594262E-9</v>
      </c>
      <c r="AU257" s="26">
        <f t="shared" si="124"/>
        <v>2.3240904352830281E-9</v>
      </c>
      <c r="AV257" s="26">
        <f t="shared" si="124"/>
        <v>4.5953606334005125E-9</v>
      </c>
      <c r="AW257" s="26">
        <f t="shared" si="124"/>
        <v>8.8843638912409751E-9</v>
      </c>
      <c r="AX257" s="26">
        <f t="shared" si="124"/>
        <v>1.6803036055173175E-8</v>
      </c>
      <c r="AY257" s="26">
        <f t="shared" si="122"/>
        <v>3.1103492272342019E-8</v>
      </c>
      <c r="AZ257" s="26">
        <f t="shared" si="122"/>
        <v>5.6375079743619756E-8</v>
      </c>
      <c r="BA257" s="26">
        <f t="shared" si="122"/>
        <v>1.000945293407127E-7</v>
      </c>
      <c r="BB257" s="26">
        <f t="shared" si="122"/>
        <v>1.7416448105284064E-7</v>
      </c>
      <c r="BC257" s="26">
        <f t="shared" si="122"/>
        <v>2.9710411473719811E-7</v>
      </c>
      <c r="BD257" s="26">
        <f t="shared" si="122"/>
        <v>4.9707803811800189E-7</v>
      </c>
      <c r="BE257" s="26">
        <f t="shared" si="122"/>
        <v>8.1595828898615461E-7</v>
      </c>
      <c r="BF257" s="26">
        <f t="shared" si="122"/>
        <v>1.3145994655888077E-6</v>
      </c>
      <c r="BG257" s="26">
        <f t="shared" si="122"/>
        <v>2.0794573364768473E-6</v>
      </c>
      <c r="BH257" s="26">
        <f t="shared" si="122"/>
        <v>3.2305855048836709E-6</v>
      </c>
      <c r="BI257" s="26">
        <f t="shared" si="122"/>
        <v>4.9308936653487657E-6</v>
      </c>
      <c r="BJ257" s="26">
        <f t="shared" si="122"/>
        <v>7.3963404980231087E-6</v>
      </c>
      <c r="BK257" s="26">
        <f t="shared" si="122"/>
        <v>1.0906468192000169E-5</v>
      </c>
      <c r="BL257" s="26">
        <f t="shared" si="122"/>
        <v>1.5814378878400304E-5</v>
      </c>
      <c r="BM257" s="26">
        <f t="shared" si="122"/>
        <v>2.2554933810177483E-5</v>
      </c>
      <c r="BN257" s="26">
        <f t="shared" ref="BN257:CC275" si="135">$B257*BN$182</f>
        <v>3.1649665185249027E-5</v>
      </c>
      <c r="BO257" s="26">
        <f t="shared" si="135"/>
        <v>4.3706680493915284E-5</v>
      </c>
      <c r="BP257" s="26">
        <f t="shared" si="135"/>
        <v>5.941376879641626E-5</v>
      </c>
      <c r="BQ257" s="26">
        <f t="shared" si="125"/>
        <v>7.9523044389049298E-5</v>
      </c>
      <c r="BR257" s="26">
        <f t="shared" si="125"/>
        <v>1.0482583124011033E-4</v>
      </c>
      <c r="BS257" s="26">
        <f t="shared" si="125"/>
        <v>1.3611712414760615E-4</v>
      </c>
      <c r="BT257" s="26">
        <f t="shared" si="125"/>
        <v>1.7414985001237821E-4</v>
      </c>
      <c r="BU257" s="26">
        <f t="shared" si="125"/>
        <v>2.1958024566778175E-4</v>
      </c>
      <c r="BV257" s="26">
        <f t="shared" si="125"/>
        <v>2.7290687675852836E-4</v>
      </c>
      <c r="BW257" s="26">
        <f t="shared" si="125"/>
        <v>3.3440701799988739E-4</v>
      </c>
      <c r="BX257" s="26">
        <f t="shared" si="125"/>
        <v>4.0407514674986361E-4</v>
      </c>
      <c r="BY257" s="26">
        <f t="shared" si="125"/>
        <v>4.8156901051011198E-4</v>
      </c>
      <c r="BZ257" s="26">
        <f t="shared" si="125"/>
        <v>5.6616897181594166E-4</v>
      </c>
      <c r="CA257" s="26">
        <f t="shared" si="125"/>
        <v>6.5675600730649274E-4</v>
      </c>
      <c r="CB257" s="26">
        <f t="shared" si="125"/>
        <v>7.5181279783769644E-4</v>
      </c>
      <c r="CC257" s="26">
        <f t="shared" si="125"/>
        <v>8.4945082353090316E-4</v>
      </c>
      <c r="CD257" s="26">
        <f t="shared" si="125"/>
        <v>9.4746438009216203E-4</v>
      </c>
      <c r="CE257" s="26">
        <f t="shared" si="123"/>
        <v>1.0434101401014932E-3</v>
      </c>
      <c r="CF257" s="26">
        <f t="shared" si="123"/>
        <v>1.1347085273603738E-3</v>
      </c>
      <c r="CG257" s="26">
        <f t="shared" si="123"/>
        <v>1.2187610108685496E-3</v>
      </c>
      <c r="CH257" s="26">
        <f t="shared" si="123"/>
        <v>1.2930757066532182E-3</v>
      </c>
      <c r="CI257" s="26">
        <f t="shared" si="123"/>
        <v>1.3553926081786738E-3</v>
      </c>
      <c r="CJ257" s="26">
        <f t="shared" si="123"/>
        <v>1.4037994870421979E-3</v>
      </c>
      <c r="CK257" s="26">
        <f t="shared" si="127"/>
        <v>1.4368300632078967E-3</v>
      </c>
      <c r="CL257" s="26">
        <f t="shared" si="127"/>
        <v>1.4535373895242678E-3</v>
      </c>
      <c r="CM257" s="26">
        <f t="shared" si="127"/>
        <v>1.4535373895242681E-3</v>
      </c>
      <c r="CN257" s="26">
        <f t="shared" si="127"/>
        <v>1.4370199191887647E-3</v>
      </c>
      <c r="CO257" s="26">
        <f t="shared" si="127"/>
        <v>1.4047273367350851E-3</v>
      </c>
      <c r="CP257" s="26">
        <f t="shared" si="127"/>
        <v>1.3579030921772482E-3</v>
      </c>
      <c r="CQ257" s="26">
        <f t="shared" si="127"/>
        <v>1.2982150441694582E-3</v>
      </c>
      <c r="CR257" s="26">
        <f t="shared" si="127"/>
        <v>1.2276598787254653E-3</v>
      </c>
      <c r="CS257" s="26">
        <f t="shared" si="127"/>
        <v>1.1484560155818877E-3</v>
      </c>
      <c r="CT257" s="26">
        <f t="shared" si="127"/>
        <v>1.0629326952725981E-3</v>
      </c>
      <c r="CU257" s="26">
        <f t="shared" si="127"/>
        <v>9.7342257356543228E-4</v>
      </c>
      <c r="CV257" s="26">
        <f t="shared" si="127"/>
        <v>8.82164207293671E-4</v>
      </c>
      <c r="CW257" s="26">
        <f t="shared" si="127"/>
        <v>7.9121944365514898E-4</v>
      </c>
      <c r="CX257" s="26">
        <f t="shared" si="127"/>
        <v>7.0240909793875333E-4</v>
      </c>
      <c r="CY257" s="26">
        <f t="shared" si="127"/>
        <v>6.1726860121890563E-4</v>
      </c>
      <c r="CZ257" s="26">
        <f t="shared" si="127"/>
        <v>5.3702368306044802E-4</v>
      </c>
      <c r="DA257" s="26">
        <f t="shared" si="126"/>
        <v>4.6258475669563371E-4</v>
      </c>
      <c r="DB257" s="26">
        <f t="shared" si="126"/>
        <v>3.9455758659333361E-4</v>
      </c>
      <c r="DC257" s="26">
        <f t="shared" si="126"/>
        <v>3.3326708770505025E-4</v>
      </c>
      <c r="DD257" s="26">
        <f t="shared" si="126"/>
        <v>2.7879073683018558E-4</v>
      </c>
      <c r="DE257" s="26">
        <f t="shared" si="126"/>
        <v>2.3099803908786811E-4</v>
      </c>
      <c r="DF257" s="26">
        <f t="shared" si="110"/>
        <v>1.8959273019475938E-4</v>
      </c>
      <c r="DG257" s="26">
        <f t="shared" si="110"/>
        <v>1.5415483670041212E-4</v>
      </c>
      <c r="DH257" s="26">
        <f t="shared" ref="DH257:DW292" si="136">$B257*DH$182</f>
        <v>1.2418028511977658E-4</v>
      </c>
      <c r="DI257" s="26">
        <f t="shared" si="136"/>
        <v>9.9116374361656425E-5</v>
      </c>
      <c r="DJ257" s="26">
        <f t="shared" si="136"/>
        <v>7.83920415405828E-5</v>
      </c>
      <c r="DK257" s="26">
        <f t="shared" si="136"/>
        <v>6.1442410937213537E-5</v>
      </c>
      <c r="DL257" s="26">
        <f t="shared" si="136"/>
        <v>4.7727587067299964E-5</v>
      </c>
      <c r="DM257" s="26">
        <f t="shared" si="136"/>
        <v>3.6746018361549501E-5</v>
      </c>
      <c r="DN257" s="26">
        <f t="shared" si="136"/>
        <v>2.8043014012761443E-5</v>
      </c>
      <c r="DO257" s="26">
        <f t="shared" si="136"/>
        <v>2.1215149731393462E-5</v>
      </c>
      <c r="DP257" s="26">
        <f t="shared" si="136"/>
        <v>1.5911362298545067E-5</v>
      </c>
      <c r="DQ257" s="26">
        <f t="shared" si="136"/>
        <v>1.1831525811738572E-5</v>
      </c>
      <c r="DR257" s="26">
        <f t="shared" si="136"/>
        <v>8.7232436069598821E-6</v>
      </c>
      <c r="DS257" s="26">
        <f t="shared" si="136"/>
        <v>6.3774974269370379E-6</v>
      </c>
      <c r="DT257" s="26">
        <f t="shared" si="136"/>
        <v>4.6236856345293326E-6</v>
      </c>
      <c r="DU257" s="26">
        <f t="shared" si="136"/>
        <v>3.3244681835045559E-6</v>
      </c>
      <c r="DV257" s="26">
        <f t="shared" si="136"/>
        <v>2.3707273111876823E-6</v>
      </c>
      <c r="DW257" s="26">
        <f t="shared" si="136"/>
        <v>1.6768559030351972E-6</v>
      </c>
      <c r="DX257" s="26">
        <f t="shared" si="134"/>
        <v>1.1765037384198534E-6</v>
      </c>
      <c r="DY257" s="26">
        <f t="shared" si="132"/>
        <v>8.1884660194022262E-7</v>
      </c>
      <c r="DZ257" s="26">
        <f t="shared" si="132"/>
        <v>5.6539408229205637E-7</v>
      </c>
      <c r="EA257" s="26">
        <f t="shared" si="132"/>
        <v>3.8731720597959474E-7</v>
      </c>
      <c r="EB257" s="26">
        <f t="shared" si="132"/>
        <v>2.632546634392571E-7</v>
      </c>
      <c r="EC257" s="26">
        <f t="shared" si="132"/>
        <v>1.7754384278461472E-7</v>
      </c>
      <c r="ED257" s="26">
        <f t="shared" si="132"/>
        <v>1.1881780247893479E-7</v>
      </c>
      <c r="EE257" s="26">
        <f t="shared" si="130"/>
        <v>7.8909532944025029E-8</v>
      </c>
      <c r="EF257" s="26">
        <f t="shared" si="130"/>
        <v>5.2008555804017021E-8</v>
      </c>
      <c r="EG257" s="26">
        <f t="shared" si="130"/>
        <v>3.4020634247740223E-8</v>
      </c>
      <c r="EH257" s="26">
        <f t="shared" si="130"/>
        <v>2.2088023728010633E-8</v>
      </c>
      <c r="EI257" s="26">
        <f t="shared" si="130"/>
        <v>1.4234504180273493E-8</v>
      </c>
      <c r="EJ257" s="26">
        <f t="shared" si="130"/>
        <v>9.1058960564983687E-9</v>
      </c>
      <c r="EK257" s="26">
        <f t="shared" si="130"/>
        <v>5.7825763278494087E-9</v>
      </c>
      <c r="EL257" s="26">
        <f t="shared" si="130"/>
        <v>3.6455372501659024E-9</v>
      </c>
      <c r="EM257" s="26">
        <f t="shared" si="130"/>
        <v>2.2817391421901839E-9</v>
      </c>
      <c r="EN257" s="26">
        <f t="shared" si="130"/>
        <v>1.4179378955038953E-9</v>
      </c>
      <c r="EO257" s="26">
        <f t="shared" si="130"/>
        <v>8.7489785041729565E-10</v>
      </c>
      <c r="EP257" s="26">
        <f t="shared" si="130"/>
        <v>5.3602896469228602E-10</v>
      </c>
      <c r="EQ257" s="26">
        <f t="shared" si="130"/>
        <v>3.2611552397362528E-10</v>
      </c>
      <c r="ER257" s="26">
        <f t="shared" si="130"/>
        <v>1.9702812906740063E-10</v>
      </c>
      <c r="ES257" s="26">
        <f t="shared" si="128"/>
        <v>1.1821687744043961E-10</v>
      </c>
      <c r="ET257" s="26">
        <f t="shared" si="128"/>
        <v>7.0444303680263332E-11</v>
      </c>
      <c r="EU257" s="26">
        <f t="shared" si="128"/>
        <v>4.1691526667909734E-11</v>
      </c>
      <c r="EV257" s="26">
        <f t="shared" si="128"/>
        <v>2.4507856892623273E-11</v>
      </c>
      <c r="EW257" s="26">
        <f t="shared" si="128"/>
        <v>1.4309956709115573E-11</v>
      </c>
      <c r="EX257" s="26">
        <f t="shared" si="128"/>
        <v>8.2997748912871037E-12</v>
      </c>
      <c r="EY257" s="26">
        <f t="shared" si="128"/>
        <v>4.7819895069004853E-12</v>
      </c>
      <c r="EZ257" s="26">
        <f t="shared" si="128"/>
        <v>2.7370597835548238E-12</v>
      </c>
      <c r="FA257" s="26">
        <f t="shared" si="128"/>
        <v>1.556367327903755E-12</v>
      </c>
      <c r="FB257" s="26">
        <f t="shared" si="128"/>
        <v>8.792464774521119E-13</v>
      </c>
      <c r="FC257" s="26">
        <f t="shared" si="128"/>
        <v>4.93512538956997E-13</v>
      </c>
      <c r="FD257" s="26">
        <f t="shared" si="128"/>
        <v>2.7522814672601133E-13</v>
      </c>
      <c r="FE257" s="26">
        <f t="shared" si="128"/>
        <v>1.5251496028766442E-13</v>
      </c>
      <c r="FF257" s="26">
        <f t="shared" si="128"/>
        <v>8.3979756614093737E-14</v>
      </c>
      <c r="FG257" s="26">
        <f t="shared" si="128"/>
        <v>4.595118758129618E-14</v>
      </c>
      <c r="FH257" s="26">
        <f t="shared" si="128"/>
        <v>2.4985958247329781E-14</v>
      </c>
    </row>
    <row r="258" spans="2:164" ht="19.2" customHeight="1" x14ac:dyDescent="0.3">
      <c r="B258" s="26">
        <f t="shared" si="129"/>
        <v>3.6774775017673539E-2</v>
      </c>
      <c r="C258" s="3">
        <v>74</v>
      </c>
      <c r="D258" s="26">
        <f t="shared" si="133"/>
        <v>6.052434509956593E-40</v>
      </c>
      <c r="E258" s="26">
        <f t="shared" si="133"/>
        <v>5.2656180236622355E-38</v>
      </c>
      <c r="F258" s="26">
        <f t="shared" si="133"/>
        <v>2.2905438402930494E-36</v>
      </c>
      <c r="G258" s="26">
        <f t="shared" si="133"/>
        <v>6.6425771368499267E-35</v>
      </c>
      <c r="H258" s="26">
        <f t="shared" si="133"/>
        <v>1.4447605272648556E-33</v>
      </c>
      <c r="I258" s="26">
        <f t="shared" si="133"/>
        <v>2.5138833174408531E-32</v>
      </c>
      <c r="J258" s="26">
        <f t="shared" si="133"/>
        <v>3.6451308102892006E-31</v>
      </c>
      <c r="K258" s="26">
        <f t="shared" si="133"/>
        <v>4.5303768642165831E-30</v>
      </c>
      <c r="L258" s="26">
        <f t="shared" si="133"/>
        <v>4.9267848398355592E-29</v>
      </c>
      <c r="M258" s="26">
        <f t="shared" si="133"/>
        <v>4.7625586785076964E-28</v>
      </c>
      <c r="N258" s="26">
        <f t="shared" si="133"/>
        <v>4.1434260503017472E-27</v>
      </c>
      <c r="O258" s="26">
        <f t="shared" si="133"/>
        <v>3.2770733306931484E-26</v>
      </c>
      <c r="P258" s="26">
        <f t="shared" si="133"/>
        <v>2.3758781647525501E-25</v>
      </c>
      <c r="Q258" s="26">
        <f t="shared" si="133"/>
        <v>1.5900107717959395E-24</v>
      </c>
      <c r="R258" s="26">
        <f t="shared" si="133"/>
        <v>9.8807812247318746E-24</v>
      </c>
      <c r="S258" s="26">
        <f t="shared" si="133"/>
        <v>5.7308531103444865E-23</v>
      </c>
      <c r="T258" s="26">
        <f t="shared" si="131"/>
        <v>3.1161513787498187E-22</v>
      </c>
      <c r="U258" s="26">
        <f t="shared" si="131"/>
        <v>1.5947362938307784E-21</v>
      </c>
      <c r="V258" s="26">
        <f t="shared" si="131"/>
        <v>7.7078920868488022E-21</v>
      </c>
      <c r="W258" s="26">
        <f t="shared" si="131"/>
        <v>3.5294032187149867E-20</v>
      </c>
      <c r="X258" s="26">
        <f t="shared" si="131"/>
        <v>1.5352904001410264E-19</v>
      </c>
      <c r="Y258" s="26">
        <f t="shared" si="131"/>
        <v>6.3604888005842452E-19</v>
      </c>
      <c r="Z258" s="26">
        <f t="shared" si="131"/>
        <v>2.515284207503761E-18</v>
      </c>
      <c r="AA258" s="26">
        <f t="shared" si="131"/>
        <v>9.5143359153403456E-18</v>
      </c>
      <c r="AB258" s="26">
        <f t="shared" si="131"/>
        <v>3.4489467693108753E-17</v>
      </c>
      <c r="AC258" s="26">
        <f t="shared" si="131"/>
        <v>1.2002334757201858E-16</v>
      </c>
      <c r="AD258" s="26">
        <f t="shared" si="131"/>
        <v>4.0161658610636774E-16</v>
      </c>
      <c r="AE258" s="26">
        <f t="shared" si="131"/>
        <v>1.2940978885649642E-15</v>
      </c>
      <c r="AF258" s="26">
        <f t="shared" si="131"/>
        <v>4.0209470108983056E-15</v>
      </c>
      <c r="AG258" s="26">
        <f t="shared" si="131"/>
        <v>1.2062841032694901E-14</v>
      </c>
      <c r="AH258" s="26">
        <f t="shared" si="131"/>
        <v>3.4982238994814975E-14</v>
      </c>
      <c r="AI258" s="26">
        <f t="shared" si="124"/>
        <v>9.8175961049964878E-14</v>
      </c>
      <c r="AJ258" s="26">
        <f t="shared" si="124"/>
        <v>2.6691589410459188E-13</v>
      </c>
      <c r="AK258" s="26">
        <f t="shared" si="124"/>
        <v>7.0368735718483364E-13</v>
      </c>
      <c r="AL258" s="26">
        <f t="shared" si="124"/>
        <v>1.8006117669141324E-12</v>
      </c>
      <c r="AM258" s="26">
        <f t="shared" si="124"/>
        <v>4.4758063920436878E-12</v>
      </c>
      <c r="AN258" s="26">
        <f t="shared" si="124"/>
        <v>1.0816532114105615E-11</v>
      </c>
      <c r="AO258" s="26">
        <f t="shared" si="124"/>
        <v>2.5433467403437573E-11</v>
      </c>
      <c r="AP258" s="26">
        <f t="shared" si="124"/>
        <v>5.8229254318396511E-11</v>
      </c>
      <c r="AQ258" s="26">
        <f t="shared" si="124"/>
        <v>1.2989602886411502E-10</v>
      </c>
      <c r="AR258" s="26">
        <f t="shared" si="124"/>
        <v>2.8252386277945089E-10</v>
      </c>
      <c r="AS258" s="26">
        <f t="shared" si="124"/>
        <v>5.9950185516615116E-10</v>
      </c>
      <c r="AT258" s="26">
        <f t="shared" si="124"/>
        <v>1.2418252714155973E-9</v>
      </c>
      <c r="AU258" s="26">
        <f t="shared" si="124"/>
        <v>2.5125302003059789E-9</v>
      </c>
      <c r="AV258" s="26">
        <f t="shared" si="124"/>
        <v>4.9679574415140723E-9</v>
      </c>
      <c r="AW258" s="26">
        <f t="shared" si="124"/>
        <v>9.6047177202605235E-9</v>
      </c>
      <c r="AX258" s="26">
        <f t="shared" ref="AX258:BM273" si="137">$B258*AX$182</f>
        <v>1.8165444383971017E-8</v>
      </c>
      <c r="AY258" s="26">
        <f t="shared" si="137"/>
        <v>3.3625397051180592E-8</v>
      </c>
      <c r="AZ258" s="26">
        <f t="shared" si="137"/>
        <v>6.0946032155264665E-8</v>
      </c>
      <c r="BA258" s="26">
        <f t="shared" si="137"/>
        <v>1.0821030198995979E-7</v>
      </c>
      <c r="BB258" s="26">
        <f t="shared" si="137"/>
        <v>1.8828592546253061E-7</v>
      </c>
      <c r="BC258" s="26">
        <f t="shared" si="137"/>
        <v>3.2119363755372798E-7</v>
      </c>
      <c r="BD258" s="26">
        <f t="shared" si="137"/>
        <v>5.3738166283027282E-7</v>
      </c>
      <c r="BE258" s="26">
        <f t="shared" si="137"/>
        <v>8.8211706917422215E-7</v>
      </c>
      <c r="BF258" s="26">
        <f t="shared" si="137"/>
        <v>1.421188611447361E-6</v>
      </c>
      <c r="BG258" s="26">
        <f t="shared" si="137"/>
        <v>2.2480619853803777E-6</v>
      </c>
      <c r="BH258" s="26">
        <f t="shared" si="137"/>
        <v>3.4925248701445125E-6</v>
      </c>
      <c r="BI258" s="26">
        <f t="shared" si="137"/>
        <v>5.3306958544311034E-6</v>
      </c>
      <c r="BJ258" s="26">
        <f t="shared" si="137"/>
        <v>7.9960437816466119E-6</v>
      </c>
      <c r="BK258" s="26">
        <f t="shared" si="137"/>
        <v>1.1790776423783979E-5</v>
      </c>
      <c r="BL258" s="26">
        <f t="shared" si="137"/>
        <v>1.7096625814486831E-5</v>
      </c>
      <c r="BM258" s="26">
        <f t="shared" si="137"/>
        <v>2.4383712227218924E-5</v>
      </c>
      <c r="BN258" s="26">
        <f t="shared" si="135"/>
        <v>3.4215854254323309E-5</v>
      </c>
      <c r="BO258" s="26">
        <f t="shared" si="135"/>
        <v>4.7250465398827383E-5</v>
      </c>
      <c r="BP258" s="26">
        <f t="shared" si="135"/>
        <v>6.4231101401531163E-5</v>
      </c>
      <c r="BQ258" s="26">
        <f t="shared" si="125"/>
        <v>8.5970858798972304E-5</v>
      </c>
      <c r="BR258" s="26">
        <f t="shared" si="125"/>
        <v>1.1332522296228155E-4</v>
      </c>
      <c r="BS258" s="26">
        <f t="shared" si="125"/>
        <v>1.4715364772714193E-4</v>
      </c>
      <c r="BT258" s="26">
        <f t="shared" si="125"/>
        <v>1.8827010812149013E-4</v>
      </c>
      <c r="BU258" s="26">
        <f t="shared" si="125"/>
        <v>2.3738404937057511E-4</v>
      </c>
      <c r="BV258" s="26">
        <f t="shared" si="125"/>
        <v>2.9503446136057145E-4</v>
      </c>
      <c r="BW258" s="26">
        <f t="shared" si="125"/>
        <v>3.6152110054041921E-4</v>
      </c>
      <c r="BX258" s="26">
        <f t="shared" si="125"/>
        <v>4.3683799648633949E-4</v>
      </c>
      <c r="BY258" s="26">
        <f t="shared" si="125"/>
        <v>5.2061514649741889E-4</v>
      </c>
      <c r="BZ258" s="26">
        <f t="shared" si="125"/>
        <v>6.120745641253429E-4</v>
      </c>
      <c r="CA258" s="26">
        <f t="shared" si="125"/>
        <v>7.1000649438539829E-4</v>
      </c>
      <c r="CB258" s="26">
        <f t="shared" si="125"/>
        <v>8.1277059225696991E-4</v>
      </c>
      <c r="CC258" s="26">
        <f t="shared" si="125"/>
        <v>9.1832521462800439E-4</v>
      </c>
      <c r="CD258" s="26">
        <f t="shared" si="125"/>
        <v>1.0242858163158519E-3</v>
      </c>
      <c r="CE258" s="26">
        <f t="shared" si="123"/>
        <v>1.1280109622718855E-3</v>
      </c>
      <c r="CF258" s="26">
        <f t="shared" si="123"/>
        <v>1.2267119214706757E-3</v>
      </c>
      <c r="CG258" s="26">
        <f t="shared" si="123"/>
        <v>1.3175794712092443E-3</v>
      </c>
      <c r="CH258" s="26">
        <f t="shared" si="123"/>
        <v>1.3979196828683453E-3</v>
      </c>
      <c r="CI258" s="26">
        <f t="shared" si="123"/>
        <v>1.4652893061391085E-3</v>
      </c>
      <c r="CJ258" s="26">
        <f t="shared" si="123"/>
        <v>1.5176210670726478E-3</v>
      </c>
      <c r="CK258" s="26">
        <f t="shared" si="127"/>
        <v>1.5533297980625926E-3</v>
      </c>
      <c r="CL258" s="26">
        <f t="shared" si="127"/>
        <v>1.5713917724586694E-3</v>
      </c>
      <c r="CM258" s="26">
        <f t="shared" si="127"/>
        <v>1.5713917724586696E-3</v>
      </c>
      <c r="CN258" s="26">
        <f t="shared" si="127"/>
        <v>1.5535350477716391E-3</v>
      </c>
      <c r="CO258" s="26">
        <f t="shared" si="127"/>
        <v>1.518624147821715E-3</v>
      </c>
      <c r="CP258" s="26">
        <f t="shared" si="127"/>
        <v>1.4680033428943239E-3</v>
      </c>
      <c r="CQ258" s="26">
        <f t="shared" si="127"/>
        <v>1.4034757234264426E-3</v>
      </c>
      <c r="CR258" s="26">
        <f t="shared" si="127"/>
        <v>1.3271998688923962E-3</v>
      </c>
      <c r="CS258" s="26">
        <f t="shared" si="127"/>
        <v>1.2415740708993394E-3</v>
      </c>
      <c r="CT258" s="26">
        <f t="shared" si="127"/>
        <v>1.1491164273217289E-3</v>
      </c>
      <c r="CU258" s="26">
        <f t="shared" si="127"/>
        <v>1.0523487281788467E-3</v>
      </c>
      <c r="CV258" s="26">
        <f t="shared" si="127"/>
        <v>9.5369103491207768E-4</v>
      </c>
      <c r="CW258" s="26">
        <f t="shared" si="127"/>
        <v>8.5537237151908088E-4</v>
      </c>
      <c r="CX258" s="26">
        <f t="shared" si="127"/>
        <v>7.5936118696081517E-4</v>
      </c>
      <c r="CY258" s="26">
        <f t="shared" si="127"/>
        <v>6.6731740672314188E-4</v>
      </c>
      <c r="CZ258" s="26">
        <f t="shared" si="127"/>
        <v>5.8056614384913358E-4</v>
      </c>
      <c r="DA258" s="26">
        <f t="shared" si="126"/>
        <v>5.0009162886014509E-4</v>
      </c>
      <c r="DB258" s="26">
        <f t="shared" si="126"/>
        <v>4.2654874226306379E-4</v>
      </c>
      <c r="DC258" s="26">
        <f t="shared" si="126"/>
        <v>3.6028874346491951E-4</v>
      </c>
      <c r="DD258" s="26">
        <f t="shared" si="126"/>
        <v>3.0139539116776852E-4</v>
      </c>
      <c r="DE258" s="26">
        <f t="shared" si="126"/>
        <v>2.497276098247225E-4</v>
      </c>
      <c r="DF258" s="26">
        <f t="shared" ref="DF258:DU292" si="138">$B258*DF$182</f>
        <v>2.0496511372406439E-4</v>
      </c>
      <c r="DG258" s="26">
        <f t="shared" si="138"/>
        <v>1.6665387751395921E-4</v>
      </c>
      <c r="DH258" s="26">
        <f t="shared" si="138"/>
        <v>1.3424895688624508E-4</v>
      </c>
      <c r="DI258" s="26">
        <f t="shared" si="138"/>
        <v>1.0715283714773679E-4</v>
      </c>
      <c r="DJ258" s="26">
        <f t="shared" si="138"/>
        <v>8.4748153016846355E-5</v>
      </c>
      <c r="DK258" s="26">
        <f t="shared" si="138"/>
        <v>6.6424228040230917E-5</v>
      </c>
      <c r="DL258" s="26">
        <f t="shared" si="138"/>
        <v>5.159739142410812E-5</v>
      </c>
      <c r="DM258" s="26">
        <f t="shared" si="138"/>
        <v>3.9725425255729234E-5</v>
      </c>
      <c r="DN258" s="26">
        <f t="shared" si="138"/>
        <v>3.0316771905688076E-5</v>
      </c>
      <c r="DO258" s="26">
        <f t="shared" si="138"/>
        <v>2.2935297006911876E-5</v>
      </c>
      <c r="DP258" s="26">
        <f t="shared" si="138"/>
        <v>1.7201472755183874E-5</v>
      </c>
      <c r="DQ258" s="26">
        <f t="shared" si="138"/>
        <v>1.2790838715393063E-5</v>
      </c>
      <c r="DR258" s="26">
        <f t="shared" si="138"/>
        <v>9.4305336291458282E-6</v>
      </c>
      <c r="DS258" s="26">
        <f t="shared" si="138"/>
        <v>6.8945918129049128E-6</v>
      </c>
      <c r="DT258" s="26">
        <f t="shared" si="138"/>
        <v>4.9985790643560403E-6</v>
      </c>
      <c r="DU258" s="26">
        <f t="shared" si="138"/>
        <v>3.5940196578427667E-6</v>
      </c>
      <c r="DV258" s="26">
        <f t="shared" si="136"/>
        <v>2.5629484445272264E-6</v>
      </c>
      <c r="DW258" s="26">
        <f t="shared" si="136"/>
        <v>1.8128171924704852E-6</v>
      </c>
      <c r="DX258" s="26">
        <f t="shared" si="134"/>
        <v>1.2718959334268697E-6</v>
      </c>
      <c r="DY258" s="26">
        <f t="shared" si="132"/>
        <v>8.8523956966510645E-7</v>
      </c>
      <c r="DZ258" s="26">
        <f t="shared" si="132"/>
        <v>6.1123684572114257E-7</v>
      </c>
      <c r="EA258" s="26">
        <f t="shared" si="132"/>
        <v>4.187213037617245E-7</v>
      </c>
      <c r="EB258" s="26">
        <f t="shared" si="132"/>
        <v>2.8459963615054851E-7</v>
      </c>
      <c r="EC258" s="26">
        <f t="shared" si="132"/>
        <v>1.9193928949688096E-7</v>
      </c>
      <c r="ED258" s="26">
        <f t="shared" si="132"/>
        <v>1.284516783556053E-7</v>
      </c>
      <c r="EE258" s="26">
        <f t="shared" si="130"/>
        <v>8.530760318272985E-8</v>
      </c>
      <c r="EF258" s="26">
        <f t="shared" si="130"/>
        <v>5.6225465734072509E-8</v>
      </c>
      <c r="EG258" s="26">
        <f t="shared" si="130"/>
        <v>3.6779064051611089E-8</v>
      </c>
      <c r="EH258" s="26">
        <f t="shared" si="130"/>
        <v>2.3878944570822329E-8</v>
      </c>
      <c r="EI258" s="26">
        <f t="shared" si="130"/>
        <v>1.5388653167863251E-8</v>
      </c>
      <c r="EJ258" s="26">
        <f t="shared" si="130"/>
        <v>9.8442119529712188E-9</v>
      </c>
      <c r="EK258" s="26">
        <f t="shared" si="130"/>
        <v>6.251433867945313E-9</v>
      </c>
      <c r="EL258" s="26">
        <f t="shared" si="130"/>
        <v>3.9411213515307095E-9</v>
      </c>
      <c r="EM258" s="26">
        <f t="shared" si="130"/>
        <v>2.4667450185839852E-9</v>
      </c>
      <c r="EN258" s="26">
        <f t="shared" si="130"/>
        <v>1.5329058329771856E-9</v>
      </c>
      <c r="EO258" s="26">
        <f t="shared" si="130"/>
        <v>9.458355139646448E-10</v>
      </c>
      <c r="EP258" s="26">
        <f t="shared" si="130"/>
        <v>5.794907726403098E-10</v>
      </c>
      <c r="EQ258" s="26">
        <f t="shared" si="130"/>
        <v>3.5255732321473036E-10</v>
      </c>
      <c r="ER258" s="26">
        <f t="shared" si="130"/>
        <v>2.1300338277556846E-10</v>
      </c>
      <c r="ES258" s="26">
        <f t="shared" si="128"/>
        <v>1.2780202966534023E-10</v>
      </c>
      <c r="ET258" s="26">
        <f t="shared" si="128"/>
        <v>7.615600397866314E-11</v>
      </c>
      <c r="EU258" s="26">
        <f t="shared" si="128"/>
        <v>4.5071920722064622E-11</v>
      </c>
      <c r="EV258" s="26">
        <f t="shared" si="128"/>
        <v>2.649498042445762E-11</v>
      </c>
      <c r="EW258" s="26">
        <f t="shared" si="128"/>
        <v>1.5470223469314148E-11</v>
      </c>
      <c r="EX258" s="26">
        <f t="shared" si="128"/>
        <v>8.9727296122022837E-12</v>
      </c>
      <c r="EY258" s="26">
        <f t="shared" si="128"/>
        <v>5.169718385838368E-12</v>
      </c>
      <c r="EZ258" s="26">
        <f t="shared" si="128"/>
        <v>2.9589835497890015E-12</v>
      </c>
      <c r="FA258" s="26">
        <f t="shared" si="128"/>
        <v>1.6825592734094666E-12</v>
      </c>
      <c r="FB258" s="26">
        <f t="shared" si="128"/>
        <v>9.5053673238066243E-13</v>
      </c>
      <c r="FC258" s="26">
        <f t="shared" si="128"/>
        <v>5.3352706914269993E-13</v>
      </c>
      <c r="FD258" s="26">
        <f t="shared" si="128"/>
        <v>2.9754394240649901E-13</v>
      </c>
      <c r="FE258" s="26">
        <f t="shared" si="128"/>
        <v>1.6488103814882655E-13</v>
      </c>
      <c r="FF258" s="26">
        <f t="shared" si="128"/>
        <v>9.0788926069290615E-14</v>
      </c>
      <c r="FG258" s="26">
        <f t="shared" si="128"/>
        <v>4.9676959547347272E-14</v>
      </c>
      <c r="FH258" s="26">
        <f t="shared" si="128"/>
        <v>2.7011846753870064E-14</v>
      </c>
    </row>
    <row r="259" spans="2:164" ht="19.2" customHeight="1" x14ac:dyDescent="0.3">
      <c r="B259" s="26">
        <f t="shared" si="129"/>
        <v>3.922642668551838E-2</v>
      </c>
      <c r="C259" s="3">
        <v>75</v>
      </c>
      <c r="D259" s="26">
        <f t="shared" si="133"/>
        <v>6.4559301439536894E-40</v>
      </c>
      <c r="E259" s="26">
        <f t="shared" si="133"/>
        <v>5.61665922523971E-38</v>
      </c>
      <c r="F259" s="26">
        <f t="shared" si="133"/>
        <v>2.4432467629792488E-36</v>
      </c>
      <c r="G259" s="26">
        <f t="shared" si="133"/>
        <v>7.0854156126399116E-35</v>
      </c>
      <c r="H259" s="26">
        <f t="shared" si="133"/>
        <v>1.5410778957491769E-33</v>
      </c>
      <c r="I259" s="26">
        <f t="shared" si="133"/>
        <v>2.6814755386035722E-32</v>
      </c>
      <c r="J259" s="26">
        <f t="shared" si="133"/>
        <v>3.8881395309751411E-31</v>
      </c>
      <c r="K259" s="26">
        <f t="shared" si="133"/>
        <v>4.8324019884976812E-30</v>
      </c>
      <c r="L259" s="26">
        <f t="shared" si="133"/>
        <v>5.255237162491255E-29</v>
      </c>
      <c r="M259" s="26">
        <f t="shared" si="133"/>
        <v>5.0800625904082015E-28</v>
      </c>
      <c r="N259" s="26">
        <f t="shared" si="133"/>
        <v>4.4196544536551897E-27</v>
      </c>
      <c r="O259" s="26">
        <f t="shared" si="133"/>
        <v>3.4955448860726864E-26</v>
      </c>
      <c r="P259" s="26">
        <f t="shared" si="133"/>
        <v>2.5342700424027165E-25</v>
      </c>
      <c r="Q259" s="26">
        <f t="shared" si="133"/>
        <v>1.6960114899156662E-24</v>
      </c>
      <c r="R259" s="26">
        <f t="shared" si="133"/>
        <v>1.0539499973047317E-23</v>
      </c>
      <c r="S259" s="26">
        <f t="shared" si="133"/>
        <v>6.1129099843674429E-23</v>
      </c>
      <c r="T259" s="26">
        <f t="shared" si="131"/>
        <v>3.3238948039998015E-22</v>
      </c>
      <c r="U259" s="26">
        <f t="shared" si="131"/>
        <v>1.7010520467528276E-21</v>
      </c>
      <c r="V259" s="26">
        <f t="shared" si="131"/>
        <v>8.2217515593053761E-21</v>
      </c>
      <c r="W259" s="26">
        <f t="shared" si="131"/>
        <v>3.7646967666293126E-20</v>
      </c>
      <c r="X259" s="26">
        <f t="shared" si="131"/>
        <v>1.637643093483759E-19</v>
      </c>
      <c r="Y259" s="26">
        <f t="shared" si="131"/>
        <v>6.7845213872898512E-19</v>
      </c>
      <c r="Z259" s="26">
        <f t="shared" si="131"/>
        <v>2.6829698213373407E-18</v>
      </c>
      <c r="AA259" s="26">
        <f t="shared" si="131"/>
        <v>1.0148624976363019E-17</v>
      </c>
      <c r="AB259" s="26">
        <f t="shared" si="131"/>
        <v>3.6788765539315946E-17</v>
      </c>
      <c r="AC259" s="26">
        <f t="shared" si="131"/>
        <v>1.2802490407681964E-16</v>
      </c>
      <c r="AD259" s="26">
        <f t="shared" si="131"/>
        <v>4.2839102518012496E-16</v>
      </c>
      <c r="AE259" s="26">
        <f t="shared" si="131"/>
        <v>1.3803710811359597E-15</v>
      </c>
      <c r="AF259" s="26">
        <f t="shared" si="131"/>
        <v>4.2890101449581863E-15</v>
      </c>
      <c r="AG259" s="26">
        <f t="shared" si="131"/>
        <v>1.286703043487454E-14</v>
      </c>
      <c r="AH259" s="26">
        <f t="shared" si="131"/>
        <v>3.7314388261135918E-14</v>
      </c>
      <c r="AI259" s="26">
        <f t="shared" ref="AI259:AX274" si="139">$B259*AI$182</f>
        <v>1.0472102511996237E-13</v>
      </c>
      <c r="AJ259" s="26">
        <f t="shared" si="139"/>
        <v>2.8471028704489756E-13</v>
      </c>
      <c r="AK259" s="26">
        <f t="shared" si="139"/>
        <v>7.5059984766382139E-13</v>
      </c>
      <c r="AL259" s="26">
        <f t="shared" si="139"/>
        <v>1.9206525513750716E-12</v>
      </c>
      <c r="AM259" s="26">
        <f t="shared" si="139"/>
        <v>4.7741934848465931E-12</v>
      </c>
      <c r="AN259" s="26">
        <f t="shared" si="139"/>
        <v>1.1537634255045971E-11</v>
      </c>
      <c r="AO259" s="26">
        <f t="shared" si="139"/>
        <v>2.7129031897000033E-11</v>
      </c>
      <c r="AP259" s="26">
        <f t="shared" si="139"/>
        <v>6.2111204606289516E-11</v>
      </c>
      <c r="AQ259" s="26">
        <f t="shared" si="139"/>
        <v>1.3855576412172247E-10</v>
      </c>
      <c r="AR259" s="26">
        <f t="shared" si="139"/>
        <v>3.0135878696474715E-10</v>
      </c>
      <c r="AS259" s="26">
        <f t="shared" si="139"/>
        <v>6.394686455105602E-10</v>
      </c>
      <c r="AT259" s="26">
        <f t="shared" si="139"/>
        <v>1.3246136228433017E-9</v>
      </c>
      <c r="AU259" s="26">
        <f t="shared" si="139"/>
        <v>2.6800322136597064E-9</v>
      </c>
      <c r="AV259" s="26">
        <f t="shared" si="139"/>
        <v>5.2991546042816693E-9</v>
      </c>
      <c r="AW259" s="26">
        <f t="shared" si="139"/>
        <v>1.0245032234944543E-8</v>
      </c>
      <c r="AX259" s="26">
        <f t="shared" si="139"/>
        <v>1.9376474009569057E-8</v>
      </c>
      <c r="AY259" s="26">
        <f t="shared" si="137"/>
        <v>3.5867090187925914E-8</v>
      </c>
      <c r="AZ259" s="26">
        <f t="shared" si="137"/>
        <v>6.5009100965615537E-8</v>
      </c>
      <c r="BA259" s="26">
        <f t="shared" si="137"/>
        <v>1.1542432212262359E-7</v>
      </c>
      <c r="BB259" s="26">
        <f t="shared" si="137"/>
        <v>2.0083832049336568E-7</v>
      </c>
      <c r="BC259" s="26">
        <f t="shared" si="137"/>
        <v>3.4260654672397599E-7</v>
      </c>
      <c r="BD259" s="26">
        <f t="shared" si="137"/>
        <v>5.7320710701895683E-7</v>
      </c>
      <c r="BE259" s="26">
        <f t="shared" si="137"/>
        <v>9.4092487378583543E-7</v>
      </c>
      <c r="BF259" s="26">
        <f t="shared" si="137"/>
        <v>1.5159345188771827E-6</v>
      </c>
      <c r="BG259" s="26">
        <f t="shared" si="137"/>
        <v>2.3979327844057325E-6</v>
      </c>
      <c r="BH259" s="26">
        <f t="shared" si="137"/>
        <v>3.7253598614874742E-6</v>
      </c>
      <c r="BI259" s="26">
        <f t="shared" si="137"/>
        <v>5.686075578059835E-6</v>
      </c>
      <c r="BJ259" s="26">
        <f t="shared" si="137"/>
        <v>8.5291133670897068E-6</v>
      </c>
      <c r="BK259" s="26">
        <f t="shared" si="137"/>
        <v>1.2576828185369558E-5</v>
      </c>
      <c r="BL259" s="26">
        <f t="shared" si="137"/>
        <v>1.8236400868785926E-5</v>
      </c>
      <c r="BM259" s="26">
        <f t="shared" si="137"/>
        <v>2.6009293042366812E-5</v>
      </c>
      <c r="BN259" s="26">
        <f t="shared" si="135"/>
        <v>3.649691120461147E-5</v>
      </c>
      <c r="BO259" s="26">
        <f t="shared" si="135"/>
        <v>5.0400496425415795E-5</v>
      </c>
      <c r="BP259" s="26">
        <f t="shared" si="135"/>
        <v>6.8513174828299786E-5</v>
      </c>
      <c r="BQ259" s="26">
        <f t="shared" si="125"/>
        <v>9.1702249385570311E-5</v>
      </c>
      <c r="BR259" s="26">
        <f t="shared" si="125"/>
        <v>1.2088023782643347E-4</v>
      </c>
      <c r="BS259" s="26">
        <f t="shared" si="125"/>
        <v>1.5696389090895114E-4</v>
      </c>
      <c r="BT259" s="26">
        <f t="shared" ref="BT259:CI274" si="140">$B259*BT$182</f>
        <v>2.008214486629225E-4</v>
      </c>
      <c r="BU259" s="26">
        <f t="shared" si="140"/>
        <v>2.5320965266194636E-4</v>
      </c>
      <c r="BV259" s="26">
        <f t="shared" si="140"/>
        <v>3.1470342545127572E-4</v>
      </c>
      <c r="BW259" s="26">
        <f t="shared" si="140"/>
        <v>3.856225072431132E-4</v>
      </c>
      <c r="BX259" s="26">
        <f t="shared" si="140"/>
        <v>4.6596052958542805E-4</v>
      </c>
      <c r="BY259" s="26">
        <f t="shared" si="140"/>
        <v>5.5532282293057928E-4</v>
      </c>
      <c r="BZ259" s="26">
        <f t="shared" si="140"/>
        <v>6.5287953506703146E-4</v>
      </c>
      <c r="CA259" s="26">
        <f t="shared" si="140"/>
        <v>7.5734026067775695E-4</v>
      </c>
      <c r="CB259" s="26">
        <f t="shared" si="140"/>
        <v>8.6695529840743319E-4</v>
      </c>
      <c r="CC259" s="26">
        <f t="shared" si="140"/>
        <v>9.7954689560320312E-4</v>
      </c>
      <c r="CD259" s="26">
        <f t="shared" si="140"/>
        <v>1.0925715374035738E-3</v>
      </c>
      <c r="CE259" s="26">
        <f t="shared" si="140"/>
        <v>1.2032116930900093E-3</v>
      </c>
      <c r="CF259" s="26">
        <f t="shared" si="140"/>
        <v>1.3084927162353853E-3</v>
      </c>
      <c r="CG259" s="26">
        <f t="shared" si="140"/>
        <v>1.4054181026231917E-3</v>
      </c>
      <c r="CH259" s="26">
        <f t="shared" si="140"/>
        <v>1.4911143283928994E-3</v>
      </c>
      <c r="CI259" s="26">
        <f t="shared" si="140"/>
        <v>1.5629752598817132E-3</v>
      </c>
      <c r="CJ259" s="26">
        <f t="shared" si="123"/>
        <v>1.6187958048774886E-3</v>
      </c>
      <c r="CK259" s="26">
        <f t="shared" si="127"/>
        <v>1.6568851179334296E-3</v>
      </c>
      <c r="CL259" s="26">
        <f t="shared" si="127"/>
        <v>1.6761512239559114E-3</v>
      </c>
      <c r="CM259" s="26">
        <f t="shared" si="127"/>
        <v>1.6761512239559116E-3</v>
      </c>
      <c r="CN259" s="26">
        <f t="shared" si="127"/>
        <v>1.6571040509564124E-3</v>
      </c>
      <c r="CO259" s="26">
        <f t="shared" si="127"/>
        <v>1.6198657576764934E-3</v>
      </c>
      <c r="CP259" s="26">
        <f t="shared" si="127"/>
        <v>1.5658702324206097E-3</v>
      </c>
      <c r="CQ259" s="26">
        <f t="shared" si="127"/>
        <v>1.4970407716548698E-3</v>
      </c>
      <c r="CR259" s="26">
        <f t="shared" si="127"/>
        <v>1.4156798601518872E-3</v>
      </c>
      <c r="CS259" s="26">
        <f t="shared" si="127"/>
        <v>1.3243456756259599E-3</v>
      </c>
      <c r="CT259" s="26">
        <f t="shared" si="127"/>
        <v>1.2257241891431756E-3</v>
      </c>
      <c r="CU259" s="26">
        <f t="shared" si="127"/>
        <v>1.1225053100574348E-3</v>
      </c>
      <c r="CV259" s="26">
        <f t="shared" si="127"/>
        <v>1.017270437239548E-3</v>
      </c>
      <c r="CW259" s="26">
        <f t="shared" si="127"/>
        <v>9.1239719628701812E-4</v>
      </c>
      <c r="CX259" s="26">
        <f t="shared" si="127"/>
        <v>8.0998526609153492E-4</v>
      </c>
      <c r="CY259" s="26">
        <f t="shared" si="127"/>
        <v>7.1180523383801691E-4</v>
      </c>
      <c r="CZ259" s="26">
        <f t="shared" si="127"/>
        <v>6.1927055343907484E-4</v>
      </c>
      <c r="DA259" s="26">
        <f t="shared" si="126"/>
        <v>5.3343107078415394E-4</v>
      </c>
      <c r="DB259" s="26">
        <f t="shared" si="126"/>
        <v>4.5498532508060066E-4</v>
      </c>
      <c r="DC259" s="26">
        <f t="shared" si="126"/>
        <v>3.843079930292469E-4</v>
      </c>
      <c r="DD259" s="26">
        <f t="shared" si="126"/>
        <v>3.2148841724561922E-4</v>
      </c>
      <c r="DE259" s="26">
        <f t="shared" si="126"/>
        <v>2.6637611714637027E-4</v>
      </c>
      <c r="DF259" s="26">
        <f t="shared" si="138"/>
        <v>2.1862945463900168E-4</v>
      </c>
      <c r="DG259" s="26">
        <f t="shared" si="138"/>
        <v>1.7776413601488955E-4</v>
      </c>
      <c r="DH259" s="26">
        <f t="shared" si="138"/>
        <v>1.4319888734532784E-4</v>
      </c>
      <c r="DI259" s="26">
        <f t="shared" si="138"/>
        <v>1.1429635962425239E-4</v>
      </c>
      <c r="DJ259" s="26">
        <f t="shared" si="138"/>
        <v>9.0398029884635969E-5</v>
      </c>
      <c r="DK259" s="26">
        <f t="shared" si="138"/>
        <v>7.0852509909579545E-5</v>
      </c>
      <c r="DL259" s="26">
        <f t="shared" si="138"/>
        <v>5.5037217519048578E-5</v>
      </c>
      <c r="DM259" s="26">
        <f t="shared" si="138"/>
        <v>4.2373786939444451E-5</v>
      </c>
      <c r="DN259" s="26">
        <f t="shared" si="138"/>
        <v>3.23378900327339E-5</v>
      </c>
      <c r="DO259" s="26">
        <f t="shared" si="138"/>
        <v>2.4464316807372628E-5</v>
      </c>
      <c r="DP259" s="26">
        <f t="shared" si="138"/>
        <v>1.8348237605529437E-5</v>
      </c>
      <c r="DQ259" s="26">
        <f t="shared" si="138"/>
        <v>1.3643561296419245E-5</v>
      </c>
      <c r="DR259" s="26">
        <f t="shared" si="138"/>
        <v>1.0059235871088867E-5</v>
      </c>
      <c r="DS259" s="26">
        <f t="shared" si="138"/>
        <v>7.3542312670985614E-6</v>
      </c>
      <c r="DT259" s="26">
        <f t="shared" si="138"/>
        <v>5.3318176686464349E-6</v>
      </c>
      <c r="DU259" s="26">
        <f t="shared" si="138"/>
        <v>3.8336209683656115E-6</v>
      </c>
      <c r="DV259" s="26">
        <f t="shared" si="136"/>
        <v>2.7338116741623705E-6</v>
      </c>
      <c r="DW259" s="26">
        <f t="shared" si="136"/>
        <v>1.9336716719685145E-6</v>
      </c>
      <c r="DX259" s="26">
        <f t="shared" si="134"/>
        <v>1.3566889956553255E-6</v>
      </c>
      <c r="DY259" s="26">
        <f t="shared" si="132"/>
        <v>9.4425554097611207E-7</v>
      </c>
      <c r="DZ259" s="26">
        <f t="shared" si="132"/>
        <v>6.5198596876921771E-7</v>
      </c>
      <c r="EA259" s="26">
        <f t="shared" si="132"/>
        <v>4.4663605734583876E-7</v>
      </c>
      <c r="EB259" s="26">
        <f t="shared" si="132"/>
        <v>3.0357294522725126E-7</v>
      </c>
      <c r="EC259" s="26">
        <f t="shared" si="132"/>
        <v>2.0473524213000605E-7</v>
      </c>
      <c r="ED259" s="26">
        <f t="shared" si="132"/>
        <v>1.370151235793121E-7</v>
      </c>
      <c r="EE259" s="26">
        <f t="shared" si="130"/>
        <v>9.099477672824503E-8</v>
      </c>
      <c r="EF259" s="26">
        <f t="shared" si="130"/>
        <v>5.9973830116343916E-8</v>
      </c>
      <c r="EG259" s="26">
        <f t="shared" si="130"/>
        <v>3.9231001655051764E-8</v>
      </c>
      <c r="EH259" s="26">
        <f t="shared" si="130"/>
        <v>2.547087420887711E-8</v>
      </c>
      <c r="EI259" s="26">
        <f t="shared" si="130"/>
        <v>1.6414563379054108E-8</v>
      </c>
      <c r="EJ259" s="26">
        <f t="shared" si="130"/>
        <v>1.0500492749835951E-8</v>
      </c>
      <c r="EK259" s="26">
        <f t="shared" si="130"/>
        <v>6.6681961258083232E-9</v>
      </c>
      <c r="EL259" s="26">
        <f t="shared" si="130"/>
        <v>4.2038627749660836E-9</v>
      </c>
      <c r="EM259" s="26">
        <f t="shared" si="130"/>
        <v>2.6311946864895802E-9</v>
      </c>
      <c r="EN259" s="26">
        <f t="shared" si="130"/>
        <v>1.6350995551756622E-9</v>
      </c>
      <c r="EO259" s="26">
        <f t="shared" si="130"/>
        <v>1.0088912148956197E-9</v>
      </c>
      <c r="EP259" s="26">
        <f t="shared" si="130"/>
        <v>6.1812349081632952E-10</v>
      </c>
      <c r="EQ259" s="26">
        <f t="shared" si="130"/>
        <v>3.7606114476237849E-10</v>
      </c>
      <c r="ER259" s="26">
        <f t="shared" si="130"/>
        <v>2.2720360829393934E-10</v>
      </c>
      <c r="ES259" s="26">
        <f t="shared" si="128"/>
        <v>1.363221649763627E-10</v>
      </c>
      <c r="ET259" s="26">
        <f t="shared" si="128"/>
        <v>8.1233070910573888E-11</v>
      </c>
      <c r="EU259" s="26">
        <f t="shared" si="128"/>
        <v>4.8076715436868856E-11</v>
      </c>
      <c r="EV259" s="26">
        <f t="shared" si="128"/>
        <v>2.8261312452754748E-11</v>
      </c>
      <c r="EW259" s="26">
        <f t="shared" si="128"/>
        <v>1.6501571700601732E-11</v>
      </c>
      <c r="EX259" s="26">
        <f t="shared" si="128"/>
        <v>9.570911586349087E-12</v>
      </c>
      <c r="EY259" s="26">
        <f t="shared" si="128"/>
        <v>5.5143662782275836E-12</v>
      </c>
      <c r="EZ259" s="26">
        <f t="shared" si="128"/>
        <v>3.1562491197749302E-12</v>
      </c>
      <c r="FA259" s="26">
        <f t="shared" si="128"/>
        <v>1.7947298916367614E-12</v>
      </c>
      <c r="FB259" s="26">
        <f t="shared" si="128"/>
        <v>1.013905847872705E-12</v>
      </c>
      <c r="FC259" s="26">
        <f t="shared" si="128"/>
        <v>5.6909554041887907E-13</v>
      </c>
      <c r="FD259" s="26">
        <f t="shared" si="128"/>
        <v>3.1738020523359846E-13</v>
      </c>
      <c r="FE259" s="26">
        <f t="shared" si="128"/>
        <v>1.7587310735874805E-13</v>
      </c>
      <c r="FF259" s="26">
        <f t="shared" si="128"/>
        <v>9.6841521140576507E-14</v>
      </c>
      <c r="FG259" s="26">
        <f t="shared" si="128"/>
        <v>5.2988756850503676E-14</v>
      </c>
      <c r="FH259" s="26">
        <f t="shared" si="128"/>
        <v>2.8812636537461352E-14</v>
      </c>
    </row>
    <row r="260" spans="2:164" ht="19.2" customHeight="1" x14ac:dyDescent="0.3">
      <c r="B260" s="26">
        <f t="shared" si="129"/>
        <v>4.1290975458440411E-2</v>
      </c>
      <c r="C260" s="3">
        <v>76</v>
      </c>
      <c r="D260" s="26">
        <f t="shared" si="133"/>
        <v>6.7957159410038856E-40</v>
      </c>
      <c r="E260" s="26">
        <f t="shared" si="133"/>
        <v>5.9122728686733796E-38</v>
      </c>
      <c r="F260" s="26">
        <f t="shared" si="133"/>
        <v>2.5718386978728943E-36</v>
      </c>
      <c r="G260" s="26">
        <f t="shared" si="133"/>
        <v>7.4583322238314874E-35</v>
      </c>
      <c r="H260" s="26">
        <f t="shared" si="133"/>
        <v>1.6221872586833445E-33</v>
      </c>
      <c r="I260" s="26">
        <f t="shared" si="133"/>
        <v>2.8226058301090242E-32</v>
      </c>
      <c r="J260" s="26">
        <f t="shared" si="133"/>
        <v>4.0927784536580442E-31</v>
      </c>
      <c r="K260" s="26">
        <f t="shared" si="133"/>
        <v>5.0867389352607188E-30</v>
      </c>
      <c r="L260" s="26">
        <f t="shared" si="133"/>
        <v>5.5318285920960588E-29</v>
      </c>
      <c r="M260" s="26">
        <f t="shared" si="133"/>
        <v>5.3474343056928455E-28</v>
      </c>
      <c r="N260" s="26">
        <f t="shared" si="133"/>
        <v>4.6522678459528328E-27</v>
      </c>
      <c r="O260" s="26">
        <f t="shared" si="133"/>
        <v>3.6795209327080918E-26</v>
      </c>
      <c r="P260" s="26">
        <f t="shared" si="133"/>
        <v>2.6676526762133865E-25</v>
      </c>
      <c r="Q260" s="26">
        <f t="shared" si="133"/>
        <v>1.7852752525428069E-24</v>
      </c>
      <c r="R260" s="26">
        <f t="shared" si="133"/>
        <v>1.1094210497944548E-23</v>
      </c>
      <c r="S260" s="26">
        <f t="shared" si="133"/>
        <v>6.4346420888078361E-23</v>
      </c>
      <c r="T260" s="26">
        <f t="shared" si="131"/>
        <v>3.4988366357892656E-22</v>
      </c>
      <c r="U260" s="26">
        <f t="shared" si="131"/>
        <v>1.7905811018450822E-21</v>
      </c>
      <c r="V260" s="26">
        <f t="shared" si="131"/>
        <v>8.6544753255846097E-21</v>
      </c>
      <c r="W260" s="26">
        <f t="shared" si="131"/>
        <v>3.9628387017150672E-20</v>
      </c>
      <c r="X260" s="26">
        <f t="shared" si="131"/>
        <v>1.7238348352460625E-19</v>
      </c>
      <c r="Y260" s="26">
        <f t="shared" si="131"/>
        <v>7.141601460305108E-19</v>
      </c>
      <c r="Z260" s="26">
        <f t="shared" si="131"/>
        <v>2.8241787593024646E-18</v>
      </c>
      <c r="AA260" s="26">
        <f t="shared" si="131"/>
        <v>1.0682763133013707E-17</v>
      </c>
      <c r="AB260" s="26">
        <f t="shared" si="131"/>
        <v>3.8725016357174692E-17</v>
      </c>
      <c r="AC260" s="26">
        <f t="shared" si="131"/>
        <v>1.3476305692296805E-16</v>
      </c>
      <c r="AD260" s="26">
        <f t="shared" si="131"/>
        <v>4.5093792124223689E-16</v>
      </c>
      <c r="AE260" s="26">
        <f t="shared" si="131"/>
        <v>1.4530221906694316E-15</v>
      </c>
      <c r="AF260" s="26">
        <f t="shared" si="131"/>
        <v>4.5147475210086177E-15</v>
      </c>
      <c r="AG260" s="26">
        <f t="shared" si="131"/>
        <v>1.3544242563025835E-14</v>
      </c>
      <c r="AH260" s="26">
        <f t="shared" si="131"/>
        <v>3.9278303432774659E-14</v>
      </c>
      <c r="AI260" s="26">
        <f t="shared" si="139"/>
        <v>1.1023265802101305E-13</v>
      </c>
      <c r="AJ260" s="26">
        <f t="shared" si="139"/>
        <v>2.9969503899462907E-13</v>
      </c>
      <c r="AK260" s="26">
        <f t="shared" si="139"/>
        <v>7.9010510280402267E-13</v>
      </c>
      <c r="AL260" s="26">
        <f t="shared" si="139"/>
        <v>2.0217395277632335E-12</v>
      </c>
      <c r="AM260" s="26">
        <f t="shared" si="139"/>
        <v>5.0254668261543093E-12</v>
      </c>
      <c r="AN260" s="26">
        <f t="shared" si="139"/>
        <v>1.2144878163206289E-11</v>
      </c>
      <c r="AO260" s="26">
        <f t="shared" si="139"/>
        <v>2.8556875681052677E-11</v>
      </c>
      <c r="AP260" s="26">
        <f t="shared" si="139"/>
        <v>6.5380215375041621E-11</v>
      </c>
      <c r="AQ260" s="26">
        <f t="shared" si="139"/>
        <v>1.458481727597079E-10</v>
      </c>
      <c r="AR260" s="26">
        <f t="shared" si="139"/>
        <v>3.1721977575236548E-10</v>
      </c>
      <c r="AS260" s="26">
        <f t="shared" si="139"/>
        <v>6.7312489001111619E-10</v>
      </c>
      <c r="AT260" s="26">
        <f t="shared" si="139"/>
        <v>1.3943301293087391E-9</v>
      </c>
      <c r="AU260" s="26">
        <f t="shared" si="139"/>
        <v>2.8210865406944286E-9</v>
      </c>
      <c r="AV260" s="26">
        <f t="shared" si="139"/>
        <v>5.5780574781912323E-9</v>
      </c>
      <c r="AW260" s="26">
        <f t="shared" si="139"/>
        <v>1.0784244457836364E-8</v>
      </c>
      <c r="AX260" s="26">
        <f t="shared" si="139"/>
        <v>2.0396288431125326E-8</v>
      </c>
      <c r="AY260" s="26">
        <f t="shared" si="137"/>
        <v>3.7754831776764125E-8</v>
      </c>
      <c r="AZ260" s="26">
        <f t="shared" si="137"/>
        <v>6.8430632595384793E-8</v>
      </c>
      <c r="BA260" s="26">
        <f t="shared" si="137"/>
        <v>1.2149928644486697E-7</v>
      </c>
      <c r="BB260" s="26">
        <f t="shared" si="137"/>
        <v>2.114087584140692E-7</v>
      </c>
      <c r="BC260" s="26">
        <f t="shared" si="137"/>
        <v>3.606384702357643E-7</v>
      </c>
      <c r="BD260" s="26">
        <f t="shared" si="137"/>
        <v>6.0337590212521778E-7</v>
      </c>
      <c r="BE260" s="26">
        <f t="shared" si="137"/>
        <v>9.9044723556403755E-7</v>
      </c>
      <c r="BF260" s="26">
        <f t="shared" si="137"/>
        <v>1.5957205461865086E-6</v>
      </c>
      <c r="BG260" s="26">
        <f t="shared" si="137"/>
        <v>2.5241397730586666E-6</v>
      </c>
      <c r="BH260" s="26">
        <f t="shared" si="137"/>
        <v>3.9214314331447108E-6</v>
      </c>
      <c r="BI260" s="26">
        <f t="shared" si="137"/>
        <v>5.9853427137471961E-6</v>
      </c>
      <c r="BJ260" s="26">
        <f t="shared" si="137"/>
        <v>8.9780140706207463E-6</v>
      </c>
      <c r="BK260" s="26">
        <f t="shared" si="137"/>
        <v>1.3238766510915327E-5</v>
      </c>
      <c r="BL260" s="26">
        <f t="shared" si="137"/>
        <v>1.9196211440827294E-5</v>
      </c>
      <c r="BM260" s="26">
        <f t="shared" si="137"/>
        <v>2.7378203202491388E-5</v>
      </c>
      <c r="BN260" s="26">
        <f t="shared" si="135"/>
        <v>3.8417801268012086E-5</v>
      </c>
      <c r="BO260" s="26">
        <f t="shared" si="135"/>
        <v>5.3053154132016641E-5</v>
      </c>
      <c r="BP260" s="26">
        <f t="shared" si="135"/>
        <v>7.2119131398210324E-5</v>
      </c>
      <c r="BQ260" s="26">
        <f t="shared" si="135"/>
        <v>9.6528683563758245E-5</v>
      </c>
      <c r="BR260" s="26">
        <f t="shared" si="135"/>
        <v>1.272423556067721E-4</v>
      </c>
      <c r="BS260" s="26">
        <f t="shared" si="135"/>
        <v>1.6522514832521178E-4</v>
      </c>
      <c r="BT260" s="26">
        <f t="shared" si="135"/>
        <v>2.1139099859255006E-4</v>
      </c>
      <c r="BU260" s="26">
        <f t="shared" si="135"/>
        <v>2.6653647648625941E-4</v>
      </c>
      <c r="BV260" s="26">
        <f t="shared" si="135"/>
        <v>3.3126676363292191E-4</v>
      </c>
      <c r="BW260" s="26">
        <f t="shared" si="135"/>
        <v>4.0591842867696135E-4</v>
      </c>
      <c r="BX260" s="26">
        <f t="shared" si="135"/>
        <v>4.9048476798466123E-4</v>
      </c>
      <c r="BY260" s="26">
        <f t="shared" si="135"/>
        <v>5.8455033992692567E-4</v>
      </c>
      <c r="BZ260" s="26">
        <f t="shared" si="135"/>
        <v>6.8724161586003333E-4</v>
      </c>
      <c r="CA260" s="26">
        <f t="shared" si="135"/>
        <v>7.9720027439763913E-4</v>
      </c>
      <c r="CB260" s="26">
        <f t="shared" si="135"/>
        <v>9.1258452463940357E-4</v>
      </c>
      <c r="CC260" s="26">
        <f t="shared" si="135"/>
        <v>1.031101995371793E-3</v>
      </c>
      <c r="CD260" s="26">
        <f t="shared" si="140"/>
        <v>1.1500753025300778E-3</v>
      </c>
      <c r="CE260" s="26">
        <f t="shared" si="140"/>
        <v>1.2665386243052733E-3</v>
      </c>
      <c r="CF260" s="26">
        <f t="shared" si="140"/>
        <v>1.377360753931985E-3</v>
      </c>
      <c r="CG260" s="26">
        <f t="shared" si="140"/>
        <v>1.4793874764454653E-3</v>
      </c>
      <c r="CH260" s="26">
        <f t="shared" si="140"/>
        <v>1.5695940298872629E-3</v>
      </c>
      <c r="CI260" s="26">
        <f t="shared" si="140"/>
        <v>1.6452371156649617E-3</v>
      </c>
      <c r="CJ260" s="26">
        <f t="shared" si="123"/>
        <v>1.7039955840815672E-3</v>
      </c>
      <c r="CK260" s="26">
        <f t="shared" si="127"/>
        <v>1.7440895978246631E-3</v>
      </c>
      <c r="CL260" s="26">
        <f t="shared" si="127"/>
        <v>1.7643697094272756E-3</v>
      </c>
      <c r="CM260" s="26">
        <f t="shared" si="127"/>
        <v>1.7643697094272758E-3</v>
      </c>
      <c r="CN260" s="26">
        <f t="shared" si="127"/>
        <v>1.7443200536383294E-3</v>
      </c>
      <c r="CO260" s="26">
        <f t="shared" si="127"/>
        <v>1.7051218501857831E-3</v>
      </c>
      <c r="CP260" s="26">
        <f t="shared" si="127"/>
        <v>1.6482844551795896E-3</v>
      </c>
      <c r="CQ260" s="26">
        <f t="shared" si="127"/>
        <v>1.5758323912156529E-3</v>
      </c>
      <c r="CR260" s="26">
        <f t="shared" si="127"/>
        <v>1.4901893264756712E-3</v>
      </c>
      <c r="CS260" s="26">
        <f t="shared" si="127"/>
        <v>1.394048079606274E-3</v>
      </c>
      <c r="CT260" s="26">
        <f t="shared" si="127"/>
        <v>1.290235988571764E-3</v>
      </c>
      <c r="CU260" s="26">
        <f t="shared" si="127"/>
        <v>1.1815845369025633E-3</v>
      </c>
      <c r="CV260" s="26">
        <f t="shared" si="127"/>
        <v>1.0708109865679456E-3</v>
      </c>
      <c r="CW260" s="26">
        <f t="shared" si="127"/>
        <v>9.6041810135475618E-4</v>
      </c>
      <c r="CX260" s="26">
        <f t="shared" si="127"/>
        <v>8.5261606957003696E-4</v>
      </c>
      <c r="CY260" s="26">
        <f t="shared" si="127"/>
        <v>7.4926866719791279E-4</v>
      </c>
      <c r="CZ260" s="26">
        <f t="shared" si="127"/>
        <v>6.5186374046218422E-4</v>
      </c>
      <c r="DA260" s="26">
        <f t="shared" si="126"/>
        <v>5.6150639029910947E-4</v>
      </c>
      <c r="DB260" s="26">
        <f t="shared" si="126"/>
        <v>4.789319211374745E-4</v>
      </c>
      <c r="DC260" s="26">
        <f t="shared" si="126"/>
        <v>4.0453472950447052E-4</v>
      </c>
      <c r="DD260" s="26">
        <f t="shared" si="126"/>
        <v>3.3840886025854664E-4</v>
      </c>
      <c r="DE260" s="26">
        <f t="shared" si="126"/>
        <v>2.8039591278565301E-4</v>
      </c>
      <c r="DF260" s="26">
        <f t="shared" si="138"/>
        <v>2.3013626804105445E-4</v>
      </c>
      <c r="DG260" s="26">
        <f t="shared" si="138"/>
        <v>1.8712014317356801E-4</v>
      </c>
      <c r="DH260" s="26">
        <f t="shared" si="138"/>
        <v>1.5073567088981884E-4</v>
      </c>
      <c r="DI260" s="26">
        <f t="shared" si="138"/>
        <v>1.2031195749921308E-4</v>
      </c>
      <c r="DJ260" s="26">
        <f t="shared" si="138"/>
        <v>9.515582093119579E-5</v>
      </c>
      <c r="DK260" s="26">
        <f t="shared" si="138"/>
        <v>7.4581589378504805E-5</v>
      </c>
      <c r="DL260" s="26">
        <f t="shared" si="138"/>
        <v>5.7933913177945888E-5</v>
      </c>
      <c r="DM260" s="26">
        <f t="shared" si="138"/>
        <v>4.46039862520468E-5</v>
      </c>
      <c r="DN260" s="26">
        <f t="shared" si="138"/>
        <v>3.4039884244983059E-5</v>
      </c>
      <c r="DO260" s="26">
        <f t="shared" si="138"/>
        <v>2.5751912428813299E-5</v>
      </c>
      <c r="DP260" s="26">
        <f t="shared" si="138"/>
        <v>1.9313934321609941E-5</v>
      </c>
      <c r="DQ260" s="26">
        <f t="shared" si="138"/>
        <v>1.4361643469915E-5</v>
      </c>
      <c r="DR260" s="26">
        <f t="shared" si="138"/>
        <v>1.0588669337988285E-5</v>
      </c>
      <c r="DS260" s="26">
        <f t="shared" si="138"/>
        <v>7.7412960706300666E-6</v>
      </c>
      <c r="DT260" s="26">
        <f t="shared" si="138"/>
        <v>5.6124396512067749E-6</v>
      </c>
      <c r="DU260" s="26">
        <f t="shared" si="138"/>
        <v>4.0353904930164346E-6</v>
      </c>
      <c r="DV260" s="26">
        <f t="shared" si="136"/>
        <v>2.8776964991182857E-6</v>
      </c>
      <c r="DW260" s="26">
        <f t="shared" si="136"/>
        <v>2.0354438652300158E-6</v>
      </c>
      <c r="DX260" s="26">
        <f t="shared" si="134"/>
        <v>1.4280936796371852E-6</v>
      </c>
      <c r="DY260" s="26">
        <f t="shared" si="132"/>
        <v>9.9395320102748674E-7</v>
      </c>
      <c r="DZ260" s="26">
        <f t="shared" si="132"/>
        <v>6.8630101975707147E-7</v>
      </c>
      <c r="EA260" s="26">
        <f t="shared" si="132"/>
        <v>4.7014321825877775E-7</v>
      </c>
      <c r="EB260" s="26">
        <f t="shared" si="132"/>
        <v>3.1955046866026459E-7</v>
      </c>
      <c r="EC260" s="26">
        <f t="shared" si="132"/>
        <v>2.1551078118948011E-7</v>
      </c>
      <c r="ED260" s="26">
        <f t="shared" si="132"/>
        <v>1.4422644587296016E-7</v>
      </c>
      <c r="EE260" s="26">
        <f t="shared" si="130"/>
        <v>9.5783975503415842E-8</v>
      </c>
      <c r="EF260" s="26">
        <f t="shared" si="130"/>
        <v>6.3130347490888348E-8</v>
      </c>
      <c r="EG260" s="26">
        <f t="shared" si="130"/>
        <v>4.1295791215843977E-8</v>
      </c>
      <c r="EH260" s="26">
        <f t="shared" si="130"/>
        <v>2.6811446535660126E-8</v>
      </c>
      <c r="EI260" s="26">
        <f t="shared" si="130"/>
        <v>1.7278487767425384E-8</v>
      </c>
      <c r="EJ260" s="26">
        <f t="shared" si="130"/>
        <v>1.1053150262985214E-8</v>
      </c>
      <c r="EK260" s="26">
        <f t="shared" si="130"/>
        <v>7.019153816640342E-9</v>
      </c>
      <c r="EL260" s="26">
        <f t="shared" si="130"/>
        <v>4.4251187104906153E-9</v>
      </c>
      <c r="EM260" s="26">
        <f t="shared" si="130"/>
        <v>2.7696786173574536E-9</v>
      </c>
      <c r="EN260" s="26">
        <f t="shared" si="130"/>
        <v>1.7211574265006974E-9</v>
      </c>
      <c r="EO260" s="26">
        <f t="shared" si="130"/>
        <v>1.0619907525217052E-9</v>
      </c>
      <c r="EP260" s="26">
        <f t="shared" si="130"/>
        <v>6.5065630612245223E-10</v>
      </c>
      <c r="EQ260" s="26">
        <f t="shared" si="130"/>
        <v>3.9585383659197744E-10</v>
      </c>
      <c r="ER260" s="26">
        <f t="shared" si="130"/>
        <v>2.3916169294098882E-10</v>
      </c>
      <c r="ES260" s="26">
        <f t="shared" si="128"/>
        <v>1.4349701576459236E-10</v>
      </c>
      <c r="ET260" s="26">
        <f t="shared" si="128"/>
        <v>8.5508495695340961E-11</v>
      </c>
      <c r="EU260" s="26">
        <f t="shared" si="128"/>
        <v>5.0607068880914596E-11</v>
      </c>
      <c r="EV260" s="26">
        <f t="shared" si="128"/>
        <v>2.9748749950268166E-11</v>
      </c>
      <c r="EW260" s="26">
        <f t="shared" si="128"/>
        <v>1.7370075474317618E-11</v>
      </c>
      <c r="EX260" s="26">
        <f t="shared" si="128"/>
        <v>1.0074643775104306E-11</v>
      </c>
      <c r="EY260" s="26">
        <f t="shared" si="128"/>
        <v>5.8045960823448265E-12</v>
      </c>
      <c r="EZ260" s="26">
        <f t="shared" si="128"/>
        <v>3.3223674944999274E-12</v>
      </c>
      <c r="FA260" s="26">
        <f t="shared" si="128"/>
        <v>1.8891893596176443E-12</v>
      </c>
      <c r="FB260" s="26">
        <f t="shared" si="128"/>
        <v>1.067269313550216E-12</v>
      </c>
      <c r="FC260" s="26">
        <f t="shared" si="128"/>
        <v>5.9904793728303077E-13</v>
      </c>
      <c r="FD260" s="26">
        <f t="shared" si="128"/>
        <v>3.3408442656168267E-13</v>
      </c>
      <c r="FE260" s="26">
        <f t="shared" si="128"/>
        <v>1.8512958669341906E-13</v>
      </c>
      <c r="FF260" s="26">
        <f t="shared" si="128"/>
        <v>1.0193844330587004E-13</v>
      </c>
      <c r="FG260" s="26">
        <f t="shared" si="128"/>
        <v>5.5777638790003882E-14</v>
      </c>
      <c r="FH260" s="26">
        <f t="shared" si="128"/>
        <v>3.0329091092064594E-14</v>
      </c>
    </row>
    <row r="261" spans="2:164" ht="19.2" customHeight="1" x14ac:dyDescent="0.3">
      <c r="B261" s="26">
        <f t="shared" si="129"/>
        <v>4.2899714762016032E-2</v>
      </c>
      <c r="C261" s="3">
        <v>77</v>
      </c>
      <c r="D261" s="26">
        <f t="shared" si="133"/>
        <v>7.0604840945494949E-40</v>
      </c>
      <c r="E261" s="26">
        <f t="shared" si="133"/>
        <v>6.1426211622580607E-38</v>
      </c>
      <c r="F261" s="26">
        <f t="shared" si="133"/>
        <v>2.672040205582229E-36</v>
      </c>
      <c r="G261" s="26">
        <f t="shared" si="133"/>
        <v>7.7489165961885621E-35</v>
      </c>
      <c r="H261" s="26">
        <f t="shared" si="133"/>
        <v>1.6853893596710082E-33</v>
      </c>
      <c r="I261" s="26">
        <f t="shared" si="133"/>
        <v>2.9325774858275594E-32</v>
      </c>
      <c r="J261" s="26">
        <f t="shared" si="133"/>
        <v>4.2522373544499186E-31</v>
      </c>
      <c r="K261" s="26">
        <f t="shared" si="133"/>
        <v>5.2849235691020476E-30</v>
      </c>
      <c r="L261" s="26">
        <f t="shared" si="133"/>
        <v>5.7473543813985061E-29</v>
      </c>
      <c r="M261" s="26">
        <f t="shared" si="133"/>
        <v>5.5557759020185428E-28</v>
      </c>
      <c r="N261" s="26">
        <f t="shared" si="133"/>
        <v>4.8335250347561916E-27</v>
      </c>
      <c r="O261" s="26">
        <f t="shared" si="133"/>
        <v>3.8228788911252922E-26</v>
      </c>
      <c r="P261" s="26">
        <f t="shared" si="133"/>
        <v>2.7715871960658572E-25</v>
      </c>
      <c r="Q261" s="26">
        <f t="shared" si="133"/>
        <v>1.8548314312133067E-24</v>
      </c>
      <c r="R261" s="26">
        <f t="shared" si="133"/>
        <v>1.1526452465396938E-23</v>
      </c>
      <c r="S261" s="26">
        <f t="shared" si="133"/>
        <v>6.6853424299302228E-23</v>
      </c>
      <c r="T261" s="26">
        <f t="shared" si="131"/>
        <v>3.6351549462745633E-22</v>
      </c>
      <c r="U261" s="26">
        <f t="shared" si="131"/>
        <v>1.8603440019169695E-21</v>
      </c>
      <c r="V261" s="26">
        <f t="shared" si="131"/>
        <v>8.9916626759320663E-21</v>
      </c>
      <c r="W261" s="26">
        <f t="shared" si="131"/>
        <v>4.1172350147689028E-20</v>
      </c>
      <c r="X261" s="26">
        <f t="shared" si="131"/>
        <v>1.7909972314244815E-19</v>
      </c>
      <c r="Y261" s="26">
        <f t="shared" si="131"/>
        <v>7.4198456730442716E-19</v>
      </c>
      <c r="Z261" s="26">
        <f t="shared" si="131"/>
        <v>2.9342116979765883E-18</v>
      </c>
      <c r="AA261" s="26">
        <f t="shared" si="131"/>
        <v>1.1098974683650609E-17</v>
      </c>
      <c r="AB261" s="26">
        <f t="shared" si="131"/>
        <v>4.0233783228233468E-17</v>
      </c>
      <c r="AC261" s="26">
        <f t="shared" si="131"/>
        <v>1.400135656342526E-16</v>
      </c>
      <c r="AD261" s="26">
        <f t="shared" si="131"/>
        <v>4.6850693116076578E-16</v>
      </c>
      <c r="AE261" s="26">
        <f t="shared" si="131"/>
        <v>1.5096334448513583E-15</v>
      </c>
      <c r="AF261" s="26">
        <f t="shared" si="131"/>
        <v>4.6906467750738914E-15</v>
      </c>
      <c r="AG261" s="26">
        <f t="shared" si="131"/>
        <v>1.4071940325221655E-14</v>
      </c>
      <c r="AH261" s="26">
        <f t="shared" si="131"/>
        <v>4.0808626943142522E-14</v>
      </c>
      <c r="AI261" s="26">
        <f t="shared" si="139"/>
        <v>1.1452743690494869E-13</v>
      </c>
      <c r="AJ261" s="26">
        <f t="shared" si="139"/>
        <v>3.1137146908532905E-13</v>
      </c>
      <c r="AK261" s="26">
        <f t="shared" si="139"/>
        <v>8.2088841849768633E-13</v>
      </c>
      <c r="AL261" s="26">
        <f t="shared" si="139"/>
        <v>2.1005086002734905E-12</v>
      </c>
      <c r="AM261" s="26">
        <f t="shared" si="139"/>
        <v>5.2212642349655185E-12</v>
      </c>
      <c r="AN261" s="26">
        <f t="shared" si="139"/>
        <v>1.2618055234500047E-11</v>
      </c>
      <c r="AO261" s="26">
        <f t="shared" si="139"/>
        <v>2.9669481227067731E-11</v>
      </c>
      <c r="AP261" s="26">
        <f t="shared" si="139"/>
        <v>6.7927496493549766E-11</v>
      </c>
      <c r="AQ261" s="26">
        <f t="shared" si="139"/>
        <v>1.5153056910099529E-10</v>
      </c>
      <c r="AR261" s="26">
        <f t="shared" si="139"/>
        <v>3.2957898779466562E-10</v>
      </c>
      <c r="AS261" s="26">
        <f t="shared" si="139"/>
        <v>6.9935053507648471E-10</v>
      </c>
      <c r="AT261" s="26">
        <f t="shared" si="139"/>
        <v>1.448654679801288E-9</v>
      </c>
      <c r="AU261" s="26">
        <f t="shared" si="139"/>
        <v>2.9309990033188885E-9</v>
      </c>
      <c r="AV261" s="26">
        <f t="shared" si="139"/>
        <v>5.7953843929259581E-9</v>
      </c>
      <c r="AW261" s="26">
        <f t="shared" si="139"/>
        <v>1.12044098263235E-8</v>
      </c>
      <c r="AX261" s="26">
        <f t="shared" si="139"/>
        <v>2.1190949019350998E-8</v>
      </c>
      <c r="AY261" s="26">
        <f t="shared" si="137"/>
        <v>3.9225799248586126E-8</v>
      </c>
      <c r="AZ261" s="26">
        <f t="shared" si="137"/>
        <v>7.109676113806216E-8</v>
      </c>
      <c r="BA261" s="26">
        <f t="shared" si="137"/>
        <v>1.2623302487778392E-7</v>
      </c>
      <c r="BB261" s="26">
        <f t="shared" si="137"/>
        <v>2.1964546328734472E-7</v>
      </c>
      <c r="BC261" s="26">
        <f t="shared" si="137"/>
        <v>3.7468931972546958E-7</v>
      </c>
      <c r="BD261" s="26">
        <f t="shared" si="137"/>
        <v>6.2688405415607074E-7</v>
      </c>
      <c r="BE261" s="26">
        <f t="shared" si="137"/>
        <v>1.0290360888977019E-6</v>
      </c>
      <c r="BF261" s="26">
        <f t="shared" si="137"/>
        <v>1.6578914765574123E-6</v>
      </c>
      <c r="BG261" s="26">
        <f t="shared" si="137"/>
        <v>2.6224828810999147E-6</v>
      </c>
      <c r="BH261" s="26">
        <f t="shared" si="137"/>
        <v>4.0742144759945065E-6</v>
      </c>
      <c r="BI261" s="26">
        <f t="shared" si="137"/>
        <v>6.2185378844126741E-6</v>
      </c>
      <c r="BJ261" s="26">
        <f t="shared" si="137"/>
        <v>9.3278068266189607E-6</v>
      </c>
      <c r="BK261" s="26">
        <f t="shared" si="137"/>
        <v>1.3754562608743204E-5</v>
      </c>
      <c r="BL261" s="26">
        <f t="shared" si="137"/>
        <v>1.9944115782677717E-5</v>
      </c>
      <c r="BM261" s="26">
        <f t="shared" si="137"/>
        <v>2.8444886444146911E-5</v>
      </c>
      <c r="BN261" s="26">
        <f t="shared" si="135"/>
        <v>3.9914598720012578E-5</v>
      </c>
      <c r="BO261" s="26">
        <f t="shared" si="135"/>
        <v>5.5120160137160172E-5</v>
      </c>
      <c r="BP261" s="26">
        <f t="shared" si="135"/>
        <v>7.4928967686452329E-5</v>
      </c>
      <c r="BQ261" s="26">
        <f t="shared" si="135"/>
        <v>1.0028954136494368E-4</v>
      </c>
      <c r="BR261" s="26">
        <f t="shared" si="135"/>
        <v>1.3219984998106199E-4</v>
      </c>
      <c r="BS261" s="26">
        <f t="shared" si="135"/>
        <v>1.7166249176645389E-4</v>
      </c>
      <c r="BT261" s="26">
        <f t="shared" si="135"/>
        <v>2.1962701152472742E-4</v>
      </c>
      <c r="BU261" s="26">
        <f t="shared" si="135"/>
        <v>2.7692101453117874E-4</v>
      </c>
      <c r="BV261" s="26">
        <f t="shared" si="135"/>
        <v>3.4417326091732163E-4</v>
      </c>
      <c r="BW261" s="26">
        <f t="shared" si="135"/>
        <v>4.217334323916484E-4</v>
      </c>
      <c r="BX261" s="26">
        <f t="shared" si="135"/>
        <v>5.0959456413990801E-4</v>
      </c>
      <c r="BY261" s="26">
        <f t="shared" si="135"/>
        <v>6.0732502849550753E-4</v>
      </c>
      <c r="BZ261" s="26">
        <f t="shared" si="135"/>
        <v>7.1401726323120371E-4</v>
      </c>
      <c r="CA261" s="26">
        <f t="shared" si="135"/>
        <v>8.2826002534819689E-4</v>
      </c>
      <c r="CB261" s="26">
        <f t="shared" si="135"/>
        <v>9.481397658591211E-4</v>
      </c>
      <c r="CC261" s="26">
        <f t="shared" si="135"/>
        <v>1.0712748003862791E-3</v>
      </c>
      <c r="CD261" s="26">
        <f t="shared" si="140"/>
        <v>1.1948834312000814E-3</v>
      </c>
      <c r="CE261" s="26">
        <f t="shared" si="140"/>
        <v>1.3158842849924925E-3</v>
      </c>
      <c r="CF261" s="26">
        <f t="shared" si="140"/>
        <v>1.4310241599293358E-3</v>
      </c>
      <c r="CG261" s="26">
        <f t="shared" si="140"/>
        <v>1.5370259495537308E-3</v>
      </c>
      <c r="CH261" s="26">
        <f t="shared" si="140"/>
        <v>1.6307470440387155E-3</v>
      </c>
      <c r="CI261" s="26">
        <f t="shared" si="140"/>
        <v>1.7093372630285326E-3</v>
      </c>
      <c r="CJ261" s="26">
        <f t="shared" si="123"/>
        <v>1.7703850224224085E-3</v>
      </c>
      <c r="CK261" s="26">
        <f t="shared" si="127"/>
        <v>1.8120411405970534E-3</v>
      </c>
      <c r="CL261" s="26">
        <f t="shared" si="127"/>
        <v>1.8331113864179496E-3</v>
      </c>
      <c r="CM261" s="26">
        <f t="shared" si="127"/>
        <v>1.8331113864179498E-3</v>
      </c>
      <c r="CN261" s="26">
        <f t="shared" si="127"/>
        <v>1.8122805752086547E-3</v>
      </c>
      <c r="CO261" s="26">
        <f t="shared" si="127"/>
        <v>1.7715551690241911E-3</v>
      </c>
      <c r="CP261" s="26">
        <f t="shared" si="127"/>
        <v>1.7125033300567172E-3</v>
      </c>
      <c r="CQ261" s="26">
        <f t="shared" si="127"/>
        <v>1.6372284584058739E-3</v>
      </c>
      <c r="CR261" s="26">
        <f t="shared" si="127"/>
        <v>1.5482486508838148E-3</v>
      </c>
      <c r="CS261" s="26">
        <f t="shared" si="127"/>
        <v>1.4483616411493762E-3</v>
      </c>
      <c r="CT261" s="26">
        <f t="shared" si="127"/>
        <v>1.3405049231914438E-3</v>
      </c>
      <c r="CU261" s="26">
        <f t="shared" si="127"/>
        <v>1.2276202980805858E-3</v>
      </c>
      <c r="CV261" s="26">
        <f t="shared" si="127"/>
        <v>1.1125308951355282E-3</v>
      </c>
      <c r="CW261" s="26">
        <f t="shared" si="127"/>
        <v>9.9783698842052641E-4</v>
      </c>
      <c r="CX261" s="26">
        <f t="shared" si="127"/>
        <v>8.8583487747536359E-4</v>
      </c>
      <c r="CY261" s="26">
        <f t="shared" si="127"/>
        <v>7.7846095293289679E-4</v>
      </c>
      <c r="CZ261" s="26">
        <f t="shared" ref="CZ261:DO276" si="141">$B261*CZ$182</f>
        <v>6.7726102905162023E-4</v>
      </c>
      <c r="DA261" s="26">
        <f t="shared" si="141"/>
        <v>5.8338326264842572E-4</v>
      </c>
      <c r="DB261" s="26">
        <f t="shared" si="141"/>
        <v>4.9759160637659707E-4</v>
      </c>
      <c r="DC261" s="26">
        <f t="shared" si="141"/>
        <v>4.2029582286178777E-4</v>
      </c>
      <c r="DD261" s="26">
        <f t="shared" si="141"/>
        <v>3.5159362104784085E-4</v>
      </c>
      <c r="DE261" s="26">
        <f t="shared" si="141"/>
        <v>2.9132042886821104E-4</v>
      </c>
      <c r="DF261" s="26">
        <f t="shared" si="141"/>
        <v>2.3910261614655019E-4</v>
      </c>
      <c r="DG261" s="26">
        <f t="shared" si="141"/>
        <v>1.9441053836214867E-4</v>
      </c>
      <c r="DH261" s="26">
        <f t="shared" si="141"/>
        <v>1.5660848923617547E-4</v>
      </c>
      <c r="DI261" s="26">
        <f t="shared" si="141"/>
        <v>1.2499943636281883E-4</v>
      </c>
      <c r="DJ261" s="26">
        <f t="shared" si="141"/>
        <v>9.8863190577865804E-5</v>
      </c>
      <c r="DK261" s="26">
        <f t="shared" si="141"/>
        <v>7.7487365588056964E-5</v>
      </c>
      <c r="DL261" s="26">
        <f t="shared" si="141"/>
        <v>6.0191078626437311E-5</v>
      </c>
      <c r="DM261" s="26">
        <f t="shared" si="141"/>
        <v>4.6341803898230464E-5</v>
      </c>
      <c r="DN261" s="26">
        <f t="shared" si="141"/>
        <v>3.5366113501281121E-5</v>
      </c>
      <c r="DO261" s="26">
        <f t="shared" si="141"/>
        <v>2.6755233692273571E-5</v>
      </c>
      <c r="DP261" s="26">
        <f t="shared" si="138"/>
        <v>2.0066425269205143E-5</v>
      </c>
      <c r="DQ261" s="26">
        <f t="shared" si="138"/>
        <v>1.4921188020690915E-5</v>
      </c>
      <c r="DR261" s="26">
        <f t="shared" si="138"/>
        <v>1.1001214896611209E-5</v>
      </c>
      <c r="DS261" s="26">
        <f t="shared" si="138"/>
        <v>8.0429050084468269E-6</v>
      </c>
      <c r="DT261" s="26">
        <f t="shared" si="138"/>
        <v>5.8311061311239246E-6</v>
      </c>
      <c r="DU261" s="26">
        <f t="shared" si="138"/>
        <v>4.1926134992378564E-6</v>
      </c>
      <c r="DV261" s="26">
        <f t="shared" si="136"/>
        <v>2.98981454453848E-6</v>
      </c>
      <c r="DW261" s="26">
        <f t="shared" si="136"/>
        <v>2.1147468729662512E-6</v>
      </c>
      <c r="DX261" s="26">
        <f t="shared" si="134"/>
        <v>1.4837336931295438E-6</v>
      </c>
      <c r="DY261" s="26">
        <f t="shared" si="132"/>
        <v>1.0326786504181684E-6</v>
      </c>
      <c r="DZ261" s="26">
        <f t="shared" si="132"/>
        <v>7.1304002052682792E-7</v>
      </c>
      <c r="EA261" s="26">
        <f t="shared" si="132"/>
        <v>4.8846048650262648E-7</v>
      </c>
      <c r="EB261" s="26">
        <f t="shared" si="132"/>
        <v>3.3200048691975557E-7</v>
      </c>
      <c r="EC261" s="26">
        <f t="shared" si="132"/>
        <v>2.2390730513192749E-7</v>
      </c>
      <c r="ED261" s="26">
        <f t="shared" si="132"/>
        <v>1.4984565804982881E-7</v>
      </c>
      <c r="EE261" s="26">
        <f t="shared" si="130"/>
        <v>9.9515818704847685E-8</v>
      </c>
      <c r="EF261" s="26">
        <f t="shared" si="130"/>
        <v>6.5589971419104816E-8</v>
      </c>
      <c r="EG261" s="26">
        <f t="shared" si="130"/>
        <v>4.2904718146331422E-8</v>
      </c>
      <c r="EH261" s="26">
        <f t="shared" si="130"/>
        <v>2.7856048348737805E-8</v>
      </c>
      <c r="EI261" s="26">
        <f t="shared" si="130"/>
        <v>1.7951675602519887E-8</v>
      </c>
      <c r="EJ261" s="26">
        <f t="shared" si="130"/>
        <v>1.1483792481023604E-8</v>
      </c>
      <c r="EK261" s="26">
        <f t="shared" si="130"/>
        <v>7.2926273419639956E-9</v>
      </c>
      <c r="EL261" s="26">
        <f t="shared" si="130"/>
        <v>4.5975259329772644E-9</v>
      </c>
      <c r="EM261" s="26">
        <f t="shared" si="130"/>
        <v>2.8775881738778749E-9</v>
      </c>
      <c r="EN261" s="26">
        <f t="shared" si="130"/>
        <v>1.7882155080526736E-9</v>
      </c>
      <c r="EO261" s="26">
        <f t="shared" si="130"/>
        <v>1.1033670156069669E-9</v>
      </c>
      <c r="EP261" s="26">
        <f t="shared" si="130"/>
        <v>6.7600655181553516E-10</v>
      </c>
      <c r="EQ261" s="26">
        <f t="shared" si="130"/>
        <v>4.1127671334231444E-10</v>
      </c>
      <c r="ER261" s="26">
        <f t="shared" si="130"/>
        <v>2.4847968097765084E-10</v>
      </c>
      <c r="ES261" s="26">
        <f t="shared" si="128"/>
        <v>1.4908780858658955E-10</v>
      </c>
      <c r="ET261" s="26">
        <f t="shared" si="128"/>
        <v>8.8839995527627019E-11</v>
      </c>
      <c r="EU261" s="26">
        <f t="shared" si="128"/>
        <v>5.2578772863287915E-11</v>
      </c>
      <c r="EV261" s="26">
        <f t="shared" si="128"/>
        <v>3.0907792156122784E-11</v>
      </c>
      <c r="EW261" s="26">
        <f t="shared" si="128"/>
        <v>1.8046831661628702E-11</v>
      </c>
      <c r="EX261" s="26">
        <f t="shared" si="128"/>
        <v>1.0467162363744737E-11</v>
      </c>
      <c r="EY261" s="26">
        <f t="shared" si="128"/>
        <v>6.0307491764621607E-12</v>
      </c>
      <c r="EZ261" s="26">
        <f t="shared" si="128"/>
        <v>3.45181038389603E-12</v>
      </c>
      <c r="FA261" s="26">
        <f t="shared" si="128"/>
        <v>1.9627941398624883E-12</v>
      </c>
      <c r="FB261" s="26">
        <f t="shared" si="128"/>
        <v>1.1088512348573679E-12</v>
      </c>
      <c r="FC261" s="26">
        <f t="shared" si="128"/>
        <v>6.2238746730704521E-13</v>
      </c>
      <c r="FD261" s="26">
        <f t="shared" si="128"/>
        <v>3.4710070292122893E-13</v>
      </c>
      <c r="FE261" s="26">
        <f t="shared" si="128"/>
        <v>1.9234242773342248E-13</v>
      </c>
      <c r="FF261" s="26">
        <f t="shared" si="128"/>
        <v>1.0591007096713775E-13</v>
      </c>
      <c r="FG261" s="26">
        <f t="shared" si="128"/>
        <v>5.7950793548056012E-14</v>
      </c>
      <c r="FH261" s="26">
        <f t="shared" si="128"/>
        <v>3.1510743991755433E-14</v>
      </c>
    </row>
    <row r="262" spans="2:164" ht="19.2" customHeight="1" x14ac:dyDescent="0.3">
      <c r="B262" s="26">
        <f t="shared" si="129"/>
        <v>4.3999707448221577E-2</v>
      </c>
      <c r="C262" s="3">
        <v>78</v>
      </c>
      <c r="D262" s="26">
        <f t="shared" si="133"/>
        <v>7.2415221482558934E-40</v>
      </c>
      <c r="E262" s="26">
        <f t="shared" si="133"/>
        <v>6.3001242689826267E-38</v>
      </c>
      <c r="F262" s="26">
        <f t="shared" si="133"/>
        <v>2.7405540570074149E-36</v>
      </c>
      <c r="G262" s="26">
        <f t="shared" si="133"/>
        <v>7.9476067653216033E-35</v>
      </c>
      <c r="H262" s="26">
        <f t="shared" si="133"/>
        <v>1.7286044714574444E-33</v>
      </c>
      <c r="I262" s="26">
        <f t="shared" si="133"/>
        <v>3.0077717803359584E-32</v>
      </c>
      <c r="J262" s="26">
        <f t="shared" si="133"/>
        <v>4.361269081487096E-31</v>
      </c>
      <c r="K262" s="26">
        <f t="shared" si="133"/>
        <v>5.4204344298482549E-30</v>
      </c>
      <c r="L262" s="26">
        <f t="shared" si="133"/>
        <v>5.8947224424600066E-29</v>
      </c>
      <c r="M262" s="26">
        <f t="shared" si="133"/>
        <v>5.6982316943779937E-28</v>
      </c>
      <c r="N262" s="26">
        <f t="shared" si="133"/>
        <v>4.9574615741089152E-27</v>
      </c>
      <c r="O262" s="26">
        <f t="shared" si="133"/>
        <v>3.9209014267951721E-26</v>
      </c>
      <c r="P262" s="26">
        <f t="shared" si="133"/>
        <v>2.8426535344265205E-25</v>
      </c>
      <c r="Q262" s="26">
        <f t="shared" si="133"/>
        <v>1.9023912115008279E-24</v>
      </c>
      <c r="R262" s="26">
        <f t="shared" si="133"/>
        <v>1.1822002528612246E-23</v>
      </c>
      <c r="S262" s="26">
        <f t="shared" si="133"/>
        <v>6.8567614665951001E-23</v>
      </c>
      <c r="T262" s="26">
        <f t="shared" si="131"/>
        <v>3.7283640474610911E-22</v>
      </c>
      <c r="U262" s="26">
        <f t="shared" si="131"/>
        <v>1.9080451301712511E-21</v>
      </c>
      <c r="V262" s="26">
        <f t="shared" si="131"/>
        <v>9.2222181291610944E-21</v>
      </c>
      <c r="W262" s="26">
        <f t="shared" si="131"/>
        <v>4.2228051433527218E-20</v>
      </c>
      <c r="X262" s="26">
        <f t="shared" si="131"/>
        <v>1.8369202373584428E-19</v>
      </c>
      <c r="Y262" s="26">
        <f t="shared" si="131"/>
        <v>7.610098126199254E-19</v>
      </c>
      <c r="Z262" s="26">
        <f t="shared" si="131"/>
        <v>3.0094478953606035E-18</v>
      </c>
      <c r="AA262" s="26">
        <f t="shared" si="131"/>
        <v>1.138356377810319E-17</v>
      </c>
      <c r="AB262" s="26">
        <f t="shared" si="131"/>
        <v>4.1265418695624072E-17</v>
      </c>
      <c r="AC262" s="26">
        <f t="shared" si="131"/>
        <v>1.4360365706077192E-16</v>
      </c>
      <c r="AD262" s="26">
        <f t="shared" si="131"/>
        <v>4.8051992939565729E-16</v>
      </c>
      <c r="AE262" s="26">
        <f t="shared" si="131"/>
        <v>1.5483419947193421E-15</v>
      </c>
      <c r="AF262" s="26">
        <f t="shared" si="131"/>
        <v>4.8109197693065555E-15</v>
      </c>
      <c r="AG262" s="26">
        <f t="shared" si="131"/>
        <v>1.4432759307919646E-14</v>
      </c>
      <c r="AH262" s="26">
        <f t="shared" si="131"/>
        <v>4.1855001992966694E-14</v>
      </c>
      <c r="AI262" s="26">
        <f t="shared" si="139"/>
        <v>1.1746403785122942E-13</v>
      </c>
      <c r="AJ262" s="26">
        <f t="shared" si="139"/>
        <v>3.1935535290802984E-13</v>
      </c>
      <c r="AK262" s="26">
        <f t="shared" si="139"/>
        <v>8.4193683948480659E-13</v>
      </c>
      <c r="AL262" s="26">
        <f t="shared" si="139"/>
        <v>2.1543677951522981E-12</v>
      </c>
      <c r="AM262" s="26">
        <f t="shared" si="139"/>
        <v>5.3551428050928409E-12</v>
      </c>
      <c r="AN262" s="26">
        <f t="shared" si="139"/>
        <v>1.2941595112307741E-11</v>
      </c>
      <c r="AO262" s="26">
        <f t="shared" si="139"/>
        <v>3.0430237155966908E-11</v>
      </c>
      <c r="AP262" s="26">
        <f t="shared" si="139"/>
        <v>6.9669227172871562E-11</v>
      </c>
      <c r="AQ262" s="26">
        <f t="shared" si="139"/>
        <v>1.5541596830871315E-10</v>
      </c>
      <c r="AR262" s="26">
        <f t="shared" si="139"/>
        <v>3.3802973107145191E-10</v>
      </c>
      <c r="AS262" s="26">
        <f t="shared" si="139"/>
        <v>7.1728260007844591E-10</v>
      </c>
      <c r="AT262" s="26">
        <f t="shared" si="139"/>
        <v>1.4857996715910647E-9</v>
      </c>
      <c r="AU262" s="26">
        <f t="shared" si="139"/>
        <v>3.0061528239168091E-9</v>
      </c>
      <c r="AV262" s="26">
        <f t="shared" si="139"/>
        <v>5.943983992744573E-9</v>
      </c>
      <c r="AW262" s="26">
        <f t="shared" si="139"/>
        <v>1.1491702385972822E-8</v>
      </c>
      <c r="AX262" s="26">
        <f t="shared" si="139"/>
        <v>2.1734306686513847E-8</v>
      </c>
      <c r="AY262" s="26">
        <f t="shared" si="137"/>
        <v>4.0231588972908853E-8</v>
      </c>
      <c r="AZ262" s="26">
        <f t="shared" si="137"/>
        <v>7.2919755013397088E-8</v>
      </c>
      <c r="BA262" s="26">
        <f t="shared" si="137"/>
        <v>1.2946976910541943E-7</v>
      </c>
      <c r="BB262" s="26">
        <f t="shared" si="137"/>
        <v>2.2527739824343052E-7</v>
      </c>
      <c r="BC262" s="26">
        <f t="shared" si="137"/>
        <v>3.8429673817996887E-7</v>
      </c>
      <c r="BD262" s="26">
        <f t="shared" si="137"/>
        <v>6.429580042626368E-7</v>
      </c>
      <c r="BE262" s="26">
        <f t="shared" si="137"/>
        <v>1.0554216296386687E-6</v>
      </c>
      <c r="BF262" s="26">
        <f t="shared" si="137"/>
        <v>1.700401514417859E-6</v>
      </c>
      <c r="BG262" s="26">
        <f t="shared" si="137"/>
        <v>2.6897260318973488E-6</v>
      </c>
      <c r="BH262" s="26">
        <f t="shared" si="137"/>
        <v>4.1786815138405198E-6</v>
      </c>
      <c r="BI262" s="26">
        <f t="shared" si="137"/>
        <v>6.3779875737565896E-6</v>
      </c>
      <c r="BJ262" s="26">
        <f t="shared" si="137"/>
        <v>9.5669813606348328E-6</v>
      </c>
      <c r="BK262" s="26">
        <f t="shared" si="137"/>
        <v>1.4107243701275083E-5</v>
      </c>
      <c r="BL262" s="26">
        <f t="shared" si="137"/>
        <v>2.0455503366848945E-5</v>
      </c>
      <c r="BM262" s="26">
        <f t="shared" si="137"/>
        <v>2.9174242506817347E-5</v>
      </c>
      <c r="BN262" s="26">
        <f t="shared" si="135"/>
        <v>4.0938049969243668E-5</v>
      </c>
      <c r="BO262" s="26">
        <f t="shared" si="135"/>
        <v>5.6533497576574543E-5</v>
      </c>
      <c r="BP262" s="26">
        <f t="shared" si="135"/>
        <v>7.6850223268156239E-5</v>
      </c>
      <c r="BQ262" s="26">
        <f t="shared" si="135"/>
        <v>1.0286106806660891E-4</v>
      </c>
      <c r="BR262" s="26">
        <f t="shared" si="135"/>
        <v>1.3558958972416615E-4</v>
      </c>
      <c r="BS262" s="26">
        <f t="shared" si="135"/>
        <v>1.7606409411943992E-4</v>
      </c>
      <c r="BT262" s="26">
        <f t="shared" si="135"/>
        <v>2.2525847335869484E-4</v>
      </c>
      <c r="BU262" s="26">
        <f t="shared" si="135"/>
        <v>2.8402155336531155E-4</v>
      </c>
      <c r="BV262" s="26">
        <f t="shared" si="135"/>
        <v>3.5299821632545813E-4</v>
      </c>
      <c r="BW262" s="26">
        <f t="shared" si="135"/>
        <v>4.3254711014528046E-4</v>
      </c>
      <c r="BX262" s="26">
        <f t="shared" si="135"/>
        <v>5.2266109142554682E-4</v>
      </c>
      <c r="BY262" s="26">
        <f t="shared" si="135"/>
        <v>6.2289746512359759E-4</v>
      </c>
      <c r="BZ262" s="26">
        <f t="shared" si="135"/>
        <v>7.323253981858501E-4</v>
      </c>
      <c r="CA262" s="26">
        <f t="shared" si="135"/>
        <v>8.4949746189558661E-4</v>
      </c>
      <c r="CB262" s="26">
        <f t="shared" si="135"/>
        <v>9.7245104190679102E-4</v>
      </c>
      <c r="CC262" s="26">
        <f t="shared" si="135"/>
        <v>1.0987433850115683E-3</v>
      </c>
      <c r="CD262" s="26">
        <f t="shared" si="140"/>
        <v>1.2255214678975196E-3</v>
      </c>
      <c r="CE262" s="26">
        <f t="shared" si="140"/>
        <v>1.3496249076846078E-3</v>
      </c>
      <c r="CF262" s="26">
        <f t="shared" si="140"/>
        <v>1.4677170871070112E-3</v>
      </c>
      <c r="CG262" s="26">
        <f t="shared" si="140"/>
        <v>1.57643687133716E-3</v>
      </c>
      <c r="CH262" s="26">
        <f t="shared" si="140"/>
        <v>1.6725610708089392E-3</v>
      </c>
      <c r="CI262" s="26">
        <f t="shared" si="140"/>
        <v>1.7531664236190079E-3</v>
      </c>
      <c r="CJ262" s="26">
        <f t="shared" si="123"/>
        <v>1.8157795101768294E-3</v>
      </c>
      <c r="CK262" s="26">
        <f t="shared" ref="CK262:CZ277" si="142">$B262*CK$182</f>
        <v>1.8585037339456962E-3</v>
      </c>
      <c r="CL262" s="26">
        <f t="shared" si="142"/>
        <v>1.8801142424799485E-3</v>
      </c>
      <c r="CM262" s="26">
        <f t="shared" si="142"/>
        <v>1.8801142424799489E-3</v>
      </c>
      <c r="CN262" s="26">
        <f t="shared" si="142"/>
        <v>1.8587493079063129E-3</v>
      </c>
      <c r="CO262" s="26">
        <f t="shared" si="142"/>
        <v>1.8169796605376322E-3</v>
      </c>
      <c r="CP262" s="26">
        <f t="shared" si="142"/>
        <v>1.7564136718530435E-3</v>
      </c>
      <c r="CQ262" s="26">
        <f t="shared" si="142"/>
        <v>1.6792086752880761E-3</v>
      </c>
      <c r="CR262" s="26">
        <f t="shared" si="142"/>
        <v>1.5879473342398102E-3</v>
      </c>
      <c r="CS262" s="26">
        <f t="shared" si="142"/>
        <v>1.4854991191275656E-3</v>
      </c>
      <c r="CT262" s="26">
        <f t="shared" si="142"/>
        <v>1.3748768442989169E-3</v>
      </c>
      <c r="CU262" s="26">
        <f t="shared" si="142"/>
        <v>1.2590977416211137E-3</v>
      </c>
      <c r="CV262" s="26">
        <f t="shared" si="142"/>
        <v>1.1410573283441318E-3</v>
      </c>
      <c r="CW262" s="26">
        <f t="shared" si="142"/>
        <v>1.023422552226181E-3</v>
      </c>
      <c r="CX262" s="26">
        <f t="shared" si="142"/>
        <v>9.0854859228242429E-4</v>
      </c>
      <c r="CY262" s="26">
        <f t="shared" si="142"/>
        <v>7.9842149018758649E-4</v>
      </c>
      <c r="CZ262" s="26">
        <f t="shared" si="142"/>
        <v>6.9462669646320032E-4</v>
      </c>
      <c r="DA262" s="26">
        <f t="shared" si="141"/>
        <v>5.9834180784453927E-4</v>
      </c>
      <c r="DB262" s="26">
        <f t="shared" si="141"/>
        <v>5.1035036551445867E-4</v>
      </c>
      <c r="DC262" s="26">
        <f t="shared" si="141"/>
        <v>4.3107263883260287E-4</v>
      </c>
      <c r="DD262" s="26">
        <f t="shared" si="141"/>
        <v>3.6060884210034963E-4</v>
      </c>
      <c r="DE262" s="26">
        <f t="shared" si="141"/>
        <v>2.9879018345457548E-4</v>
      </c>
      <c r="DF262" s="26">
        <f t="shared" si="141"/>
        <v>2.4523345245800024E-4</v>
      </c>
      <c r="DG262" s="26">
        <f t="shared" si="141"/>
        <v>1.9939542396117815E-4</v>
      </c>
      <c r="DH262" s="26">
        <f t="shared" si="141"/>
        <v>1.6062409152428256E-4</v>
      </c>
      <c r="DI262" s="26">
        <f t="shared" si="141"/>
        <v>1.2820455011571165E-4</v>
      </c>
      <c r="DJ262" s="26">
        <f t="shared" si="141"/>
        <v>1.0139814418242648E-4</v>
      </c>
      <c r="DK262" s="26">
        <f t="shared" si="141"/>
        <v>7.9474221115955873E-5</v>
      </c>
      <c r="DL262" s="26">
        <f t="shared" si="141"/>
        <v>6.1734439616858787E-5</v>
      </c>
      <c r="DM262" s="26">
        <f t="shared" si="141"/>
        <v>4.7530055280236376E-5</v>
      </c>
      <c r="DN262" s="26">
        <f t="shared" si="141"/>
        <v>3.6272936924390896E-5</v>
      </c>
      <c r="DO262" s="26">
        <f t="shared" si="141"/>
        <v>2.7441265325408793E-5</v>
      </c>
      <c r="DP262" s="26">
        <f t="shared" si="138"/>
        <v>2.0580948994056558E-5</v>
      </c>
      <c r="DQ262" s="26">
        <f t="shared" si="138"/>
        <v>1.5303782585324017E-5</v>
      </c>
      <c r="DR262" s="26">
        <f t="shared" si="138"/>
        <v>1.1283297329857653E-5</v>
      </c>
      <c r="DS262" s="26">
        <f t="shared" si="138"/>
        <v>8.2491333419967461E-6</v>
      </c>
      <c r="DT262" s="26">
        <f t="shared" si="138"/>
        <v>5.9806216729476154E-6</v>
      </c>
      <c r="DU262" s="26">
        <f t="shared" si="138"/>
        <v>4.300116409474725E-6</v>
      </c>
      <c r="DV262" s="26">
        <f t="shared" si="136"/>
        <v>3.0664764559369032E-6</v>
      </c>
      <c r="DW262" s="26">
        <f t="shared" si="136"/>
        <v>2.1689711517602582E-6</v>
      </c>
      <c r="DX262" s="26">
        <f t="shared" si="134"/>
        <v>1.5217781467995323E-6</v>
      </c>
      <c r="DY262" s="26">
        <f t="shared" si="132"/>
        <v>1.0591575901724805E-6</v>
      </c>
      <c r="DZ262" s="26">
        <f t="shared" si="132"/>
        <v>7.3132309797623377E-7</v>
      </c>
      <c r="EA262" s="26">
        <f t="shared" si="132"/>
        <v>5.0098511436166819E-7</v>
      </c>
      <c r="EB262" s="26">
        <f t="shared" si="132"/>
        <v>3.4051331991769809E-7</v>
      </c>
      <c r="EC262" s="26">
        <f t="shared" si="132"/>
        <v>2.2964851808402823E-7</v>
      </c>
      <c r="ED262" s="26">
        <f t="shared" si="132"/>
        <v>1.5368785441008086E-7</v>
      </c>
      <c r="EE262" s="26">
        <f t="shared" si="130"/>
        <v>1.0206750636394636E-7</v>
      </c>
      <c r="EF262" s="26">
        <f t="shared" si="130"/>
        <v>6.7271765558056225E-8</v>
      </c>
      <c r="EG262" s="26">
        <f t="shared" si="130"/>
        <v>4.4004839124442488E-8</v>
      </c>
      <c r="EH262" s="26">
        <f t="shared" si="130"/>
        <v>2.8570305998705444E-8</v>
      </c>
      <c r="EI262" s="26">
        <f t="shared" si="130"/>
        <v>1.8411974976943474E-8</v>
      </c>
      <c r="EJ262" s="26">
        <f t="shared" si="130"/>
        <v>1.1778248698485749E-8</v>
      </c>
      <c r="EK262" s="26">
        <f t="shared" si="130"/>
        <v>7.4796177866297392E-9</v>
      </c>
      <c r="EL262" s="26">
        <f t="shared" si="130"/>
        <v>4.7154112133100159E-9</v>
      </c>
      <c r="EM262" s="26">
        <f t="shared" si="130"/>
        <v>2.9513724860285901E-9</v>
      </c>
      <c r="EN262" s="26">
        <f t="shared" si="130"/>
        <v>1.8340671877463321E-9</v>
      </c>
      <c r="EO262" s="26">
        <f t="shared" si="130"/>
        <v>1.1316584775456073E-9</v>
      </c>
      <c r="EP262" s="26">
        <f t="shared" si="130"/>
        <v>6.9334005314413866E-10</v>
      </c>
      <c r="EQ262" s="26">
        <f t="shared" si="130"/>
        <v>4.2182227009468155E-10</v>
      </c>
      <c r="ER262" s="26">
        <f t="shared" si="130"/>
        <v>2.5485095484887273E-10</v>
      </c>
      <c r="ES262" s="26">
        <f t="shared" si="128"/>
        <v>1.5291057290932263E-10</v>
      </c>
      <c r="ET262" s="26">
        <f t="shared" si="128"/>
        <v>9.1117944130899516E-11</v>
      </c>
      <c r="EU262" s="26">
        <f t="shared" si="128"/>
        <v>5.3926946526449152E-11</v>
      </c>
      <c r="EV262" s="26">
        <f t="shared" si="128"/>
        <v>3.1700299647305422E-11</v>
      </c>
      <c r="EW262" s="26">
        <f t="shared" si="128"/>
        <v>1.8509570935003799E-11</v>
      </c>
      <c r="EX262" s="26">
        <f t="shared" si="128"/>
        <v>1.0735551142302296E-11</v>
      </c>
      <c r="EY262" s="26">
        <f t="shared" si="128"/>
        <v>6.1853837707304218E-12</v>
      </c>
      <c r="EZ262" s="26">
        <f t="shared" si="128"/>
        <v>3.5403183424574673E-12</v>
      </c>
      <c r="FA262" s="26">
        <f t="shared" si="128"/>
        <v>2.0131221947307576E-12</v>
      </c>
      <c r="FB262" s="26">
        <f t="shared" si="128"/>
        <v>1.1372833178024287E-12</v>
      </c>
      <c r="FC262" s="26">
        <f t="shared" si="128"/>
        <v>6.3834612031491826E-13</v>
      </c>
      <c r="FD262" s="26">
        <f t="shared" si="128"/>
        <v>3.560007209448502E-13</v>
      </c>
      <c r="FE262" s="26">
        <f t="shared" si="128"/>
        <v>1.9727428485479232E-13</v>
      </c>
      <c r="FF262" s="26">
        <f t="shared" si="128"/>
        <v>1.0862571381244899E-13</v>
      </c>
      <c r="FG262" s="26">
        <f t="shared" si="128"/>
        <v>5.9436711331339505E-14</v>
      </c>
      <c r="FH262" s="26">
        <f t="shared" si="128"/>
        <v>3.2318711786415834E-14</v>
      </c>
    </row>
    <row r="263" spans="2:164" ht="19.2" customHeight="1" x14ac:dyDescent="0.3">
      <c r="B263" s="26">
        <f t="shared" si="129"/>
        <v>4.4556665770350959E-2</v>
      </c>
      <c r="C263" s="3">
        <v>79</v>
      </c>
      <c r="D263" s="26">
        <f t="shared" si="133"/>
        <v>7.333186985575587E-40</v>
      </c>
      <c r="E263" s="26">
        <f t="shared" si="133"/>
        <v>6.3798726774507604E-38</v>
      </c>
      <c r="F263" s="26">
        <f t="shared" si="133"/>
        <v>2.7752446146910526E-36</v>
      </c>
      <c r="G263" s="26">
        <f t="shared" si="133"/>
        <v>8.0482093826041539E-35</v>
      </c>
      <c r="H263" s="26">
        <f t="shared" si="133"/>
        <v>1.7504855407163993E-33</v>
      </c>
      <c r="I263" s="26">
        <f t="shared" si="133"/>
        <v>3.04584484084654E-32</v>
      </c>
      <c r="J263" s="26">
        <f t="shared" si="133"/>
        <v>4.4164750192274384E-31</v>
      </c>
      <c r="K263" s="26">
        <f t="shared" si="133"/>
        <v>5.4890475238969661E-30</v>
      </c>
      <c r="L263" s="26">
        <f t="shared" si="133"/>
        <v>5.9693391822379812E-29</v>
      </c>
      <c r="M263" s="26">
        <f t="shared" si="133"/>
        <v>5.7703612094967022E-28</v>
      </c>
      <c r="N263" s="26">
        <f t="shared" si="133"/>
        <v>5.0202142522621923E-27</v>
      </c>
      <c r="O263" s="26">
        <f t="shared" si="133"/>
        <v>3.97053309042549E-26</v>
      </c>
      <c r="P263" s="26">
        <f t="shared" si="133"/>
        <v>2.8786364905585015E-25</v>
      </c>
      <c r="Q263" s="26">
        <f t="shared" si="133"/>
        <v>1.9264721129122306E-24</v>
      </c>
      <c r="R263" s="26">
        <f t="shared" si="133"/>
        <v>1.1971648130240247E-23</v>
      </c>
      <c r="S263" s="26">
        <f t="shared" si="133"/>
        <v>6.9435559155393421E-23</v>
      </c>
      <c r="T263" s="26">
        <f t="shared" si="131"/>
        <v>3.775558529074522E-22</v>
      </c>
      <c r="U263" s="26">
        <f t="shared" si="131"/>
        <v>1.9321976001734183E-21</v>
      </c>
      <c r="V263" s="26">
        <f t="shared" si="131"/>
        <v>9.3389550675049046E-21</v>
      </c>
      <c r="W263" s="26">
        <f t="shared" si="131"/>
        <v>4.2762583730154141E-20</v>
      </c>
      <c r="X263" s="26">
        <f t="shared" si="131"/>
        <v>1.860172392261714E-19</v>
      </c>
      <c r="Y263" s="26">
        <f t="shared" si="131"/>
        <v>7.7064284822270921E-19</v>
      </c>
      <c r="Z263" s="26">
        <f t="shared" si="131"/>
        <v>3.0475421725170665E-18</v>
      </c>
      <c r="AA263" s="26">
        <f t="shared" si="131"/>
        <v>1.1527659522129813E-17</v>
      </c>
      <c r="AB263" s="26">
        <f t="shared" si="131"/>
        <v>4.1787765767720578E-17</v>
      </c>
      <c r="AC263" s="26">
        <f t="shared" si="131"/>
        <v>1.4542142487166776E-16</v>
      </c>
      <c r="AD263" s="26">
        <f t="shared" si="131"/>
        <v>4.8660246014750102E-16</v>
      </c>
      <c r="AE263" s="26">
        <f t="shared" si="131"/>
        <v>1.5679412604752829E-15</v>
      </c>
      <c r="AF263" s="26">
        <f t="shared" si="131"/>
        <v>4.8718174879053724E-15</v>
      </c>
      <c r="AG263" s="26">
        <f t="shared" si="131"/>
        <v>1.4615452463716097E-14</v>
      </c>
      <c r="AH263" s="26">
        <f t="shared" si="131"/>
        <v>4.2384812144776395E-14</v>
      </c>
      <c r="AI263" s="26">
        <f t="shared" si="139"/>
        <v>1.1895092440630827E-13</v>
      </c>
      <c r="AJ263" s="26">
        <f t="shared" si="139"/>
        <v>3.2339782572965042E-13</v>
      </c>
      <c r="AK263" s="26">
        <f t="shared" si="139"/>
        <v>8.5259426783271541E-13</v>
      </c>
      <c r="AL263" s="26">
        <f t="shared" si="139"/>
        <v>2.1816382735719472E-12</v>
      </c>
      <c r="AM263" s="26">
        <f t="shared" si="139"/>
        <v>5.4229294228788256E-12</v>
      </c>
      <c r="AN263" s="26">
        <f t="shared" si="139"/>
        <v>1.3105412771957204E-11</v>
      </c>
      <c r="AO263" s="26">
        <f t="shared" si="139"/>
        <v>3.081543003135889E-11</v>
      </c>
      <c r="AP263" s="26">
        <f t="shared" si="139"/>
        <v>7.0551116124426888E-11</v>
      </c>
      <c r="AQ263" s="26">
        <f t="shared" si="139"/>
        <v>1.5738325904679811E-10</v>
      </c>
      <c r="AR263" s="26">
        <f t="shared" si="139"/>
        <v>3.4230858842678675E-10</v>
      </c>
      <c r="AS263" s="26">
        <f t="shared" si="139"/>
        <v>7.2636212666171736E-10</v>
      </c>
      <c r="AT263" s="26">
        <f t="shared" si="139"/>
        <v>1.5046072623706982E-9</v>
      </c>
      <c r="AU263" s="26">
        <f t="shared" si="139"/>
        <v>3.0442053913081606E-9</v>
      </c>
      <c r="AV263" s="26">
        <f t="shared" si="139"/>
        <v>6.0192242964502003E-9</v>
      </c>
      <c r="AW263" s="26">
        <f t="shared" si="139"/>
        <v>1.1637166973137034E-8</v>
      </c>
      <c r="AX263" s="26">
        <f t="shared" si="139"/>
        <v>2.2009424492672249E-8</v>
      </c>
      <c r="AY263" s="26">
        <f t="shared" si="137"/>
        <v>4.0740849592819085E-8</v>
      </c>
      <c r="AZ263" s="26">
        <f t="shared" si="137"/>
        <v>7.3842789886984392E-8</v>
      </c>
      <c r="BA263" s="26">
        <f t="shared" si="137"/>
        <v>1.3110862694219687E-7</v>
      </c>
      <c r="BB263" s="26">
        <f t="shared" si="137"/>
        <v>2.2812901087942328E-7</v>
      </c>
      <c r="BC263" s="26">
        <f t="shared" si="137"/>
        <v>3.8916125385313298E-7</v>
      </c>
      <c r="BD263" s="26">
        <f t="shared" si="137"/>
        <v>6.510967131773536E-7</v>
      </c>
      <c r="BE263" s="26">
        <f t="shared" si="137"/>
        <v>1.0687813971024493E-6</v>
      </c>
      <c r="BF263" s="26">
        <f t="shared" si="137"/>
        <v>1.7219255842206165E-6</v>
      </c>
      <c r="BG263" s="26">
        <f t="shared" si="137"/>
        <v>2.7237731968580743E-6</v>
      </c>
      <c r="BH263" s="26">
        <f t="shared" si="137"/>
        <v>4.2315762165473616E-6</v>
      </c>
      <c r="BI263" s="26">
        <f t="shared" si="137"/>
        <v>6.458721593677559E-6</v>
      </c>
      <c r="BJ263" s="26">
        <f t="shared" si="137"/>
        <v>9.6880823905162855E-6</v>
      </c>
      <c r="BK263" s="26">
        <f t="shared" si="137"/>
        <v>1.4285816406354512E-5</v>
      </c>
      <c r="BL263" s="26">
        <f t="shared" si="137"/>
        <v>2.0714433789214119E-5</v>
      </c>
      <c r="BM263" s="26">
        <f t="shared" si="137"/>
        <v>2.95435367157644E-5</v>
      </c>
      <c r="BN263" s="26">
        <f t="shared" si="135"/>
        <v>4.1456253133411311E-5</v>
      </c>
      <c r="BO263" s="26">
        <f t="shared" si="135"/>
        <v>5.7249111469948899E-5</v>
      </c>
      <c r="BP263" s="26">
        <f t="shared" si="135"/>
        <v>7.7823010904462002E-5</v>
      </c>
      <c r="BQ263" s="26">
        <f t="shared" si="135"/>
        <v>1.0416310690289509E-4</v>
      </c>
      <c r="BR263" s="26">
        <f t="shared" si="135"/>
        <v>1.3730591364472522E-4</v>
      </c>
      <c r="BS263" s="26">
        <f t="shared" si="135"/>
        <v>1.7829275353867331E-4</v>
      </c>
      <c r="BT263" s="26">
        <f t="shared" si="135"/>
        <v>2.2810984643918461E-4</v>
      </c>
      <c r="BU263" s="26">
        <f t="shared" si="135"/>
        <v>2.876167629015813E-4</v>
      </c>
      <c r="BV263" s="26">
        <f t="shared" si="135"/>
        <v>3.5746654817767911E-4</v>
      </c>
      <c r="BW263" s="26">
        <f t="shared" si="135"/>
        <v>4.3802239002053712E-4</v>
      </c>
      <c r="BX263" s="26">
        <f t="shared" si="135"/>
        <v>5.292770546081486E-4</v>
      </c>
      <c r="BY263" s="26">
        <f t="shared" si="135"/>
        <v>6.3078224316313663E-4</v>
      </c>
      <c r="BZ263" s="26">
        <f t="shared" si="135"/>
        <v>7.4159533993503797E-4</v>
      </c>
      <c r="CA263" s="26">
        <f t="shared" si="135"/>
        <v>8.6025059432464463E-4</v>
      </c>
      <c r="CB263" s="26">
        <f t="shared" si="135"/>
        <v>9.8476054876637056E-4</v>
      </c>
      <c r="CC263" s="26">
        <f t="shared" si="135"/>
        <v>1.1126515291256386E-3</v>
      </c>
      <c r="CD263" s="26">
        <f t="shared" si="140"/>
        <v>1.2410343978709057E-3</v>
      </c>
      <c r="CE263" s="26">
        <f t="shared" si="140"/>
        <v>1.366708767275552E-3</v>
      </c>
      <c r="CF263" s="26">
        <f t="shared" si="140"/>
        <v>1.4862957844121632E-3</v>
      </c>
      <c r="CG263" s="26">
        <f t="shared" si="140"/>
        <v>1.5963917684426935E-3</v>
      </c>
      <c r="CH263" s="26">
        <f t="shared" si="140"/>
        <v>1.6937327299331028E-3</v>
      </c>
      <c r="CI263" s="26">
        <f t="shared" si="140"/>
        <v>1.7753584036648178E-3</v>
      </c>
      <c r="CJ263" s="26">
        <f t="shared" si="123"/>
        <v>1.8387640609385612E-3</v>
      </c>
      <c r="CK263" s="26">
        <f t="shared" si="142"/>
        <v>1.8820290976665275E-3</v>
      </c>
      <c r="CL263" s="26">
        <f t="shared" si="142"/>
        <v>1.9039131569417197E-3</v>
      </c>
      <c r="CM263" s="26">
        <f t="shared" si="142"/>
        <v>1.9039131569417202E-3</v>
      </c>
      <c r="CN263" s="26">
        <f t="shared" si="142"/>
        <v>1.8822777801582912E-3</v>
      </c>
      <c r="CO263" s="26">
        <f t="shared" si="142"/>
        <v>1.839979403076083E-3</v>
      </c>
      <c r="CP263" s="26">
        <f t="shared" si="142"/>
        <v>1.7786467563068794E-3</v>
      </c>
      <c r="CQ263" s="26">
        <f t="shared" si="142"/>
        <v>1.7004644813043805E-3</v>
      </c>
      <c r="CR263" s="26">
        <f t="shared" si="142"/>
        <v>1.6080479334074026E-3</v>
      </c>
      <c r="CS263" s="26">
        <f t="shared" si="142"/>
        <v>1.5043029054456359E-3</v>
      </c>
      <c r="CT263" s="26">
        <f t="shared" si="142"/>
        <v>1.3922803486571308E-3</v>
      </c>
      <c r="CU263" s="26">
        <f t="shared" si="142"/>
        <v>1.2750356877175833E-3</v>
      </c>
      <c r="CV263" s="26">
        <f t="shared" si="142"/>
        <v>1.1555010919940573E-3</v>
      </c>
      <c r="CW263" s="26">
        <f t="shared" si="142"/>
        <v>1.0363772680771453E-3</v>
      </c>
      <c r="CX263" s="26">
        <f t="shared" si="142"/>
        <v>9.2004920737460678E-4</v>
      </c>
      <c r="CY263" s="26">
        <f t="shared" si="142"/>
        <v>8.0852809132920145E-4</v>
      </c>
      <c r="CZ263" s="26">
        <f t="shared" si="142"/>
        <v>7.0341943945640534E-4</v>
      </c>
      <c r="DA263" s="26">
        <f t="shared" si="141"/>
        <v>6.0591575477928026E-4</v>
      </c>
      <c r="DB263" s="26">
        <f t="shared" si="141"/>
        <v>5.1681049672350232E-4</v>
      </c>
      <c r="DC263" s="26">
        <f t="shared" si="141"/>
        <v>4.3652925451402819E-4</v>
      </c>
      <c r="DD263" s="26">
        <f t="shared" si="141"/>
        <v>3.6517351098769578E-4</v>
      </c>
      <c r="DE263" s="26">
        <f t="shared" si="141"/>
        <v>3.0257233767551941E-4</v>
      </c>
      <c r="DF263" s="26">
        <f t="shared" si="141"/>
        <v>2.4833767337519008E-4</v>
      </c>
      <c r="DG263" s="26">
        <f t="shared" si="141"/>
        <v>2.0191941666954747E-4</v>
      </c>
      <c r="DH263" s="26">
        <f t="shared" si="141"/>
        <v>1.6265730787269118E-4</v>
      </c>
      <c r="DI263" s="26">
        <f t="shared" si="141"/>
        <v>1.2982739252223962E-4</v>
      </c>
      <c r="DJ263" s="26">
        <f t="shared" si="141"/>
        <v>1.0268166499486224E-4</v>
      </c>
      <c r="DK263" s="26">
        <f t="shared" si="141"/>
        <v>8.0480223914892015E-5</v>
      </c>
      <c r="DL263" s="26">
        <f t="shared" si="141"/>
        <v>6.2515888219603831E-5</v>
      </c>
      <c r="DM263" s="26">
        <f t="shared" si="141"/>
        <v>4.8131701549606457E-5</v>
      </c>
      <c r="DN263" s="26">
        <f t="shared" si="141"/>
        <v>3.6732088024699637E-5</v>
      </c>
      <c r="DO263" s="26">
        <f t="shared" si="141"/>
        <v>2.7788623114338016E-5</v>
      </c>
      <c r="DP263" s="26">
        <f t="shared" si="138"/>
        <v>2.0841467335753476E-5</v>
      </c>
      <c r="DQ263" s="26">
        <f t="shared" si="138"/>
        <v>1.5497501352226852E-5</v>
      </c>
      <c r="DR263" s="26">
        <f t="shared" si="138"/>
        <v>1.1426123878336863E-5</v>
      </c>
      <c r="DS263" s="26">
        <f t="shared" si="138"/>
        <v>8.3535527513891102E-6</v>
      </c>
      <c r="DT263" s="26">
        <f t="shared" si="138"/>
        <v>6.0563257447570782E-6</v>
      </c>
      <c r="DU263" s="26">
        <f t="shared" si="138"/>
        <v>4.3545482627592146E-6</v>
      </c>
      <c r="DV263" s="26">
        <f t="shared" si="136"/>
        <v>3.1052926136069901E-6</v>
      </c>
      <c r="DW263" s="26">
        <f t="shared" si="136"/>
        <v>2.1964264827951979E-6</v>
      </c>
      <c r="DX263" s="26">
        <f t="shared" si="134"/>
        <v>1.5410411613159819E-6</v>
      </c>
      <c r="DY263" s="26">
        <f t="shared" si="132"/>
        <v>1.0725646482759297E-6</v>
      </c>
      <c r="DZ263" s="26">
        <f t="shared" si="132"/>
        <v>7.405803523809962E-7</v>
      </c>
      <c r="EA263" s="26">
        <f t="shared" si="132"/>
        <v>5.0732669808776528E-7</v>
      </c>
      <c r="EB263" s="26">
        <f t="shared" si="132"/>
        <v>3.4482361510652966E-7</v>
      </c>
      <c r="EC263" s="26">
        <f t="shared" si="132"/>
        <v>2.3255546135091462E-7</v>
      </c>
      <c r="ED263" s="26">
        <f t="shared" si="132"/>
        <v>1.5563327028868945E-7</v>
      </c>
      <c r="EE263" s="26">
        <f t="shared" si="130"/>
        <v>1.033595001153887E-7</v>
      </c>
      <c r="EF263" s="26">
        <f t="shared" si="130"/>
        <v>6.8123306894234142E-8</v>
      </c>
      <c r="EG263" s="26">
        <f t="shared" si="130"/>
        <v>4.4561862404498719E-8</v>
      </c>
      <c r="EH263" s="26">
        <f t="shared" si="130"/>
        <v>2.893195544172703E-8</v>
      </c>
      <c r="EI263" s="26">
        <f t="shared" si="130"/>
        <v>1.8645037951335163E-8</v>
      </c>
      <c r="EJ263" s="26">
        <f t="shared" si="130"/>
        <v>1.1927340454162783E-8</v>
      </c>
      <c r="EK263" s="26">
        <f t="shared" si="130"/>
        <v>7.5742964927896096E-9</v>
      </c>
      <c r="EL263" s="26">
        <f t="shared" si="130"/>
        <v>4.7750999628455849E-9</v>
      </c>
      <c r="EM263" s="26">
        <f t="shared" si="130"/>
        <v>2.9887316314213568E-9</v>
      </c>
      <c r="EN263" s="26">
        <f t="shared" si="130"/>
        <v>1.8572832280975513E-9</v>
      </c>
      <c r="EO263" s="26">
        <f t="shared" si="130"/>
        <v>1.1459832684006147E-9</v>
      </c>
      <c r="EP263" s="26">
        <f t="shared" si="130"/>
        <v>7.0211650951305171E-10</v>
      </c>
      <c r="EQ263" s="26">
        <f t="shared" si="130"/>
        <v>4.2716179250094327E-10</v>
      </c>
      <c r="ER263" s="26">
        <f t="shared" si="130"/>
        <v>2.5807691630265588E-10</v>
      </c>
      <c r="ES263" s="26">
        <f t="shared" si="128"/>
        <v>1.548461497815925E-10</v>
      </c>
      <c r="ET263" s="26">
        <f t="shared" si="128"/>
        <v>9.2271335828758986E-11</v>
      </c>
      <c r="EU263" s="26">
        <f t="shared" si="128"/>
        <v>5.4609566102733313E-11</v>
      </c>
      <c r="EV263" s="26">
        <f t="shared" si="128"/>
        <v>3.2101569263094098E-11</v>
      </c>
      <c r="EW263" s="26">
        <f t="shared" si="128"/>
        <v>1.874386930126967E-11</v>
      </c>
      <c r="EX263" s="26">
        <f t="shared" si="128"/>
        <v>1.0871444194736502E-11</v>
      </c>
      <c r="EY263" s="26">
        <f t="shared" si="128"/>
        <v>6.2636797678282747E-12</v>
      </c>
      <c r="EZ263" s="26">
        <f t="shared" si="128"/>
        <v>3.5851324986911058E-12</v>
      </c>
      <c r="FA263" s="26">
        <f t="shared" si="128"/>
        <v>2.038604754157729E-12</v>
      </c>
      <c r="FB263" s="26">
        <f t="shared" si="128"/>
        <v>1.1516793091670163E-12</v>
      </c>
      <c r="FC263" s="26">
        <f t="shared" si="128"/>
        <v>6.4642645095181586E-13</v>
      </c>
      <c r="FD263" s="26">
        <f t="shared" ref="ES263:FH279" si="143">$B263*FD$182</f>
        <v>3.605070591846584E-13</v>
      </c>
      <c r="FE263" s="26">
        <f t="shared" si="143"/>
        <v>1.9977142770105548E-13</v>
      </c>
      <c r="FF263" s="26">
        <f t="shared" si="143"/>
        <v>1.1000072284804959E-13</v>
      </c>
      <c r="FG263" s="26">
        <f t="shared" si="143"/>
        <v>6.0189074765913418E-14</v>
      </c>
      <c r="FH263" s="26">
        <f t="shared" si="143"/>
        <v>3.2727809403965402E-14</v>
      </c>
    </row>
    <row r="264" spans="2:164" ht="19.2" customHeight="1" x14ac:dyDescent="0.3">
      <c r="B264" s="26">
        <f t="shared" si="129"/>
        <v>4.4556665770350945E-2</v>
      </c>
      <c r="C264" s="3">
        <v>80</v>
      </c>
      <c r="D264" s="26">
        <f t="shared" si="133"/>
        <v>7.3331869855755845E-40</v>
      </c>
      <c r="E264" s="26">
        <f t="shared" si="133"/>
        <v>6.3798726774507583E-38</v>
      </c>
      <c r="F264" s="26">
        <f t="shared" si="133"/>
        <v>2.7752446146910516E-36</v>
      </c>
      <c r="G264" s="26">
        <f t="shared" si="133"/>
        <v>8.0482093826041518E-35</v>
      </c>
      <c r="H264" s="26">
        <f t="shared" si="133"/>
        <v>1.7504855407163986E-33</v>
      </c>
      <c r="I264" s="26">
        <f t="shared" si="133"/>
        <v>3.0458448408465389E-32</v>
      </c>
      <c r="J264" s="26">
        <f t="shared" si="133"/>
        <v>4.4164750192274375E-31</v>
      </c>
      <c r="K264" s="26">
        <f t="shared" si="133"/>
        <v>5.4890475238969647E-30</v>
      </c>
      <c r="L264" s="26">
        <f t="shared" si="133"/>
        <v>5.9693391822379789E-29</v>
      </c>
      <c r="M264" s="26">
        <f t="shared" si="133"/>
        <v>5.7703612094967004E-28</v>
      </c>
      <c r="N264" s="26">
        <f t="shared" si="133"/>
        <v>5.0202142522621909E-27</v>
      </c>
      <c r="O264" s="26">
        <f t="shared" si="133"/>
        <v>3.9705330904254889E-26</v>
      </c>
      <c r="P264" s="26">
        <f t="shared" si="133"/>
        <v>2.8786364905585006E-25</v>
      </c>
      <c r="Q264" s="26">
        <f t="shared" si="133"/>
        <v>1.9264721129122299E-24</v>
      </c>
      <c r="R264" s="26">
        <f t="shared" si="133"/>
        <v>1.1971648130240244E-23</v>
      </c>
      <c r="S264" s="26">
        <f t="shared" si="133"/>
        <v>6.9435559155393397E-23</v>
      </c>
      <c r="T264" s="26">
        <f t="shared" si="131"/>
        <v>3.775558529074521E-22</v>
      </c>
      <c r="U264" s="26">
        <f t="shared" si="131"/>
        <v>1.9321976001734179E-21</v>
      </c>
      <c r="V264" s="26">
        <f t="shared" si="131"/>
        <v>9.3389550675049015E-21</v>
      </c>
      <c r="W264" s="26">
        <f t="shared" si="131"/>
        <v>4.2762583730154122E-20</v>
      </c>
      <c r="X264" s="26">
        <f t="shared" si="131"/>
        <v>1.8601723922617135E-19</v>
      </c>
      <c r="Y264" s="26">
        <f t="shared" si="131"/>
        <v>7.7064284822270892E-19</v>
      </c>
      <c r="Z264" s="26">
        <f t="shared" si="131"/>
        <v>3.0475421725170657E-18</v>
      </c>
      <c r="AA264" s="26">
        <f t="shared" si="131"/>
        <v>1.1527659522129808E-17</v>
      </c>
      <c r="AB264" s="26">
        <f t="shared" si="131"/>
        <v>4.178776576772056E-17</v>
      </c>
      <c r="AC264" s="26">
        <f t="shared" si="131"/>
        <v>1.4542142487166771E-16</v>
      </c>
      <c r="AD264" s="26">
        <f t="shared" si="131"/>
        <v>4.8660246014750093E-16</v>
      </c>
      <c r="AE264" s="26">
        <f t="shared" si="131"/>
        <v>1.5679412604752823E-15</v>
      </c>
      <c r="AF264" s="26">
        <f t="shared" si="131"/>
        <v>4.8718174879053708E-15</v>
      </c>
      <c r="AG264" s="26">
        <f t="shared" si="131"/>
        <v>1.4615452463716093E-14</v>
      </c>
      <c r="AH264" s="26">
        <f t="shared" si="131"/>
        <v>4.2384812144776382E-14</v>
      </c>
      <c r="AI264" s="26">
        <f t="shared" si="139"/>
        <v>1.1895092440630822E-13</v>
      </c>
      <c r="AJ264" s="26">
        <f t="shared" si="139"/>
        <v>3.2339782572965032E-13</v>
      </c>
      <c r="AK264" s="26">
        <f t="shared" si="139"/>
        <v>8.5259426783271511E-13</v>
      </c>
      <c r="AL264" s="26">
        <f t="shared" si="139"/>
        <v>2.1816382735719468E-12</v>
      </c>
      <c r="AM264" s="26">
        <f t="shared" si="139"/>
        <v>5.4229294228788232E-12</v>
      </c>
      <c r="AN264" s="26">
        <f t="shared" si="139"/>
        <v>1.3105412771957201E-11</v>
      </c>
      <c r="AO264" s="26">
        <f t="shared" si="139"/>
        <v>3.0815430031358878E-11</v>
      </c>
      <c r="AP264" s="26">
        <f t="shared" si="139"/>
        <v>7.0551116124426863E-11</v>
      </c>
      <c r="AQ264" s="26">
        <f t="shared" si="139"/>
        <v>1.5738325904679806E-10</v>
      </c>
      <c r="AR264" s="26">
        <f t="shared" si="139"/>
        <v>3.4230858842678665E-10</v>
      </c>
      <c r="AS264" s="26">
        <f t="shared" si="139"/>
        <v>7.2636212666171715E-10</v>
      </c>
      <c r="AT264" s="26">
        <f t="shared" si="139"/>
        <v>1.5046072623706978E-9</v>
      </c>
      <c r="AU264" s="26">
        <f t="shared" si="139"/>
        <v>3.0442053913081598E-9</v>
      </c>
      <c r="AV264" s="26">
        <f t="shared" si="139"/>
        <v>6.0192242964501986E-9</v>
      </c>
      <c r="AW264" s="26">
        <f t="shared" si="139"/>
        <v>1.1637166973137031E-8</v>
      </c>
      <c r="AX264" s="26">
        <f t="shared" si="139"/>
        <v>2.2009424492672242E-8</v>
      </c>
      <c r="AY264" s="26">
        <f t="shared" si="137"/>
        <v>4.0740849592819072E-8</v>
      </c>
      <c r="AZ264" s="26">
        <f t="shared" si="137"/>
        <v>7.3842789886984365E-8</v>
      </c>
      <c r="BA264" s="26">
        <f t="shared" si="137"/>
        <v>1.3110862694219684E-7</v>
      </c>
      <c r="BB264" s="26">
        <f t="shared" si="137"/>
        <v>2.281290108794232E-7</v>
      </c>
      <c r="BC264" s="26">
        <f t="shared" si="137"/>
        <v>3.8916125385313287E-7</v>
      </c>
      <c r="BD264" s="26">
        <f t="shared" si="137"/>
        <v>6.5109671317735339E-7</v>
      </c>
      <c r="BE264" s="26">
        <f t="shared" si="137"/>
        <v>1.0687813971024489E-6</v>
      </c>
      <c r="BF264" s="26">
        <f t="shared" si="137"/>
        <v>1.7219255842206159E-6</v>
      </c>
      <c r="BG264" s="26">
        <f t="shared" si="137"/>
        <v>2.7237731968580734E-6</v>
      </c>
      <c r="BH264" s="26">
        <f t="shared" si="137"/>
        <v>4.2315762165473607E-6</v>
      </c>
      <c r="BI264" s="26">
        <f t="shared" si="137"/>
        <v>6.4587215936775564E-6</v>
      </c>
      <c r="BJ264" s="26">
        <f t="shared" si="137"/>
        <v>9.6880823905162822E-6</v>
      </c>
      <c r="BK264" s="26">
        <f t="shared" si="137"/>
        <v>1.4285816406354509E-5</v>
      </c>
      <c r="BL264" s="26">
        <f t="shared" si="137"/>
        <v>2.0714433789214112E-5</v>
      </c>
      <c r="BM264" s="26">
        <f t="shared" si="137"/>
        <v>2.954353671576439E-5</v>
      </c>
      <c r="BN264" s="26">
        <f t="shared" si="135"/>
        <v>4.1456253133411297E-5</v>
      </c>
      <c r="BO264" s="26">
        <f t="shared" si="135"/>
        <v>5.7249111469948879E-5</v>
      </c>
      <c r="BP264" s="26">
        <f t="shared" si="135"/>
        <v>7.7823010904461975E-5</v>
      </c>
      <c r="BQ264" s="26">
        <f t="shared" si="135"/>
        <v>1.0416310690289506E-4</v>
      </c>
      <c r="BR264" s="26">
        <f t="shared" si="135"/>
        <v>1.3730591364472517E-4</v>
      </c>
      <c r="BS264" s="26">
        <f t="shared" si="135"/>
        <v>1.7829275353867325E-4</v>
      </c>
      <c r="BT264" s="26">
        <f t="shared" si="135"/>
        <v>2.2810984643918455E-4</v>
      </c>
      <c r="BU264" s="26">
        <f t="shared" si="135"/>
        <v>2.8761676290158124E-4</v>
      </c>
      <c r="BV264" s="26">
        <f t="shared" si="135"/>
        <v>3.57466548177679E-4</v>
      </c>
      <c r="BW264" s="26">
        <f t="shared" si="135"/>
        <v>4.3802239002053696E-4</v>
      </c>
      <c r="BX264" s="26">
        <f t="shared" si="135"/>
        <v>5.2927705460814839E-4</v>
      </c>
      <c r="BY264" s="26">
        <f t="shared" si="135"/>
        <v>6.3078224316313652E-4</v>
      </c>
      <c r="BZ264" s="26">
        <f t="shared" si="135"/>
        <v>7.4159533993503775E-4</v>
      </c>
      <c r="CA264" s="26">
        <f t="shared" si="135"/>
        <v>8.6025059432464431E-4</v>
      </c>
      <c r="CB264" s="26">
        <f t="shared" si="135"/>
        <v>9.8476054876637012E-4</v>
      </c>
      <c r="CC264" s="26">
        <f t="shared" si="135"/>
        <v>1.1126515291256384E-3</v>
      </c>
      <c r="CD264" s="26">
        <f t="shared" si="140"/>
        <v>1.2410343978709055E-3</v>
      </c>
      <c r="CE264" s="26">
        <f t="shared" si="140"/>
        <v>1.3667087672755516E-3</v>
      </c>
      <c r="CF264" s="26">
        <f t="shared" si="140"/>
        <v>1.4862957844121625E-3</v>
      </c>
      <c r="CG264" s="26">
        <f t="shared" si="140"/>
        <v>1.5963917684426931E-3</v>
      </c>
      <c r="CH264" s="26">
        <f t="shared" si="140"/>
        <v>1.6937327299331021E-3</v>
      </c>
      <c r="CI264" s="26">
        <f t="shared" si="140"/>
        <v>1.7753584036648174E-3</v>
      </c>
      <c r="CJ264" s="26">
        <f t="shared" si="123"/>
        <v>1.8387640609385607E-3</v>
      </c>
      <c r="CK264" s="26">
        <f t="shared" si="142"/>
        <v>1.8820290976665269E-3</v>
      </c>
      <c r="CL264" s="26">
        <f t="shared" si="142"/>
        <v>1.9039131569417193E-3</v>
      </c>
      <c r="CM264" s="26">
        <f t="shared" si="142"/>
        <v>1.9039131569417195E-3</v>
      </c>
      <c r="CN264" s="26">
        <f t="shared" si="142"/>
        <v>1.8822777801582907E-3</v>
      </c>
      <c r="CO264" s="26">
        <f t="shared" si="142"/>
        <v>1.8399794030760823E-3</v>
      </c>
      <c r="CP264" s="26">
        <f t="shared" si="142"/>
        <v>1.7786467563068787E-3</v>
      </c>
      <c r="CQ264" s="26">
        <f t="shared" si="142"/>
        <v>1.7004644813043801E-3</v>
      </c>
      <c r="CR264" s="26">
        <f t="shared" si="142"/>
        <v>1.6080479334074022E-3</v>
      </c>
      <c r="CS264" s="26">
        <f t="shared" si="142"/>
        <v>1.5043029054456355E-3</v>
      </c>
      <c r="CT264" s="26">
        <f t="shared" si="142"/>
        <v>1.3922803486571304E-3</v>
      </c>
      <c r="CU264" s="26">
        <f t="shared" si="142"/>
        <v>1.2750356877175831E-3</v>
      </c>
      <c r="CV264" s="26">
        <f t="shared" si="142"/>
        <v>1.1555010919940569E-3</v>
      </c>
      <c r="CW264" s="26">
        <f t="shared" si="142"/>
        <v>1.0363772680771449E-3</v>
      </c>
      <c r="CX264" s="26">
        <f t="shared" si="142"/>
        <v>9.2004920737460646E-4</v>
      </c>
      <c r="CY264" s="26">
        <f t="shared" si="142"/>
        <v>8.0852809132920113E-4</v>
      </c>
      <c r="CZ264" s="26">
        <f t="shared" si="142"/>
        <v>7.0341943945640513E-4</v>
      </c>
      <c r="DA264" s="26">
        <f t="shared" si="141"/>
        <v>6.0591575477928004E-4</v>
      </c>
      <c r="DB264" s="26">
        <f t="shared" si="141"/>
        <v>5.1681049672350221E-4</v>
      </c>
      <c r="DC264" s="26">
        <f t="shared" si="141"/>
        <v>4.3652925451402802E-4</v>
      </c>
      <c r="DD264" s="26">
        <f t="shared" si="141"/>
        <v>3.6517351098769567E-4</v>
      </c>
      <c r="DE264" s="26">
        <f t="shared" si="141"/>
        <v>3.0257233767551936E-4</v>
      </c>
      <c r="DF264" s="26">
        <f t="shared" si="141"/>
        <v>2.4833767337519003E-4</v>
      </c>
      <c r="DG264" s="26">
        <f t="shared" si="141"/>
        <v>2.0191941666954739E-4</v>
      </c>
      <c r="DH264" s="26">
        <f t="shared" si="141"/>
        <v>1.6265730787269112E-4</v>
      </c>
      <c r="DI264" s="26">
        <f t="shared" si="141"/>
        <v>1.2982739252223959E-4</v>
      </c>
      <c r="DJ264" s="26">
        <f t="shared" si="141"/>
        <v>1.0268166499486221E-4</v>
      </c>
      <c r="DK264" s="26">
        <f t="shared" si="141"/>
        <v>8.0480223914891988E-5</v>
      </c>
      <c r="DL264" s="26">
        <f t="shared" si="141"/>
        <v>6.2515888219603818E-5</v>
      </c>
      <c r="DM264" s="26">
        <f t="shared" si="141"/>
        <v>4.8131701549606437E-5</v>
      </c>
      <c r="DN264" s="26">
        <f t="shared" si="141"/>
        <v>3.6732088024699624E-5</v>
      </c>
      <c r="DO264" s="26">
        <f t="shared" si="141"/>
        <v>2.7788623114338009E-5</v>
      </c>
      <c r="DP264" s="26">
        <f t="shared" si="138"/>
        <v>2.0841467335753469E-5</v>
      </c>
      <c r="DQ264" s="26">
        <f t="shared" si="138"/>
        <v>1.5497501352226848E-5</v>
      </c>
      <c r="DR264" s="26">
        <f t="shared" si="138"/>
        <v>1.1426123878336859E-5</v>
      </c>
      <c r="DS264" s="26">
        <f t="shared" si="138"/>
        <v>8.3535527513891068E-6</v>
      </c>
      <c r="DT264" s="26">
        <f t="shared" si="138"/>
        <v>6.0563257447570765E-6</v>
      </c>
      <c r="DU264" s="26">
        <f t="shared" si="138"/>
        <v>4.3545482627592129E-6</v>
      </c>
      <c r="DV264" s="26">
        <f t="shared" si="136"/>
        <v>3.1052926136069892E-6</v>
      </c>
      <c r="DW264" s="26">
        <f t="shared" si="136"/>
        <v>2.1964264827951971E-6</v>
      </c>
      <c r="DX264" s="26">
        <f t="shared" si="134"/>
        <v>1.5410411613159815E-6</v>
      </c>
      <c r="DY264" s="26">
        <f t="shared" si="132"/>
        <v>1.0725646482759292E-6</v>
      </c>
      <c r="DZ264" s="26">
        <f t="shared" si="132"/>
        <v>7.4058035238099599E-7</v>
      </c>
      <c r="EA264" s="26">
        <f t="shared" si="132"/>
        <v>5.0732669808776507E-7</v>
      </c>
      <c r="EB264" s="26">
        <f t="shared" si="132"/>
        <v>3.4482361510652956E-7</v>
      </c>
      <c r="EC264" s="26">
        <f t="shared" si="132"/>
        <v>2.3255546135091456E-7</v>
      </c>
      <c r="ED264" s="26">
        <f t="shared" si="132"/>
        <v>1.556332702886894E-7</v>
      </c>
      <c r="EE264" s="26">
        <f t="shared" si="130"/>
        <v>1.0335950011538867E-7</v>
      </c>
      <c r="EF264" s="26">
        <f t="shared" si="130"/>
        <v>6.8123306894234115E-8</v>
      </c>
      <c r="EG264" s="26">
        <f t="shared" si="130"/>
        <v>4.4561862404498706E-8</v>
      </c>
      <c r="EH264" s="26">
        <f t="shared" si="130"/>
        <v>2.893195544172702E-8</v>
      </c>
      <c r="EI264" s="26">
        <f t="shared" si="130"/>
        <v>1.8645037951335156E-8</v>
      </c>
      <c r="EJ264" s="26">
        <f t="shared" si="130"/>
        <v>1.192734045416278E-8</v>
      </c>
      <c r="EK264" s="26">
        <f t="shared" si="130"/>
        <v>7.5742964927896063E-9</v>
      </c>
      <c r="EL264" s="26">
        <f t="shared" si="130"/>
        <v>4.7750999628455832E-9</v>
      </c>
      <c r="EM264" s="26">
        <f t="shared" si="130"/>
        <v>2.9887316314213559E-9</v>
      </c>
      <c r="EN264" s="26">
        <f t="shared" si="130"/>
        <v>1.8572832280975507E-9</v>
      </c>
      <c r="EO264" s="26">
        <f t="shared" si="130"/>
        <v>1.1459832684006145E-9</v>
      </c>
      <c r="EP264" s="26">
        <f t="shared" si="130"/>
        <v>7.0211650951305151E-10</v>
      </c>
      <c r="EQ264" s="26">
        <f t="shared" si="130"/>
        <v>4.2716179250094311E-10</v>
      </c>
      <c r="ER264" s="26">
        <f t="shared" si="130"/>
        <v>2.5807691630265578E-10</v>
      </c>
      <c r="ES264" s="26">
        <f t="shared" si="143"/>
        <v>1.5484614978159247E-10</v>
      </c>
      <c r="ET264" s="26">
        <f t="shared" si="143"/>
        <v>9.227133582875896E-11</v>
      </c>
      <c r="EU264" s="26">
        <f t="shared" si="143"/>
        <v>5.4609566102733293E-11</v>
      </c>
      <c r="EV264" s="26">
        <f t="shared" si="143"/>
        <v>3.2101569263094085E-11</v>
      </c>
      <c r="EW264" s="26">
        <f t="shared" si="143"/>
        <v>1.8743869301269663E-11</v>
      </c>
      <c r="EX264" s="26">
        <f t="shared" si="143"/>
        <v>1.0871444194736498E-11</v>
      </c>
      <c r="EY264" s="26">
        <f t="shared" si="143"/>
        <v>6.2636797678282723E-12</v>
      </c>
      <c r="EZ264" s="26">
        <f t="shared" si="143"/>
        <v>3.5851324986911045E-12</v>
      </c>
      <c r="FA264" s="26">
        <f t="shared" si="143"/>
        <v>2.0386047541577282E-12</v>
      </c>
      <c r="FB264" s="26">
        <f t="shared" si="143"/>
        <v>1.1516793091670159E-12</v>
      </c>
      <c r="FC264" s="26">
        <f t="shared" si="143"/>
        <v>6.4642645095181566E-13</v>
      </c>
      <c r="FD264" s="26">
        <f t="shared" si="143"/>
        <v>3.605070591846583E-13</v>
      </c>
      <c r="FE264" s="26">
        <f t="shared" si="143"/>
        <v>1.9977142770105543E-13</v>
      </c>
      <c r="FF264" s="26">
        <f t="shared" si="143"/>
        <v>1.1000072284804956E-13</v>
      </c>
      <c r="FG264" s="26">
        <f t="shared" si="143"/>
        <v>6.0189074765913405E-14</v>
      </c>
      <c r="FH264" s="26">
        <f t="shared" si="143"/>
        <v>3.2727809403965389E-14</v>
      </c>
    </row>
    <row r="265" spans="2:164" ht="19.2" customHeight="1" x14ac:dyDescent="0.3">
      <c r="B265" s="26">
        <f t="shared" si="129"/>
        <v>4.4006583476889835E-2</v>
      </c>
      <c r="C265" s="3">
        <v>81</v>
      </c>
      <c r="D265" s="26">
        <f t="shared" si="133"/>
        <v>7.2426538129141598E-40</v>
      </c>
      <c r="E265" s="26">
        <f t="shared" si="133"/>
        <v>6.3011088172353186E-38</v>
      </c>
      <c r="F265" s="26">
        <f t="shared" si="133"/>
        <v>2.7409823354973358E-36</v>
      </c>
      <c r="G265" s="26">
        <f t="shared" si="133"/>
        <v>7.9488487729423744E-35</v>
      </c>
      <c r="H265" s="26">
        <f t="shared" si="133"/>
        <v>1.7288746081149619E-33</v>
      </c>
      <c r="I265" s="26">
        <f t="shared" si="133"/>
        <v>3.0082418181200392E-32</v>
      </c>
      <c r="J265" s="26">
        <f t="shared" si="133"/>
        <v>4.3619506362740139E-31</v>
      </c>
      <c r="K265" s="26">
        <f t="shared" si="133"/>
        <v>5.4212815050834237E-30</v>
      </c>
      <c r="L265" s="26">
        <f t="shared" si="133"/>
        <v>5.895643636778252E-29</v>
      </c>
      <c r="M265" s="26">
        <f t="shared" si="133"/>
        <v>5.6991221822189645E-28</v>
      </c>
      <c r="N265" s="26">
        <f t="shared" si="133"/>
        <v>4.9582362985305606E-27</v>
      </c>
      <c r="O265" s="26">
        <f t="shared" si="133"/>
        <v>3.9215141633832002E-26</v>
      </c>
      <c r="P265" s="26">
        <f t="shared" si="133"/>
        <v>2.8430977684528409E-25</v>
      </c>
      <c r="Q265" s="26">
        <f t="shared" si="133"/>
        <v>1.9026885065799805E-24</v>
      </c>
      <c r="R265" s="26">
        <f t="shared" si="133"/>
        <v>1.1823850005175552E-23</v>
      </c>
      <c r="S265" s="26">
        <f t="shared" si="133"/>
        <v>6.8578330030018182E-23</v>
      </c>
      <c r="T265" s="26">
        <f t="shared" si="131"/>
        <v>3.7289466953822442E-22</v>
      </c>
      <c r="U265" s="26">
        <f t="shared" si="131"/>
        <v>1.9083433088132526E-21</v>
      </c>
      <c r="V265" s="26">
        <f t="shared" si="131"/>
        <v>9.2236593259307704E-21</v>
      </c>
      <c r="W265" s="26">
        <f t="shared" si="131"/>
        <v>4.2234650597683098E-20</v>
      </c>
      <c r="X265" s="26">
        <f t="shared" si="131"/>
        <v>1.8372073009992237E-19</v>
      </c>
      <c r="Y265" s="26">
        <f t="shared" si="131"/>
        <v>7.6112873898539178E-19</v>
      </c>
      <c r="Z265" s="26">
        <f t="shared" si="131"/>
        <v>3.0099181950785844E-18</v>
      </c>
      <c r="AA265" s="26">
        <f t="shared" si="131"/>
        <v>1.1385342737905987E-17</v>
      </c>
      <c r="AB265" s="26">
        <f t="shared" si="131"/>
        <v>4.1271867424909211E-17</v>
      </c>
      <c r="AC265" s="26">
        <f t="shared" si="131"/>
        <v>1.436260986386842E-16</v>
      </c>
      <c r="AD265" s="26">
        <f t="shared" si="131"/>
        <v>4.8059502236790225E-16</v>
      </c>
      <c r="AE265" s="26">
        <f t="shared" si="131"/>
        <v>1.5485839609632422E-15</v>
      </c>
      <c r="AF265" s="26">
        <f t="shared" si="131"/>
        <v>4.8116715929929604E-15</v>
      </c>
      <c r="AG265" s="26">
        <f t="shared" si="131"/>
        <v>1.4435014778978862E-14</v>
      </c>
      <c r="AH265" s="26">
        <f t="shared" si="131"/>
        <v>4.1861542859038417E-14</v>
      </c>
      <c r="AI265" s="26">
        <f t="shared" si="139"/>
        <v>1.174823944753662E-13</v>
      </c>
      <c r="AJ265" s="26">
        <f t="shared" si="139"/>
        <v>3.1940525997990166E-13</v>
      </c>
      <c r="AK265" s="26">
        <f t="shared" si="139"/>
        <v>8.4206841267428687E-13</v>
      </c>
      <c r="AL265" s="26">
        <f t="shared" si="139"/>
        <v>2.1547044677253802E-12</v>
      </c>
      <c r="AM265" s="26">
        <f t="shared" si="139"/>
        <v>5.3559796769173584E-12</v>
      </c>
      <c r="AN265" s="26">
        <f t="shared" si="139"/>
        <v>1.2943617552550326E-11</v>
      </c>
      <c r="AO265" s="26">
        <f t="shared" si="139"/>
        <v>3.0434992623564332E-11</v>
      </c>
      <c r="AP265" s="26">
        <f t="shared" si="139"/>
        <v>6.9680114690791984E-11</v>
      </c>
      <c r="AQ265" s="26">
        <f t="shared" si="139"/>
        <v>1.5544025584868949E-10</v>
      </c>
      <c r="AR265" s="26">
        <f t="shared" si="139"/>
        <v>3.3808255647090047E-10</v>
      </c>
      <c r="AS265" s="26">
        <f t="shared" si="139"/>
        <v>7.1739469299922698E-10</v>
      </c>
      <c r="AT265" s="26">
        <f t="shared" si="139"/>
        <v>1.4860318640698255E-9</v>
      </c>
      <c r="AU265" s="26">
        <f t="shared" si="139"/>
        <v>3.0066226086994177E-9</v>
      </c>
      <c r="AV265" s="26">
        <f t="shared" si="139"/>
        <v>5.9449128853829137E-9</v>
      </c>
      <c r="AW265" s="26">
        <f t="shared" si="139"/>
        <v>1.1493498245073613E-8</v>
      </c>
      <c r="AX265" s="26">
        <f t="shared" si="139"/>
        <v>2.1737703202639259E-8</v>
      </c>
      <c r="AY265" s="26">
        <f t="shared" si="137"/>
        <v>4.0237876141055887E-8</v>
      </c>
      <c r="AZ265" s="26">
        <f t="shared" si="137"/>
        <v>7.293115050566359E-8</v>
      </c>
      <c r="BA265" s="26">
        <f t="shared" si="137"/>
        <v>1.2949000191821914E-7</v>
      </c>
      <c r="BB265" s="26">
        <f t="shared" si="137"/>
        <v>2.2531260333770199E-7</v>
      </c>
      <c r="BC265" s="26">
        <f t="shared" si="137"/>
        <v>3.8435679392902023E-7</v>
      </c>
      <c r="BD265" s="26">
        <f t="shared" si="137"/>
        <v>6.4305848215047274E-7</v>
      </c>
      <c r="BE265" s="26">
        <f t="shared" si="137"/>
        <v>1.055586565039456E-6</v>
      </c>
      <c r="BF265" s="26">
        <f t="shared" si="137"/>
        <v>1.7006672436746829E-6</v>
      </c>
      <c r="BG265" s="26">
        <f t="shared" si="137"/>
        <v>2.6901463672672339E-6</v>
      </c>
      <c r="BH265" s="26">
        <f t="shared" si="137"/>
        <v>4.1793345348615918E-6</v>
      </c>
      <c r="BI265" s="26">
        <f t="shared" si="137"/>
        <v>6.3789842900519094E-6</v>
      </c>
      <c r="BJ265" s="26">
        <f t="shared" si="137"/>
        <v>9.568476435077812E-6</v>
      </c>
      <c r="BK265" s="26">
        <f t="shared" si="137"/>
        <v>1.4109448302572358E-5</v>
      </c>
      <c r="BL265" s="26">
        <f t="shared" si="137"/>
        <v>2.0458700038729993E-5</v>
      </c>
      <c r="BM265" s="26">
        <f t="shared" si="137"/>
        <v>2.9178801694582123E-5</v>
      </c>
      <c r="BN265" s="26">
        <f t="shared" si="135"/>
        <v>4.0944447539171663E-5</v>
      </c>
      <c r="BO265" s="26">
        <f t="shared" si="135"/>
        <v>5.6542332315998912E-5</v>
      </c>
      <c r="BP265" s="26">
        <f t="shared" si="135"/>
        <v>7.6862232992061242E-5</v>
      </c>
      <c r="BQ265" s="26">
        <f t="shared" si="135"/>
        <v>1.028771426201433E-4</v>
      </c>
      <c r="BR265" s="26">
        <f t="shared" si="135"/>
        <v>1.3561077890837057E-4</v>
      </c>
      <c r="BS265" s="26">
        <f t="shared" si="135"/>
        <v>1.7609160843325757E-4</v>
      </c>
      <c r="BT265" s="26">
        <f t="shared" si="135"/>
        <v>2.2529367549549098E-4</v>
      </c>
      <c r="BU265" s="26">
        <f t="shared" si="135"/>
        <v>2.8406593866822844E-4</v>
      </c>
      <c r="BV265" s="26">
        <f t="shared" si="135"/>
        <v>3.5305338091622628E-4</v>
      </c>
      <c r="BW265" s="26">
        <f t="shared" si="135"/>
        <v>4.3261470619312308E-4</v>
      </c>
      <c r="BX265" s="26">
        <f t="shared" si="135"/>
        <v>5.2274276998335656E-4</v>
      </c>
      <c r="BY265" s="26">
        <f t="shared" si="135"/>
        <v>6.2299480806235724E-4</v>
      </c>
      <c r="BZ265" s="26">
        <f t="shared" si="135"/>
        <v>7.3243984191114864E-4</v>
      </c>
      <c r="CA265" s="26">
        <f t="shared" si="135"/>
        <v>8.4963021661693292E-4</v>
      </c>
      <c r="CB265" s="26">
        <f t="shared" si="135"/>
        <v>9.7260301112727949E-4</v>
      </c>
      <c r="CC265" s="26">
        <f t="shared" si="135"/>
        <v>1.0989150904944579E-3</v>
      </c>
      <c r="CD265" s="26">
        <f t="shared" si="140"/>
        <v>1.2257129855515118E-3</v>
      </c>
      <c r="CE265" s="26">
        <f t="shared" si="140"/>
        <v>1.3498358195314093E-3</v>
      </c>
      <c r="CF265" s="26">
        <f t="shared" si="140"/>
        <v>1.467946453740408E-3</v>
      </c>
      <c r="CG265" s="26">
        <f t="shared" si="140"/>
        <v>1.5766832280915493E-3</v>
      </c>
      <c r="CH265" s="26">
        <f t="shared" si="140"/>
        <v>1.6728224493166447E-3</v>
      </c>
      <c r="CI265" s="26">
        <f t="shared" si="140"/>
        <v>1.7534403986813015E-3</v>
      </c>
      <c r="CJ265" s="26">
        <f t="shared" si="123"/>
        <v>1.8160632700627765E-3</v>
      </c>
      <c r="CK265" s="26">
        <f t="shared" si="142"/>
        <v>1.8587941705348419E-3</v>
      </c>
      <c r="CL265" s="26">
        <f t="shared" si="142"/>
        <v>1.8804080562387355E-3</v>
      </c>
      <c r="CM265" s="26">
        <f t="shared" si="142"/>
        <v>1.880408056238736E-3</v>
      </c>
      <c r="CN265" s="26">
        <f t="shared" si="142"/>
        <v>1.8590397828723863E-3</v>
      </c>
      <c r="CO265" s="26">
        <f t="shared" si="142"/>
        <v>1.8172636079763782E-3</v>
      </c>
      <c r="CP265" s="26">
        <f t="shared" si="142"/>
        <v>1.7566881543771649E-3</v>
      </c>
      <c r="CQ265" s="26">
        <f t="shared" si="142"/>
        <v>1.6794710926463017E-3</v>
      </c>
      <c r="CR265" s="26">
        <f t="shared" si="142"/>
        <v>1.5881954897850889E-3</v>
      </c>
      <c r="CS265" s="26">
        <f t="shared" si="142"/>
        <v>1.485731264637665E-3</v>
      </c>
      <c r="CT265" s="26">
        <f t="shared" si="142"/>
        <v>1.3750917023774131E-3</v>
      </c>
      <c r="CU265" s="26">
        <f t="shared" si="142"/>
        <v>1.2592945063877366E-3</v>
      </c>
      <c r="CV265" s="26">
        <f t="shared" si="142"/>
        <v>1.1412356464138838E-3</v>
      </c>
      <c r="CW265" s="26">
        <f t="shared" si="142"/>
        <v>1.023582486989773E-3</v>
      </c>
      <c r="CX265" s="26">
        <f t="shared" si="142"/>
        <v>9.0869057518479679E-4</v>
      </c>
      <c r="CY265" s="26">
        <f t="shared" si="142"/>
        <v>7.9854626304118662E-4</v>
      </c>
      <c r="CZ265" s="26">
        <f t="shared" si="142"/>
        <v>6.9473524884583243E-4</v>
      </c>
      <c r="DA265" s="26">
        <f t="shared" si="141"/>
        <v>5.9843531336225208E-4</v>
      </c>
      <c r="DB265" s="26">
        <f t="shared" si="141"/>
        <v>5.1043012022074306E-4</v>
      </c>
      <c r="DC265" s="26">
        <f t="shared" si="141"/>
        <v>4.3114000445829945E-4</v>
      </c>
      <c r="DD265" s="26">
        <f t="shared" si="141"/>
        <v>3.6066519603723037E-4</v>
      </c>
      <c r="DE265" s="26">
        <f t="shared" si="141"/>
        <v>2.9883687671656238E-4</v>
      </c>
      <c r="DF265" s="26">
        <f t="shared" si="141"/>
        <v>2.4527177617302725E-4</v>
      </c>
      <c r="DG265" s="26">
        <f t="shared" si="141"/>
        <v>1.9942658436498514E-4</v>
      </c>
      <c r="DH265" s="26">
        <f t="shared" si="141"/>
        <v>1.6064919296068266E-4</v>
      </c>
      <c r="DI265" s="26">
        <f t="shared" si="141"/>
        <v>1.2822458520715023E-4</v>
      </c>
      <c r="DJ265" s="26">
        <f t="shared" si="141"/>
        <v>1.0141399011838246E-4</v>
      </c>
      <c r="DK265" s="26">
        <f t="shared" si="141"/>
        <v>7.9486640903597057E-5</v>
      </c>
      <c r="DL265" s="26">
        <f t="shared" si="141"/>
        <v>6.1744087130472918E-5</v>
      </c>
      <c r="DM265" s="26">
        <f t="shared" si="141"/>
        <v>4.7537483011956992E-5</v>
      </c>
      <c r="DN265" s="26">
        <f t="shared" si="141"/>
        <v>3.6278605456493468E-5</v>
      </c>
      <c r="DO265" s="26">
        <f t="shared" si="141"/>
        <v>2.7445553693173348E-5</v>
      </c>
      <c r="DP265" s="26">
        <f t="shared" si="138"/>
        <v>2.0584165269879974E-5</v>
      </c>
      <c r="DQ265" s="26">
        <f t="shared" si="138"/>
        <v>1.5306174175038865E-5</v>
      </c>
      <c r="DR265" s="26">
        <f t="shared" si="138"/>
        <v>1.1285060620579616E-5</v>
      </c>
      <c r="DS265" s="26">
        <f t="shared" si="138"/>
        <v>8.2504224705077626E-6</v>
      </c>
      <c r="DT265" s="26">
        <f t="shared" si="138"/>
        <v>5.9815562911181022E-6</v>
      </c>
      <c r="DU265" s="26">
        <f t="shared" si="138"/>
        <v>4.3007884076634211E-6</v>
      </c>
      <c r="DV265" s="26">
        <f t="shared" si="136"/>
        <v>3.06695566775999E-6</v>
      </c>
      <c r="DW265" s="26">
        <f t="shared" si="136"/>
        <v>2.1693101064643927E-6</v>
      </c>
      <c r="DX265" s="26">
        <f t="shared" si="134"/>
        <v>1.5220159617935623E-6</v>
      </c>
      <c r="DY265" s="26">
        <f t="shared" si="132"/>
        <v>1.0593231094083256E-6</v>
      </c>
      <c r="DZ265" s="26">
        <f t="shared" si="132"/>
        <v>7.3143738506765049E-7</v>
      </c>
      <c r="EA265" s="26">
        <f t="shared" si="132"/>
        <v>5.0106340551878045E-7</v>
      </c>
      <c r="EB265" s="26">
        <f t="shared" si="132"/>
        <v>3.4056653343854782E-7</v>
      </c>
      <c r="EC265" s="26">
        <f t="shared" si="132"/>
        <v>2.2968440627250826E-7</v>
      </c>
      <c r="ED265" s="26">
        <f t="shared" si="132"/>
        <v>1.5371187189006365E-7</v>
      </c>
      <c r="EE265" s="26">
        <f t="shared" si="130"/>
        <v>1.0208345690408761E-7</v>
      </c>
      <c r="EF265" s="26">
        <f t="shared" si="130"/>
        <v>6.7282278414058407E-8</v>
      </c>
      <c r="EG265" s="26">
        <f t="shared" si="130"/>
        <v>4.4011715955060461E-8</v>
      </c>
      <c r="EH265" s="26">
        <f t="shared" si="130"/>
        <v>2.857477080664398E-8</v>
      </c>
      <c r="EI265" s="26">
        <f t="shared" si="130"/>
        <v>1.8414852297614974E-8</v>
      </c>
      <c r="EJ265" s="26">
        <f t="shared" si="130"/>
        <v>1.1780089337444723E-8</v>
      </c>
      <c r="EK265" s="26">
        <f t="shared" si="130"/>
        <v>7.4807866595452936E-9</v>
      </c>
      <c r="EL265" s="26">
        <f t="shared" si="130"/>
        <v>4.7161481114524296E-9</v>
      </c>
      <c r="EM265" s="26">
        <f t="shared" si="130"/>
        <v>2.9518337100457844E-9</v>
      </c>
      <c r="EN265" s="26">
        <f t="shared" si="130"/>
        <v>1.8343538055284456E-9</v>
      </c>
      <c r="EO265" s="26">
        <f t="shared" si="130"/>
        <v>1.131835326815422E-9</v>
      </c>
      <c r="EP265" s="26">
        <f t="shared" si="130"/>
        <v>6.9344840445733503E-10</v>
      </c>
      <c r="EQ265" s="26">
        <f t="shared" si="130"/>
        <v>4.218881901243884E-10</v>
      </c>
      <c r="ER265" s="26">
        <f t="shared" si="130"/>
        <v>2.5489078153348728E-10</v>
      </c>
      <c r="ES265" s="26">
        <f t="shared" si="143"/>
        <v>1.5293446892009138E-10</v>
      </c>
      <c r="ET265" s="26">
        <f t="shared" si="143"/>
        <v>9.113218353457678E-11</v>
      </c>
      <c r="EU265" s="26">
        <f t="shared" si="143"/>
        <v>5.3935373928625495E-11</v>
      </c>
      <c r="EV265" s="26">
        <f t="shared" si="143"/>
        <v>3.1705253593179353E-11</v>
      </c>
      <c r="EW265" s="26">
        <f t="shared" si="143"/>
        <v>1.8512463507426831E-11</v>
      </c>
      <c r="EX265" s="26">
        <f t="shared" si="143"/>
        <v>1.0737228834307656E-11</v>
      </c>
      <c r="EY265" s="26">
        <f t="shared" si="143"/>
        <v>6.186350387978543E-12</v>
      </c>
      <c r="EZ265" s="26">
        <f t="shared" si="143"/>
        <v>3.5408716036455362E-12</v>
      </c>
      <c r="FA265" s="26">
        <f t="shared" si="143"/>
        <v>2.013436794229856E-12</v>
      </c>
      <c r="FB265" s="26">
        <f t="shared" si="143"/>
        <v>1.1374610460908802E-12</v>
      </c>
      <c r="FC265" s="26">
        <f t="shared" si="143"/>
        <v>6.3844587748327497E-13</v>
      </c>
      <c r="FD265" s="26">
        <f t="shared" si="143"/>
        <v>3.5605635475027991E-13</v>
      </c>
      <c r="FE265" s="26">
        <f t="shared" si="143"/>
        <v>1.9730511377882022E-13</v>
      </c>
      <c r="FF265" s="26">
        <f t="shared" si="143"/>
        <v>1.0864268923264157E-13</v>
      </c>
      <c r="FG265" s="26">
        <f t="shared" si="143"/>
        <v>5.9445999768803375E-14</v>
      </c>
      <c r="FH265" s="26">
        <f t="shared" si="143"/>
        <v>3.2323762374286813E-14</v>
      </c>
    </row>
    <row r="266" spans="2:164" ht="19.2" customHeight="1" x14ac:dyDescent="0.3">
      <c r="B266" s="26">
        <f t="shared" si="129"/>
        <v>4.2933252172575466E-2</v>
      </c>
      <c r="C266" s="3">
        <v>82</v>
      </c>
      <c r="D266" s="26">
        <f t="shared" si="133"/>
        <v>7.0660037199162566E-40</v>
      </c>
      <c r="E266" s="26">
        <f t="shared" si="133"/>
        <v>6.1474232363271428E-38</v>
      </c>
      <c r="F266" s="26">
        <f t="shared" si="133"/>
        <v>2.67412910780228E-36</v>
      </c>
      <c r="G266" s="26">
        <f t="shared" si="133"/>
        <v>7.75497441262671E-35</v>
      </c>
      <c r="H266" s="26">
        <f t="shared" si="133"/>
        <v>1.6867069347463052E-33</v>
      </c>
      <c r="I266" s="26">
        <f t="shared" si="133"/>
        <v>2.9348700664585761E-32</v>
      </c>
      <c r="J266" s="26">
        <f t="shared" si="133"/>
        <v>4.2555615963648931E-31</v>
      </c>
      <c r="K266" s="26">
        <f t="shared" si="133"/>
        <v>5.2890551269106591E-30</v>
      </c>
      <c r="L266" s="26">
        <f t="shared" si="133"/>
        <v>5.7518474505153703E-29</v>
      </c>
      <c r="M266" s="26">
        <f t="shared" si="133"/>
        <v>5.5601192021648456E-28</v>
      </c>
      <c r="N266" s="26">
        <f t="shared" si="133"/>
        <v>4.8373037058834751E-27</v>
      </c>
      <c r="O266" s="26">
        <f t="shared" si="133"/>
        <v>3.8258674764714159E-26</v>
      </c>
      <c r="P266" s="26">
        <f t="shared" si="133"/>
        <v>2.7737539204417972E-25</v>
      </c>
      <c r="Q266" s="26">
        <f t="shared" si="133"/>
        <v>1.8562814698341281E-24</v>
      </c>
      <c r="R266" s="26">
        <f t="shared" si="133"/>
        <v>1.1535463419683471E-23</v>
      </c>
      <c r="S266" s="26">
        <f t="shared" si="133"/>
        <v>6.6905687834164109E-23</v>
      </c>
      <c r="T266" s="26">
        <f t="shared" si="131"/>
        <v>3.6379967759826785E-22</v>
      </c>
      <c r="U266" s="26">
        <f t="shared" si="131"/>
        <v>1.8617983500617108E-21</v>
      </c>
      <c r="V266" s="26">
        <f t="shared" si="131"/>
        <v>8.998692025298316E-21</v>
      </c>
      <c r="W266" s="26">
        <f t="shared" si="131"/>
        <v>4.1204537168471334E-20</v>
      </c>
      <c r="X266" s="26">
        <f t="shared" si="131"/>
        <v>1.7923973668285115E-19</v>
      </c>
      <c r="Y266" s="26">
        <f t="shared" si="131"/>
        <v>7.4256462340038252E-19</v>
      </c>
      <c r="Z266" s="26">
        <f t="shared" si="131"/>
        <v>2.9365055561742298E-18</v>
      </c>
      <c r="AA266" s="26">
        <f t="shared" si="131"/>
        <v>1.1107651451615601E-17</v>
      </c>
      <c r="AB266" s="26">
        <f t="shared" si="131"/>
        <v>4.0265236512106561E-17</v>
      </c>
      <c r="AC266" s="26">
        <f t="shared" si="131"/>
        <v>1.4012302306213099E-16</v>
      </c>
      <c r="AD266" s="26">
        <f t="shared" si="131"/>
        <v>4.6887319255405115E-16</v>
      </c>
      <c r="AE266" s="26">
        <f t="shared" si="131"/>
        <v>1.5108136204519443E-15</v>
      </c>
      <c r="AF266" s="26">
        <f t="shared" si="131"/>
        <v>4.6943137492614263E-15</v>
      </c>
      <c r="AG266" s="26">
        <f t="shared" si="131"/>
        <v>1.4082941247784261E-14</v>
      </c>
      <c r="AH266" s="26">
        <f t="shared" si="131"/>
        <v>4.0840529618574082E-14</v>
      </c>
      <c r="AI266" s="26">
        <f t="shared" si="139"/>
        <v>1.1461697021986949E-13</v>
      </c>
      <c r="AJ266" s="26">
        <f t="shared" si="139"/>
        <v>3.1161488778527004E-13</v>
      </c>
      <c r="AK266" s="26">
        <f t="shared" si="139"/>
        <v>8.2153015870662163E-13</v>
      </c>
      <c r="AL266" s="26">
        <f t="shared" si="139"/>
        <v>2.1021507002198837E-12</v>
      </c>
      <c r="AM266" s="26">
        <f t="shared" si="139"/>
        <v>5.2253460262608392E-12</v>
      </c>
      <c r="AN266" s="26">
        <f t="shared" si="139"/>
        <v>1.2627919563463738E-11</v>
      </c>
      <c r="AO266" s="26">
        <f t="shared" si="139"/>
        <v>2.9692675730306676E-11</v>
      </c>
      <c r="AP266" s="26">
        <f t="shared" si="139"/>
        <v>6.7980599698333672E-11</v>
      </c>
      <c r="AQ266" s="26">
        <f t="shared" si="139"/>
        <v>1.5164903009628249E-10</v>
      </c>
      <c r="AR266" s="26">
        <f t="shared" si="139"/>
        <v>3.2983664045941523E-10</v>
      </c>
      <c r="AS266" s="26">
        <f t="shared" si="139"/>
        <v>6.998972614626608E-10</v>
      </c>
      <c r="AT266" s="26">
        <f t="shared" si="139"/>
        <v>1.4497871844583669E-9</v>
      </c>
      <c r="AU266" s="26">
        <f t="shared" si="139"/>
        <v>2.9332903499506529E-9</v>
      </c>
      <c r="AV266" s="26">
        <f t="shared" si="139"/>
        <v>5.7999150101296745E-9</v>
      </c>
      <c r="AW266" s="26">
        <f t="shared" si="139"/>
        <v>1.1213169019584017E-8</v>
      </c>
      <c r="AX266" s="26">
        <f t="shared" si="139"/>
        <v>2.1207515319648064E-8</v>
      </c>
      <c r="AY266" s="26">
        <f t="shared" si="137"/>
        <v>3.9256464527859418E-8</v>
      </c>
      <c r="AZ266" s="26">
        <f t="shared" si="137"/>
        <v>7.1152341956745003E-8</v>
      </c>
      <c r="BA266" s="26">
        <f t="shared" si="137"/>
        <v>1.2633170918850652E-7</v>
      </c>
      <c r="BB266" s="26">
        <f t="shared" si="137"/>
        <v>2.1981717398800203E-7</v>
      </c>
      <c r="BC266" s="26">
        <f t="shared" si="137"/>
        <v>3.7498223797953209E-7</v>
      </c>
      <c r="BD266" s="26">
        <f t="shared" si="137"/>
        <v>6.2737412892729067E-7</v>
      </c>
      <c r="BE266" s="26">
        <f t="shared" si="137"/>
        <v>1.0298405512580063E-6</v>
      </c>
      <c r="BF266" s="26">
        <f t="shared" si="137"/>
        <v>1.6591875548045694E-6</v>
      </c>
      <c r="BG266" s="26">
        <f t="shared" si="137"/>
        <v>2.6245330412363268E-6</v>
      </c>
      <c r="BH266" s="26">
        <f t="shared" si="137"/>
        <v>4.0773995462064329E-6</v>
      </c>
      <c r="BI266" s="26">
        <f t="shared" si="137"/>
        <v>6.2233993073677196E-6</v>
      </c>
      <c r="BJ266" s="26">
        <f t="shared" si="137"/>
        <v>9.3350989610515281E-6</v>
      </c>
      <c r="BK266" s="26">
        <f t="shared" si="137"/>
        <v>1.376531541714377E-5</v>
      </c>
      <c r="BL266" s="26">
        <f t="shared" si="137"/>
        <v>1.9959707354858538E-5</v>
      </c>
      <c r="BM266" s="26">
        <f t="shared" si="137"/>
        <v>2.8467123604470375E-5</v>
      </c>
      <c r="BN266" s="26">
        <f t="shared" si="135"/>
        <v>3.9945802477240662E-5</v>
      </c>
      <c r="BO266" s="26">
        <f t="shared" si="135"/>
        <v>5.5163251039998956E-5</v>
      </c>
      <c r="BP266" s="26">
        <f t="shared" si="135"/>
        <v>7.4987544382498802E-5</v>
      </c>
      <c r="BQ266" s="26">
        <f t="shared" si="135"/>
        <v>1.0036794401965204E-4</v>
      </c>
      <c r="BR266" s="26">
        <f t="shared" si="135"/>
        <v>1.3230319893499574E-4</v>
      </c>
      <c r="BS266" s="26">
        <f t="shared" si="135"/>
        <v>1.717966911543977E-4</v>
      </c>
      <c r="BT266" s="26">
        <f t="shared" si="135"/>
        <v>2.1979870780047909E-4</v>
      </c>
      <c r="BU266" s="26">
        <f t="shared" si="135"/>
        <v>2.7713750113973518E-4</v>
      </c>
      <c r="BV266" s="26">
        <f t="shared" si="135"/>
        <v>3.4444232284509894E-4</v>
      </c>
      <c r="BW266" s="26">
        <f t="shared" si="135"/>
        <v>4.2206312799329096E-4</v>
      </c>
      <c r="BX266" s="26">
        <f t="shared" si="135"/>
        <v>5.0999294632522621E-4</v>
      </c>
      <c r="BY266" s="26">
        <f t="shared" si="135"/>
        <v>6.0779981274376336E-4</v>
      </c>
      <c r="BZ266" s="26">
        <f t="shared" si="135"/>
        <v>7.1457545552307212E-4</v>
      </c>
      <c r="CA266" s="26">
        <f t="shared" si="135"/>
        <v>8.2890752840676413E-4</v>
      </c>
      <c r="CB266" s="26">
        <f t="shared" si="135"/>
        <v>9.4888098646563892E-4</v>
      </c>
      <c r="CC266" s="26">
        <f t="shared" si="135"/>
        <v>1.0721122834092276E-3</v>
      </c>
      <c r="CD266" s="26">
        <f t="shared" si="140"/>
        <v>1.1958175468795241E-3</v>
      </c>
      <c r="CE266" s="26">
        <f t="shared" si="140"/>
        <v>1.3169129946647901E-3</v>
      </c>
      <c r="CF266" s="26">
        <f t="shared" si="140"/>
        <v>1.4321428816979596E-3</v>
      </c>
      <c r="CG266" s="26">
        <f t="shared" si="140"/>
        <v>1.538227539601512E-3</v>
      </c>
      <c r="CH266" s="26">
        <f t="shared" si="140"/>
        <v>1.6320219017723369E-3</v>
      </c>
      <c r="CI266" s="26">
        <f t="shared" si="140"/>
        <v>1.7106735596890755E-3</v>
      </c>
      <c r="CJ266" s="26">
        <f t="shared" si="123"/>
        <v>1.771769043963685E-3</v>
      </c>
      <c r="CK266" s="26">
        <f t="shared" si="142"/>
        <v>1.813457727351066E-3</v>
      </c>
      <c r="CL266" s="26">
        <f t="shared" si="142"/>
        <v>1.8345444451109622E-3</v>
      </c>
      <c r="CM266" s="26">
        <f t="shared" si="142"/>
        <v>1.8345444451109626E-3</v>
      </c>
      <c r="CN266" s="26">
        <f t="shared" si="142"/>
        <v>1.8136973491437924E-3</v>
      </c>
      <c r="CO266" s="26">
        <f t="shared" si="142"/>
        <v>1.7729401053428087E-3</v>
      </c>
      <c r="CP266" s="26">
        <f t="shared" si="142"/>
        <v>1.7138421018313809E-3</v>
      </c>
      <c r="CQ266" s="26">
        <f t="shared" si="142"/>
        <v>1.6385083830695634E-3</v>
      </c>
      <c r="CR266" s="26">
        <f t="shared" si="142"/>
        <v>1.5494590144244777E-3</v>
      </c>
      <c r="CS266" s="26">
        <f t="shared" si="142"/>
        <v>1.4494939167196737E-3</v>
      </c>
      <c r="CT266" s="26">
        <f t="shared" si="142"/>
        <v>1.3415528803682084E-3</v>
      </c>
      <c r="CU266" s="26">
        <f t="shared" si="142"/>
        <v>1.2285800062319387E-3</v>
      </c>
      <c r="CV266" s="26">
        <f t="shared" si="142"/>
        <v>1.1134006306476919E-3</v>
      </c>
      <c r="CW266" s="26">
        <f t="shared" si="142"/>
        <v>9.9861706047782786E-4</v>
      </c>
      <c r="CX266" s="26">
        <f t="shared" si="142"/>
        <v>8.8652739042419234E-4</v>
      </c>
      <c r="CY266" s="26">
        <f t="shared" si="142"/>
        <v>7.7906952491823113E-4</v>
      </c>
      <c r="CZ266" s="26">
        <f t="shared" si="142"/>
        <v>6.7779048667886122E-4</v>
      </c>
      <c r="DA266" s="26">
        <f t="shared" si="141"/>
        <v>5.8383933010951444E-4</v>
      </c>
      <c r="DB266" s="26">
        <f t="shared" si="141"/>
        <v>4.9798060509340808E-4</v>
      </c>
      <c r="DC266" s="26">
        <f t="shared" si="141"/>
        <v>4.2062439459346302E-4</v>
      </c>
      <c r="DD266" s="26">
        <f t="shared" si="141"/>
        <v>3.5186848393876149E-4</v>
      </c>
      <c r="DE266" s="26">
        <f t="shared" si="141"/>
        <v>2.9154817240640245E-4</v>
      </c>
      <c r="DF266" s="26">
        <f t="shared" si="141"/>
        <v>2.3928953772978277E-4</v>
      </c>
      <c r="DG266" s="26">
        <f t="shared" si="141"/>
        <v>1.9456252133169289E-4</v>
      </c>
      <c r="DH266" s="26">
        <f t="shared" si="141"/>
        <v>1.5673091996164167E-4</v>
      </c>
      <c r="DI266" s="26">
        <f t="shared" si="141"/>
        <v>1.2509715629965883E-4</v>
      </c>
      <c r="DJ266" s="26">
        <f t="shared" si="141"/>
        <v>9.8940478164275615E-5</v>
      </c>
      <c r="DK266" s="26">
        <f t="shared" si="141"/>
        <v>7.754794234497276E-5</v>
      </c>
      <c r="DL266" s="26">
        <f t="shared" si="141"/>
        <v>6.023813378582726E-5</v>
      </c>
      <c r="DM266" s="26">
        <f t="shared" si="141"/>
        <v>4.6378032206787329E-5</v>
      </c>
      <c r="DN266" s="26">
        <f t="shared" si="141"/>
        <v>3.5393761420969249E-5</v>
      </c>
      <c r="DO266" s="26">
        <f t="shared" si="141"/>
        <v>2.6776149944559376E-5</v>
      </c>
      <c r="DP266" s="26">
        <f t="shared" si="138"/>
        <v>2.0082112458419494E-5</v>
      </c>
      <c r="DQ266" s="26">
        <f t="shared" si="138"/>
        <v>1.493285285369646E-5</v>
      </c>
      <c r="DR266" s="26">
        <f t="shared" si="138"/>
        <v>1.1009815239589875E-5</v>
      </c>
      <c r="DS266" s="26">
        <f t="shared" si="138"/>
        <v>8.0491926541539184E-6</v>
      </c>
      <c r="DT266" s="26">
        <f t="shared" si="138"/>
        <v>5.8356646742615657E-6</v>
      </c>
      <c r="DU266" s="26">
        <f t="shared" si="138"/>
        <v>4.1958911294277299E-6</v>
      </c>
      <c r="DV266" s="26">
        <f t="shared" si="136"/>
        <v>2.9921518709853573E-6</v>
      </c>
      <c r="DW266" s="26">
        <f t="shared" si="136"/>
        <v>2.1164001038677012E-6</v>
      </c>
      <c r="DX266" s="26">
        <f t="shared" si="134"/>
        <v>1.4848936212620125E-6</v>
      </c>
      <c r="DY266" s="26">
        <f t="shared" si="132"/>
        <v>1.0334859603983668E-6</v>
      </c>
      <c r="DZ266" s="26">
        <f t="shared" si="132"/>
        <v>7.1359744884648861E-7</v>
      </c>
      <c r="EA266" s="26">
        <f t="shared" si="132"/>
        <v>4.8884234684759089E-7</v>
      </c>
      <c r="EB266" s="26">
        <f t="shared" si="132"/>
        <v>3.3226003262297362E-7</v>
      </c>
      <c r="EC266" s="26">
        <f t="shared" si="132"/>
        <v>2.2408234758293498E-7</v>
      </c>
      <c r="ED266" s="26">
        <f t="shared" si="132"/>
        <v>1.4996280184396459E-7</v>
      </c>
      <c r="EE266" s="26">
        <f t="shared" si="130"/>
        <v>9.9593616491792817E-8</v>
      </c>
      <c r="EF266" s="26">
        <f t="shared" si="130"/>
        <v>6.5641247233227751E-8</v>
      </c>
      <c r="EG266" s="26">
        <f t="shared" si="130"/>
        <v>4.2938259468351685E-8</v>
      </c>
      <c r="EH266" s="26">
        <f t="shared" si="130"/>
        <v>2.7877825177213649E-8</v>
      </c>
      <c r="EI266" s="26">
        <f t="shared" si="130"/>
        <v>1.7965709558648765E-8</v>
      </c>
      <c r="EJ266" s="26">
        <f t="shared" si="130"/>
        <v>1.1492770085311929E-8</v>
      </c>
      <c r="EK266" s="26">
        <f t="shared" si="130"/>
        <v>7.2983284483368739E-9</v>
      </c>
      <c r="EL266" s="26">
        <f t="shared" si="130"/>
        <v>4.6011201087340797E-9</v>
      </c>
      <c r="EM266" s="26">
        <f t="shared" si="130"/>
        <v>2.8798377658983274E-9</v>
      </c>
      <c r="EN266" s="26">
        <f t="shared" si="130"/>
        <v>1.7896134688082403E-9</v>
      </c>
      <c r="EO266" s="26">
        <f t="shared" si="130"/>
        <v>1.1042295871369975E-9</v>
      </c>
      <c r="EP266" s="26">
        <f t="shared" si="130"/>
        <v>6.765350287388637E-10</v>
      </c>
      <c r="EQ266" s="26">
        <f t="shared" si="130"/>
        <v>4.1159823426769618E-10</v>
      </c>
      <c r="ER266" s="26">
        <f t="shared" si="130"/>
        <v>2.4867393320340231E-10</v>
      </c>
      <c r="ES266" s="26">
        <f t="shared" si="143"/>
        <v>1.4920435992204042E-10</v>
      </c>
      <c r="ET266" s="26">
        <f t="shared" si="143"/>
        <v>8.8909447350806655E-11</v>
      </c>
      <c r="EU266" s="26">
        <f t="shared" si="143"/>
        <v>5.2619877003537091E-11</v>
      </c>
      <c r="EV266" s="26">
        <f t="shared" si="143"/>
        <v>3.0931954725053043E-11</v>
      </c>
      <c r="EW266" s="26">
        <f t="shared" si="143"/>
        <v>1.8060940007245698E-11</v>
      </c>
      <c r="EX266" s="26">
        <f t="shared" si="143"/>
        <v>1.0475345204202595E-11</v>
      </c>
      <c r="EY266" s="26">
        <f t="shared" si="143"/>
        <v>6.0354637931498003E-12</v>
      </c>
      <c r="EZ266" s="26">
        <f t="shared" si="143"/>
        <v>3.4545088816054029E-12</v>
      </c>
      <c r="FA266" s="26">
        <f t="shared" si="143"/>
        <v>1.9643285797364454E-12</v>
      </c>
      <c r="FB266" s="26">
        <f t="shared" si="143"/>
        <v>1.1097180937472007E-12</v>
      </c>
      <c r="FC266" s="26">
        <f t="shared" si="143"/>
        <v>6.2287402681295145E-13</v>
      </c>
      <c r="FD266" s="26">
        <f t="shared" si="143"/>
        <v>3.4737205341490735E-13</v>
      </c>
      <c r="FE266" s="26">
        <f t="shared" si="143"/>
        <v>1.924927939305564E-13</v>
      </c>
      <c r="FF266" s="26">
        <f t="shared" si="143"/>
        <v>1.059928675440406E-13</v>
      </c>
      <c r="FG266" s="26">
        <f t="shared" si="143"/>
        <v>5.7996097335417947E-14</v>
      </c>
      <c r="FH266" s="26">
        <f t="shared" si="143"/>
        <v>3.1535377926133491E-14</v>
      </c>
    </row>
    <row r="267" spans="2:164" ht="19.2" customHeight="1" x14ac:dyDescent="0.3">
      <c r="B267" s="26">
        <f t="shared" si="129"/>
        <v>4.1381447877181142E-2</v>
      </c>
      <c r="C267" s="3">
        <v>83</v>
      </c>
      <c r="D267" s="26">
        <f t="shared" si="133"/>
        <v>6.810605995100001E-40</v>
      </c>
      <c r="E267" s="26">
        <f t="shared" si="133"/>
        <v>5.925227215737001E-38</v>
      </c>
      <c r="F267" s="26">
        <f t="shared" si="133"/>
        <v>2.5774738388455692E-36</v>
      </c>
      <c r="G267" s="26">
        <f t="shared" si="133"/>
        <v>7.4746741326522453E-35</v>
      </c>
      <c r="H267" s="26">
        <f t="shared" si="133"/>
        <v>1.6257416238518591E-33</v>
      </c>
      <c r="I267" s="26">
        <f t="shared" si="133"/>
        <v>2.8287904255022402E-32</v>
      </c>
      <c r="J267" s="26">
        <f t="shared" si="133"/>
        <v>4.1017461169782071E-31</v>
      </c>
      <c r="K267" s="26">
        <f t="shared" si="133"/>
        <v>5.0978844596729207E-30</v>
      </c>
      <c r="L267" s="26">
        <f t="shared" si="133"/>
        <v>5.5439493498943289E-29</v>
      </c>
      <c r="M267" s="26">
        <f t="shared" si="133"/>
        <v>5.3591510382311723E-28</v>
      </c>
      <c r="N267" s="26">
        <f t="shared" si="133"/>
        <v>4.6624614032611775E-27</v>
      </c>
      <c r="O267" s="26">
        <f t="shared" si="133"/>
        <v>3.6875831098519646E-26</v>
      </c>
      <c r="P267" s="26">
        <f t="shared" si="133"/>
        <v>2.673497754642694E-25</v>
      </c>
      <c r="Q267" s="26">
        <f t="shared" si="133"/>
        <v>1.7891869588762669E-24</v>
      </c>
      <c r="R267" s="26">
        <f t="shared" si="133"/>
        <v>1.1118518958731048E-23</v>
      </c>
      <c r="S267" s="26">
        <f t="shared" si="133"/>
        <v>6.4487409960640064E-23</v>
      </c>
      <c r="T267" s="26">
        <f t="shared" si="131"/>
        <v>3.5065029166098083E-22</v>
      </c>
      <c r="U267" s="26">
        <f t="shared" si="131"/>
        <v>1.7945044337944188E-21</v>
      </c>
      <c r="V267" s="26">
        <f t="shared" si="131"/>
        <v>8.6734380966730698E-21</v>
      </c>
      <c r="W267" s="26">
        <f t="shared" si="131"/>
        <v>3.9715216547924145E-20</v>
      </c>
      <c r="X267" s="26">
        <f t="shared" si="131"/>
        <v>1.7276119198347086E-19</v>
      </c>
      <c r="Y267" s="26">
        <f t="shared" si="131"/>
        <v>7.157249382172356E-19</v>
      </c>
      <c r="Z267" s="26">
        <f t="shared" si="131"/>
        <v>2.8303668011317857E-18</v>
      </c>
      <c r="AA267" s="26">
        <f t="shared" si="131"/>
        <v>1.0706170073846356E-17</v>
      </c>
      <c r="AB267" s="26">
        <f t="shared" si="131"/>
        <v>3.8809866517693041E-17</v>
      </c>
      <c r="AC267" s="26">
        <f t="shared" si="131"/>
        <v>1.3505833548157192E-16</v>
      </c>
      <c r="AD267" s="26">
        <f t="shared" si="131"/>
        <v>4.5192596872679592E-16</v>
      </c>
      <c r="AE267" s="26">
        <f t="shared" si="131"/>
        <v>1.4562058992307886E-15</v>
      </c>
      <c r="AF267" s="26">
        <f t="shared" si="131"/>
        <v>4.5246397583242631E-15</v>
      </c>
      <c r="AG267" s="26">
        <f t="shared" si="131"/>
        <v>1.3573919274972771E-14</v>
      </c>
      <c r="AH267" s="26">
        <f t="shared" si="131"/>
        <v>3.9364365897420774E-14</v>
      </c>
      <c r="AI267" s="26">
        <f t="shared" si="139"/>
        <v>1.1047418816372956E-13</v>
      </c>
      <c r="AJ267" s="26">
        <f t="shared" si="139"/>
        <v>3.0035169907013959E-13</v>
      </c>
      <c r="AK267" s="26">
        <f t="shared" si="139"/>
        <v>7.9183629754855036E-13</v>
      </c>
      <c r="AL267" s="26">
        <f t="shared" si="139"/>
        <v>2.0261693496095252E-12</v>
      </c>
      <c r="AM267" s="26">
        <f t="shared" si="139"/>
        <v>5.0364780976008051E-12</v>
      </c>
      <c r="AN267" s="26">
        <f t="shared" si="139"/>
        <v>1.2171488735868653E-11</v>
      </c>
      <c r="AO267" s="26">
        <f t="shared" si="139"/>
        <v>2.8619446487042562E-11</v>
      </c>
      <c r="AP267" s="26">
        <f t="shared" si="139"/>
        <v>6.5523469588755303E-11</v>
      </c>
      <c r="AQ267" s="26">
        <f t="shared" si="139"/>
        <v>1.4616773985183842E-10</v>
      </c>
      <c r="AR267" s="26">
        <f t="shared" si="139"/>
        <v>3.1791483417774941E-10</v>
      </c>
      <c r="AS267" s="26">
        <f t="shared" si="139"/>
        <v>6.7459977008449178E-10</v>
      </c>
      <c r="AT267" s="26">
        <f t="shared" si="139"/>
        <v>1.3973852380321598E-9</v>
      </c>
      <c r="AU267" s="26">
        <f t="shared" si="139"/>
        <v>2.8272678071813501E-9</v>
      </c>
      <c r="AV267" s="26">
        <f t="shared" si="139"/>
        <v>5.5902795278358267E-9</v>
      </c>
      <c r="AW267" s="26">
        <f t="shared" si="139"/>
        <v>1.0807873753815913E-8</v>
      </c>
      <c r="AX267" s="26">
        <f t="shared" si="139"/>
        <v>2.0440978621347517E-8</v>
      </c>
      <c r="AY267" s="26">
        <f t="shared" si="137"/>
        <v>3.7837556171430735E-8</v>
      </c>
      <c r="AZ267" s="26">
        <f t="shared" si="137"/>
        <v>6.8580570560718022E-8</v>
      </c>
      <c r="BA267" s="26">
        <f t="shared" si="137"/>
        <v>1.2176550283229534E-7</v>
      </c>
      <c r="BB267" s="26">
        <f t="shared" si="137"/>
        <v>2.1187197492819458E-7</v>
      </c>
      <c r="BC267" s="26">
        <f t="shared" si="137"/>
        <v>3.614286631128017E-7</v>
      </c>
      <c r="BD267" s="26">
        <f t="shared" si="137"/>
        <v>6.046979555925689E-7</v>
      </c>
      <c r="BE267" s="26">
        <f t="shared" si="137"/>
        <v>9.9261739880289685E-7</v>
      </c>
      <c r="BF267" s="26">
        <f t="shared" si="137"/>
        <v>1.5992169202935596E-6</v>
      </c>
      <c r="BG267" s="26">
        <f t="shared" si="137"/>
        <v>2.5296704011916384E-6</v>
      </c>
      <c r="BH267" s="26">
        <f t="shared" si="137"/>
        <v>3.9300236589941487E-6</v>
      </c>
      <c r="BI267" s="26">
        <f t="shared" si="137"/>
        <v>5.9984571637279181E-6</v>
      </c>
      <c r="BJ267" s="26">
        <f t="shared" si="137"/>
        <v>8.9976857455918284E-6</v>
      </c>
      <c r="BK267" s="26">
        <f t="shared" si="137"/>
        <v>1.3267773896042177E-5</v>
      </c>
      <c r="BL267" s="26">
        <f t="shared" si="137"/>
        <v>1.9238272149261227E-5</v>
      </c>
      <c r="BM267" s="26">
        <f t="shared" si="137"/>
        <v>2.7438191425995522E-5</v>
      </c>
      <c r="BN267" s="26">
        <f t="shared" si="135"/>
        <v>3.8501978291316272E-5</v>
      </c>
      <c r="BO267" s="26">
        <f t="shared" si="135"/>
        <v>5.3169398592770042E-5</v>
      </c>
      <c r="BP267" s="26">
        <f t="shared" si="135"/>
        <v>7.2277151212046979E-5</v>
      </c>
      <c r="BQ267" s="26">
        <f t="shared" si="135"/>
        <v>9.6740187006893463E-5</v>
      </c>
      <c r="BR267" s="26">
        <f t="shared" si="135"/>
        <v>1.2752115559999579E-4</v>
      </c>
      <c r="BS267" s="26">
        <f t="shared" si="135"/>
        <v>1.6558717219700972E-4</v>
      </c>
      <c r="BT267" s="26">
        <f t="shared" si="135"/>
        <v>2.118541761932327E-4</v>
      </c>
      <c r="BU267" s="26">
        <f t="shared" si="135"/>
        <v>2.6712048302625059E-4</v>
      </c>
      <c r="BV267" s="26">
        <f t="shared" si="135"/>
        <v>3.3199260033262522E-4</v>
      </c>
      <c r="BW267" s="26">
        <f t="shared" si="135"/>
        <v>4.0680783421040065E-4</v>
      </c>
      <c r="BX267" s="26">
        <f t="shared" si="135"/>
        <v>4.9155946633756701E-4</v>
      </c>
      <c r="BY267" s="26">
        <f t="shared" si="135"/>
        <v>5.8583114481326542E-4</v>
      </c>
      <c r="BZ267" s="26">
        <f t="shared" si="135"/>
        <v>6.8874742701018944E-4</v>
      </c>
      <c r="CA267" s="26">
        <f t="shared" si="135"/>
        <v>7.9894701533182028E-4</v>
      </c>
      <c r="CB267" s="26">
        <f t="shared" si="135"/>
        <v>9.1458408334037418E-4</v>
      </c>
      <c r="CC267" s="26">
        <f t="shared" si="135"/>
        <v>1.0333612370209415E-3</v>
      </c>
      <c r="CD267" s="26">
        <f t="shared" si="140"/>
        <v>1.1525952259079744E-3</v>
      </c>
      <c r="CE267" s="26">
        <f t="shared" si="140"/>
        <v>1.2693137297973872E-3</v>
      </c>
      <c r="CF267" s="26">
        <f t="shared" si="140"/>
        <v>1.3803786811546587E-3</v>
      </c>
      <c r="CG267" s="26">
        <f t="shared" si="140"/>
        <v>1.4826289538327816E-3</v>
      </c>
      <c r="CH267" s="26">
        <f t="shared" si="140"/>
        <v>1.5730331583347814E-3</v>
      </c>
      <c r="CI267" s="26">
        <f t="shared" si="140"/>
        <v>1.6488419852424812E-3</v>
      </c>
      <c r="CJ267" s="26">
        <f t="shared" si="123"/>
        <v>1.7077291990011409E-3</v>
      </c>
      <c r="CK267" s="26">
        <f t="shared" si="142"/>
        <v>1.7479110625070503E-3</v>
      </c>
      <c r="CL267" s="26">
        <f t="shared" si="142"/>
        <v>1.7682356097455045E-3</v>
      </c>
      <c r="CM267" s="26">
        <f t="shared" si="142"/>
        <v>1.7682356097455049E-3</v>
      </c>
      <c r="CN267" s="26">
        <f t="shared" si="142"/>
        <v>1.7481420232711238E-3</v>
      </c>
      <c r="CO267" s="26">
        <f t="shared" si="142"/>
        <v>1.7088579328605373E-3</v>
      </c>
      <c r="CP267" s="26">
        <f t="shared" si="142"/>
        <v>1.6518960017651854E-3</v>
      </c>
      <c r="CQ267" s="26">
        <f t="shared" si="142"/>
        <v>1.5792851885007828E-3</v>
      </c>
      <c r="CR267" s="26">
        <f t="shared" si="142"/>
        <v>1.4934544717344353E-3</v>
      </c>
      <c r="CS267" s="26">
        <f t="shared" si="142"/>
        <v>1.3971025703322147E-3</v>
      </c>
      <c r="CT267" s="26">
        <f t="shared" si="142"/>
        <v>1.2930630172223688E-3</v>
      </c>
      <c r="CU267" s="26">
        <f t="shared" si="142"/>
        <v>1.1841734999825907E-3</v>
      </c>
      <c r="CV267" s="26">
        <f t="shared" si="142"/>
        <v>1.0731572343592203E-3</v>
      </c>
      <c r="CW267" s="26">
        <f t="shared" si="142"/>
        <v>9.6252246793043577E-4</v>
      </c>
      <c r="CX267" s="26">
        <f t="shared" si="142"/>
        <v>8.544842317341607E-4</v>
      </c>
      <c r="CY267" s="26">
        <f t="shared" si="142"/>
        <v>7.5091038546335474E-4</v>
      </c>
      <c r="CZ267" s="26">
        <f t="shared" si="142"/>
        <v>6.5329203535311874E-4</v>
      </c>
      <c r="DA267" s="26">
        <f t="shared" si="141"/>
        <v>5.6273670372001356E-4</v>
      </c>
      <c r="DB267" s="26">
        <f t="shared" si="141"/>
        <v>4.799813061141279E-4</v>
      </c>
      <c r="DC267" s="26">
        <f t="shared" si="141"/>
        <v>4.0542110322261469E-4</v>
      </c>
      <c r="DD267" s="26">
        <f t="shared" si="141"/>
        <v>3.3915034596507108E-4</v>
      </c>
      <c r="DE267" s="26">
        <f t="shared" si="141"/>
        <v>2.8101028665677324E-4</v>
      </c>
      <c r="DF267" s="26">
        <f t="shared" si="141"/>
        <v>2.3064051829376636E-4</v>
      </c>
      <c r="DG267" s="26">
        <f t="shared" si="141"/>
        <v>1.8753014104259542E-4</v>
      </c>
      <c r="DH267" s="26">
        <f t="shared" si="141"/>
        <v>1.5106594695097982E-4</v>
      </c>
      <c r="DI267" s="26">
        <f t="shared" si="141"/>
        <v>1.2057557233702047E-4</v>
      </c>
      <c r="DJ267" s="26">
        <f t="shared" si="141"/>
        <v>9.5364316302916182E-5</v>
      </c>
      <c r="DK267" s="26">
        <f t="shared" si="141"/>
        <v>7.4745004669853212E-5</v>
      </c>
      <c r="DL267" s="26">
        <f t="shared" si="141"/>
        <v>5.8060851841761174E-5</v>
      </c>
      <c r="DM267" s="26">
        <f t="shared" si="141"/>
        <v>4.4701717789674498E-5</v>
      </c>
      <c r="DN267" s="26">
        <f t="shared" si="141"/>
        <v>3.411446883948841E-5</v>
      </c>
      <c r="DO267" s="26">
        <f t="shared" si="141"/>
        <v>2.5808337295960826E-5</v>
      </c>
      <c r="DP267" s="26">
        <f t="shared" si="138"/>
        <v>1.9356252971970583E-5</v>
      </c>
      <c r="DQ267" s="26">
        <f t="shared" si="138"/>
        <v>1.4393111184285734E-5</v>
      </c>
      <c r="DR267" s="26">
        <f t="shared" si="138"/>
        <v>1.0611870110448064E-5</v>
      </c>
      <c r="DS267" s="26">
        <f t="shared" si="138"/>
        <v>7.7582579799073841E-6</v>
      </c>
      <c r="DT267" s="26">
        <f t="shared" si="138"/>
        <v>5.6247370354328299E-6</v>
      </c>
      <c r="DU267" s="26">
        <f t="shared" si="138"/>
        <v>4.044232413906243E-6</v>
      </c>
      <c r="DV267" s="26">
        <f t="shared" si="136"/>
        <v>2.8840018033593784E-6</v>
      </c>
      <c r="DW267" s="26">
        <f t="shared" si="136"/>
        <v>2.0399037145712766E-6</v>
      </c>
      <c r="DX267" s="26">
        <f t="shared" si="134"/>
        <v>1.431222767481457E-6</v>
      </c>
      <c r="DY267" s="26">
        <f t="shared" si="132"/>
        <v>9.9613104616709974E-7</v>
      </c>
      <c r="DZ267" s="26">
        <f t="shared" si="132"/>
        <v>6.8780476997251859E-7</v>
      </c>
      <c r="EA267" s="26">
        <f t="shared" si="132"/>
        <v>4.7117334635912341E-7</v>
      </c>
      <c r="EB267" s="26">
        <f t="shared" si="132"/>
        <v>3.2025063385346833E-7</v>
      </c>
      <c r="EC267" s="26">
        <f t="shared" si="132"/>
        <v>2.1598298562210584E-7</v>
      </c>
      <c r="ED267" s="26">
        <f t="shared" si="132"/>
        <v>1.4454245960864047E-7</v>
      </c>
      <c r="EE267" s="26">
        <f t="shared" si="130"/>
        <v>9.5993847221005064E-8</v>
      </c>
      <c r="EF267" s="26">
        <f t="shared" si="130"/>
        <v>6.3268672032026697E-8</v>
      </c>
      <c r="EG267" s="26">
        <f t="shared" si="130"/>
        <v>4.1386274186363043E-8</v>
      </c>
      <c r="EH267" s="26">
        <f t="shared" si="130"/>
        <v>2.6870192941892653E-8</v>
      </c>
      <c r="EI267" s="26">
        <f t="shared" si="130"/>
        <v>1.7316346562553013E-8</v>
      </c>
      <c r="EJ267" s="26">
        <f t="shared" si="130"/>
        <v>1.1077368756927153E-8</v>
      </c>
      <c r="EK267" s="26">
        <f t="shared" si="130"/>
        <v>7.0345334441801143E-9</v>
      </c>
      <c r="EL267" s="26">
        <f t="shared" si="130"/>
        <v>4.4348145626352543E-9</v>
      </c>
      <c r="EM267" s="26">
        <f t="shared" si="130"/>
        <v>2.7757472442393496E-9</v>
      </c>
      <c r="EN267" s="26">
        <f t="shared" si="130"/>
        <v>1.7249286446344474E-9</v>
      </c>
      <c r="EO267" s="26">
        <f t="shared" si="130"/>
        <v>1.0643176743489125E-9</v>
      </c>
      <c r="EP267" s="26">
        <f t="shared" si="130"/>
        <v>6.5208195541095254E-10</v>
      </c>
      <c r="EQ267" s="26">
        <f t="shared" si="130"/>
        <v>3.9672118965561046E-10</v>
      </c>
      <c r="ER267" s="26">
        <f t="shared" si="130"/>
        <v>2.3968571875026713E-10</v>
      </c>
      <c r="ES267" s="26">
        <f t="shared" si="143"/>
        <v>1.4381143125015934E-10</v>
      </c>
      <c r="ET267" s="26">
        <f t="shared" si="143"/>
        <v>8.5695852868247308E-11</v>
      </c>
      <c r="EU267" s="26">
        <f t="shared" si="143"/>
        <v>5.0717953738348964E-11</v>
      </c>
      <c r="EV267" s="26">
        <f t="shared" si="143"/>
        <v>2.9813932265111341E-11</v>
      </c>
      <c r="EW267" s="26">
        <f t="shared" si="143"/>
        <v>1.740813494674283E-11</v>
      </c>
      <c r="EX267" s="26">
        <f t="shared" si="143"/>
        <v>1.0096718269110927E-11</v>
      </c>
      <c r="EY267" s="26">
        <f t="shared" si="143"/>
        <v>5.8173144994214895E-12</v>
      </c>
      <c r="EZ267" s="26">
        <f t="shared" si="143"/>
        <v>3.3296471148003857E-12</v>
      </c>
      <c r="FA267" s="26">
        <f t="shared" si="143"/>
        <v>1.8933287515531989E-12</v>
      </c>
      <c r="FB267" s="26">
        <f t="shared" si="143"/>
        <v>1.0696078012021205E-12</v>
      </c>
      <c r="FC267" s="26">
        <f t="shared" si="143"/>
        <v>6.0036050777151904E-13</v>
      </c>
      <c r="FD267" s="26">
        <f t="shared" si="143"/>
        <v>3.3481643702641648E-13</v>
      </c>
      <c r="FE267" s="26">
        <f t="shared" si="143"/>
        <v>1.8553522306559639E-13</v>
      </c>
      <c r="FF267" s="26">
        <f t="shared" si="143"/>
        <v>1.021618000424487E-13</v>
      </c>
      <c r="FG267" s="26">
        <f t="shared" si="143"/>
        <v>5.5899852853414853E-14</v>
      </c>
      <c r="FH267" s="26">
        <f t="shared" si="143"/>
        <v>3.0395544989044302E-14</v>
      </c>
    </row>
    <row r="268" spans="2:164" ht="19.2" customHeight="1" x14ac:dyDescent="0.3">
      <c r="B268" s="26">
        <f t="shared" si="129"/>
        <v>3.9410902740172497E-2</v>
      </c>
      <c r="C268" s="3">
        <v>84</v>
      </c>
      <c r="D268" s="26">
        <f t="shared" si="133"/>
        <v>6.4862914239047598E-40</v>
      </c>
      <c r="E268" s="26">
        <f t="shared" si="133"/>
        <v>5.6430735387971412E-38</v>
      </c>
      <c r="F268" s="26">
        <f t="shared" si="133"/>
        <v>2.4547369893767314E-36</v>
      </c>
      <c r="G268" s="26">
        <f t="shared" si="133"/>
        <v>7.1187372691926112E-35</v>
      </c>
      <c r="H268" s="26">
        <f t="shared" si="133"/>
        <v>1.5483253560493888E-33</v>
      </c>
      <c r="I268" s="26">
        <f t="shared" si="133"/>
        <v>2.6940861195259417E-32</v>
      </c>
      <c r="J268" s="26">
        <f t="shared" si="133"/>
        <v>3.9064248733125764E-31</v>
      </c>
      <c r="K268" s="26">
        <f t="shared" si="133"/>
        <v>4.8551280568313509E-30</v>
      </c>
      <c r="L268" s="26">
        <f t="shared" si="133"/>
        <v>5.2799517618041207E-29</v>
      </c>
      <c r="M268" s="26">
        <f t="shared" si="133"/>
        <v>5.1039533697439712E-28</v>
      </c>
      <c r="N268" s="26">
        <f t="shared" si="133"/>
        <v>4.4404394316773102E-27</v>
      </c>
      <c r="O268" s="26">
        <f t="shared" si="133"/>
        <v>3.5119839141447266E-26</v>
      </c>
      <c r="P268" s="26">
        <f t="shared" si="133"/>
        <v>2.5461883377549457E-25</v>
      </c>
      <c r="Q268" s="26">
        <f t="shared" si="133"/>
        <v>1.7039875798821582E-24</v>
      </c>
      <c r="R268" s="26">
        <f t="shared" si="133"/>
        <v>1.0589065674981945E-23</v>
      </c>
      <c r="S268" s="26">
        <f t="shared" si="133"/>
        <v>6.1416580914895262E-23</v>
      </c>
      <c r="T268" s="26">
        <f t="shared" si="131"/>
        <v>3.3395265872474346E-22</v>
      </c>
      <c r="U268" s="26">
        <f t="shared" si="131"/>
        <v>1.7090518417089693E-21</v>
      </c>
      <c r="V268" s="26">
        <f t="shared" si="131"/>
        <v>8.2604172349267286E-21</v>
      </c>
      <c r="W268" s="26">
        <f t="shared" si="131"/>
        <v>3.7824015759927742E-20</v>
      </c>
      <c r="X268" s="26">
        <f t="shared" si="131"/>
        <v>1.6453446855568647E-19</v>
      </c>
      <c r="Y268" s="26">
        <f t="shared" si="131"/>
        <v>6.816427983021289E-19</v>
      </c>
      <c r="Z268" s="26">
        <f t="shared" si="131"/>
        <v>2.6955874296493183E-18</v>
      </c>
      <c r="AA268" s="26">
        <f t="shared" si="131"/>
        <v>1.0196352451282238E-17</v>
      </c>
      <c r="AB268" s="26">
        <f t="shared" si="131"/>
        <v>3.6961777635898117E-17</v>
      </c>
      <c r="AC268" s="26">
        <f t="shared" si="131"/>
        <v>1.2862698617292558E-16</v>
      </c>
      <c r="AD268" s="26">
        <f t="shared" si="131"/>
        <v>4.3040568450171025E-16</v>
      </c>
      <c r="AE268" s="26">
        <f t="shared" si="131"/>
        <v>1.386862761172179E-15</v>
      </c>
      <c r="AF268" s="26">
        <f t="shared" si="131"/>
        <v>4.3091807222135818E-15</v>
      </c>
      <c r="AG268" s="26">
        <f t="shared" si="131"/>
        <v>1.2927542166640728E-14</v>
      </c>
      <c r="AH268" s="26">
        <f t="shared" si="131"/>
        <v>3.7489872283257861E-14</v>
      </c>
      <c r="AI268" s="26">
        <f t="shared" si="139"/>
        <v>1.0521351253688524E-13</v>
      </c>
      <c r="AJ268" s="26">
        <f t="shared" si="139"/>
        <v>2.8604923720965662E-13</v>
      </c>
      <c r="AK268" s="26">
        <f t="shared" si="139"/>
        <v>7.5412980718909529E-13</v>
      </c>
      <c r="AL268" s="26">
        <f t="shared" si="139"/>
        <v>1.9296850948662134E-12</v>
      </c>
      <c r="AM268" s="26">
        <f t="shared" si="139"/>
        <v>4.7966458072388601E-12</v>
      </c>
      <c r="AN268" s="26">
        <f t="shared" si="139"/>
        <v>1.1591894034160617E-11</v>
      </c>
      <c r="AO268" s="26">
        <f t="shared" si="139"/>
        <v>2.7256615701945283E-11</v>
      </c>
      <c r="AP268" s="26">
        <f t="shared" si="139"/>
        <v>6.2403304370243115E-11</v>
      </c>
      <c r="AQ268" s="26">
        <f t="shared" si="139"/>
        <v>1.3920737128746511E-10</v>
      </c>
      <c r="AR268" s="26">
        <f t="shared" si="139"/>
        <v>3.0277603255023739E-10</v>
      </c>
      <c r="AS268" s="26">
        <f t="shared" si="139"/>
        <v>6.4247597150903953E-10</v>
      </c>
      <c r="AT268" s="26">
        <f t="shared" si="139"/>
        <v>1.3308430838401517E-9</v>
      </c>
      <c r="AU268" s="26">
        <f t="shared" si="139"/>
        <v>2.6926360068393798E-9</v>
      </c>
      <c r="AV268" s="26">
        <f t="shared" si="139"/>
        <v>5.3240757407960229E-9</v>
      </c>
      <c r="AW268" s="26">
        <f t="shared" si="139"/>
        <v>1.0293213098872293E-8</v>
      </c>
      <c r="AX268" s="26">
        <f t="shared" si="139"/>
        <v>1.9467598686997626E-8</v>
      </c>
      <c r="AY268" s="26">
        <f t="shared" si="137"/>
        <v>3.6035767782314972E-8</v>
      </c>
      <c r="AZ268" s="26">
        <f t="shared" si="137"/>
        <v>6.5314829105445704E-8</v>
      </c>
      <c r="BA268" s="26">
        <f t="shared" si="137"/>
        <v>1.1596714555456694E-7</v>
      </c>
      <c r="BB268" s="26">
        <f t="shared" si="137"/>
        <v>2.0178283326494712E-7</v>
      </c>
      <c r="BC268" s="26">
        <f t="shared" si="137"/>
        <v>3.4421777439314433E-7</v>
      </c>
      <c r="BD268" s="26">
        <f t="shared" si="137"/>
        <v>5.7590281485006533E-7</v>
      </c>
      <c r="BE268" s="26">
        <f t="shared" si="137"/>
        <v>9.4534990362180609E-7</v>
      </c>
      <c r="BF268" s="26">
        <f t="shared" si="137"/>
        <v>1.5230637336129132E-6</v>
      </c>
      <c r="BG268" s="26">
        <f t="shared" si="137"/>
        <v>2.4092099058967974E-6</v>
      </c>
      <c r="BH268" s="26">
        <f t="shared" si="137"/>
        <v>3.742879675232521E-6</v>
      </c>
      <c r="BI268" s="26">
        <f t="shared" si="137"/>
        <v>5.7128163464075384E-6</v>
      </c>
      <c r="BJ268" s="26">
        <f t="shared" si="137"/>
        <v>8.5692245196112602E-6</v>
      </c>
      <c r="BK268" s="26">
        <f t="shared" si="137"/>
        <v>1.2635975139087783E-5</v>
      </c>
      <c r="BL268" s="26">
        <f t="shared" si="137"/>
        <v>1.832216395167735E-5</v>
      </c>
      <c r="BM268" s="26">
        <f t="shared" si="137"/>
        <v>2.6131610881900486E-5</v>
      </c>
      <c r="BN268" s="26">
        <f t="shared" si="135"/>
        <v>3.6668550753634527E-5</v>
      </c>
      <c r="BO268" s="26">
        <f t="shared" si="135"/>
        <v>5.0637522469304775E-5</v>
      </c>
      <c r="BP268" s="26">
        <f t="shared" si="135"/>
        <v>6.8835382106711385E-5</v>
      </c>
      <c r="BQ268" s="26">
        <f t="shared" si="135"/>
        <v>9.2133511435136585E-5</v>
      </c>
      <c r="BR268" s="26">
        <f t="shared" si="135"/>
        <v>1.2144871961904356E-4</v>
      </c>
      <c r="BS268" s="26">
        <f t="shared" si="135"/>
        <v>1.5770206875905679E-4</v>
      </c>
      <c r="BT268" s="26">
        <f t="shared" si="135"/>
        <v>2.0176588208879295E-4</v>
      </c>
      <c r="BU268" s="26">
        <f t="shared" si="135"/>
        <v>2.5440046002500041E-4</v>
      </c>
      <c r="BV268" s="26">
        <f t="shared" si="135"/>
        <v>3.1618342888821432E-4</v>
      </c>
      <c r="BW268" s="26">
        <f t="shared" si="135"/>
        <v>3.8743603258133374E-4</v>
      </c>
      <c r="BX268" s="26">
        <f t="shared" si="135"/>
        <v>4.6815187270244458E-4</v>
      </c>
      <c r="BY268" s="26">
        <f t="shared" si="135"/>
        <v>5.5793442363168111E-4</v>
      </c>
      <c r="BZ268" s="26">
        <f t="shared" si="135"/>
        <v>6.5594993048589446E-4</v>
      </c>
      <c r="CA268" s="26">
        <f t="shared" si="135"/>
        <v>7.6090191936363798E-4</v>
      </c>
      <c r="CB268" s="26">
        <f t="shared" si="135"/>
        <v>8.710324603241655E-4</v>
      </c>
      <c r="CC268" s="26">
        <f t="shared" si="135"/>
        <v>9.8415355906756284E-4</v>
      </c>
      <c r="CD268" s="26">
        <f t="shared" si="140"/>
        <v>1.0977097389599751E-3</v>
      </c>
      <c r="CE268" s="26">
        <f t="shared" si="140"/>
        <v>1.2088702188546539E-3</v>
      </c>
      <c r="CF268" s="26">
        <f t="shared" si="140"/>
        <v>1.3146463630044362E-3</v>
      </c>
      <c r="CG268" s="26">
        <f t="shared" si="140"/>
        <v>1.4120275750788389E-3</v>
      </c>
      <c r="CH268" s="26">
        <f t="shared" si="140"/>
        <v>1.4981268174616958E-3</v>
      </c>
      <c r="CI268" s="26">
        <f t="shared" si="140"/>
        <v>1.5703257002309336E-3</v>
      </c>
      <c r="CJ268" s="26">
        <f t="shared" si="123"/>
        <v>1.6264087609534669E-3</v>
      </c>
      <c r="CK268" s="26">
        <f t="shared" si="142"/>
        <v>1.6646772023876661E-3</v>
      </c>
      <c r="CL268" s="26">
        <f t="shared" si="142"/>
        <v>1.6840339140433368E-3</v>
      </c>
      <c r="CM268" s="26">
        <f t="shared" si="142"/>
        <v>1.684033914043337E-3</v>
      </c>
      <c r="CN268" s="26">
        <f t="shared" si="142"/>
        <v>1.6648971650201172E-3</v>
      </c>
      <c r="CO268" s="26">
        <f t="shared" si="142"/>
        <v>1.6274837455814632E-3</v>
      </c>
      <c r="CP268" s="26">
        <f t="shared" si="142"/>
        <v>1.5732342873954139E-3</v>
      </c>
      <c r="CQ268" s="26">
        <f t="shared" si="142"/>
        <v>1.5040811319055067E-3</v>
      </c>
      <c r="CR268" s="26">
        <f t="shared" si="142"/>
        <v>1.4223375921280329E-3</v>
      </c>
      <c r="CS268" s="26">
        <f t="shared" si="142"/>
        <v>1.3305738765068704E-3</v>
      </c>
      <c r="CT268" s="26">
        <f t="shared" si="142"/>
        <v>1.2314885878308268E-3</v>
      </c>
      <c r="CU268" s="26">
        <f t="shared" si="142"/>
        <v>1.1277842856977048E-3</v>
      </c>
      <c r="CV268" s="26">
        <f t="shared" si="142"/>
        <v>1.0220545089135427E-3</v>
      </c>
      <c r="CW268" s="26">
        <f t="shared" si="142"/>
        <v>9.1668806469565262E-4</v>
      </c>
      <c r="CX268" s="26">
        <f t="shared" si="142"/>
        <v>8.1379450641348597E-4</v>
      </c>
      <c r="CY268" s="26">
        <f t="shared" si="142"/>
        <v>7.1515274806033756E-4</v>
      </c>
      <c r="CZ268" s="26">
        <f t="shared" si="142"/>
        <v>6.2218289081249374E-4</v>
      </c>
      <c r="DA268" s="26">
        <f t="shared" si="141"/>
        <v>5.3593971782858404E-4</v>
      </c>
      <c r="DB268" s="26">
        <f t="shared" si="141"/>
        <v>4.5712505344202637E-4</v>
      </c>
      <c r="DC268" s="26">
        <f t="shared" si="141"/>
        <v>3.8611533640248998E-4</v>
      </c>
      <c r="DD268" s="26">
        <f t="shared" si="141"/>
        <v>3.2300032949054373E-4</v>
      </c>
      <c r="DE268" s="26">
        <f t="shared" si="141"/>
        <v>2.6762884443502202E-4</v>
      </c>
      <c r="DF268" s="26">
        <f t="shared" si="141"/>
        <v>2.1965763647025356E-4</v>
      </c>
      <c r="DG268" s="26">
        <f t="shared" si="141"/>
        <v>1.7860013432628128E-4</v>
      </c>
      <c r="DH268" s="26">
        <f t="shared" si="141"/>
        <v>1.4387233042950453E-4</v>
      </c>
      <c r="DI268" s="26">
        <f t="shared" si="141"/>
        <v>1.1483387841620992E-4</v>
      </c>
      <c r="DJ268" s="26">
        <f t="shared" si="141"/>
        <v>9.0823158383729655E-5</v>
      </c>
      <c r="DK268" s="26">
        <f t="shared" si="141"/>
        <v>7.1185718733193502E-5</v>
      </c>
      <c r="DL268" s="26">
        <f t="shared" si="141"/>
        <v>5.5296049373105858E-5</v>
      </c>
      <c r="DM268" s="26">
        <f t="shared" si="141"/>
        <v>4.2573064561594739E-5</v>
      </c>
      <c r="DN268" s="26">
        <f t="shared" si="141"/>
        <v>3.2489970323322281E-5</v>
      </c>
      <c r="DO268" s="26">
        <f t="shared" si="141"/>
        <v>2.4579368853296014E-5</v>
      </c>
      <c r="DP268" s="26">
        <f t="shared" si="138"/>
        <v>1.8434526639971975E-5</v>
      </c>
      <c r="DQ268" s="26">
        <f t="shared" si="138"/>
        <v>1.3707724937414979E-5</v>
      </c>
      <c r="DR268" s="26">
        <f t="shared" si="138"/>
        <v>1.0106542962331484E-5</v>
      </c>
      <c r="DS268" s="26">
        <f t="shared" si="138"/>
        <v>7.3888171237213153E-6</v>
      </c>
      <c r="DT268" s="26">
        <f t="shared" si="138"/>
        <v>5.3568924146979307E-6</v>
      </c>
      <c r="DU268" s="26">
        <f t="shared" si="138"/>
        <v>3.8516499180059433E-6</v>
      </c>
      <c r="DV268" s="26">
        <f t="shared" si="136"/>
        <v>2.7466683841517879E-6</v>
      </c>
      <c r="DW268" s="26">
        <f t="shared" si="136"/>
        <v>1.9427654424488339E-6</v>
      </c>
      <c r="DX268" s="26">
        <f t="shared" si="134"/>
        <v>1.3630693023632915E-6</v>
      </c>
      <c r="DY268" s="26">
        <f t="shared" si="132"/>
        <v>9.4869623444485653E-7</v>
      </c>
      <c r="DZ268" s="26">
        <f t="shared" si="132"/>
        <v>6.5505216187858883E-7</v>
      </c>
      <c r="EA268" s="26">
        <f t="shared" si="132"/>
        <v>4.4873652034202212E-7</v>
      </c>
      <c r="EB268" s="26">
        <f t="shared" si="132"/>
        <v>3.0500060366996966E-7</v>
      </c>
      <c r="EC268" s="26">
        <f t="shared" si="132"/>
        <v>2.0569808154486262E-7</v>
      </c>
      <c r="ED268" s="26">
        <f t="shared" si="132"/>
        <v>1.3765948534156229E-7</v>
      </c>
      <c r="EE268" s="26">
        <f t="shared" si="130"/>
        <v>9.1422711639052393E-8</v>
      </c>
      <c r="EF268" s="26">
        <f t="shared" si="130"/>
        <v>6.0255878125739686E-8</v>
      </c>
      <c r="EG268" s="26">
        <f t="shared" si="130"/>
        <v>3.9415499225107638E-8</v>
      </c>
      <c r="EH268" s="26">
        <f t="shared" si="130"/>
        <v>2.559065994465966E-8</v>
      </c>
      <c r="EI268" s="26">
        <f t="shared" si="130"/>
        <v>1.6491758631002861E-8</v>
      </c>
      <c r="EJ268" s="26">
        <f t="shared" si="130"/>
        <v>1.0549875006597283E-8</v>
      </c>
      <c r="EK268" s="26">
        <f t="shared" si="130"/>
        <v>6.6995556611239152E-9</v>
      </c>
      <c r="EL268" s="26">
        <f t="shared" si="130"/>
        <v>4.2236329167954779E-9</v>
      </c>
      <c r="EM268" s="26">
        <f t="shared" si="130"/>
        <v>2.6435688040374746E-9</v>
      </c>
      <c r="EN268" s="26">
        <f t="shared" si="130"/>
        <v>1.6427891853661396E-9</v>
      </c>
      <c r="EO268" s="26">
        <f t="shared" si="130"/>
        <v>1.0136358803322971E-9</v>
      </c>
      <c r="EP268" s="26">
        <f t="shared" si="130"/>
        <v>6.2103043372471636E-10</v>
      </c>
      <c r="EQ268" s="26">
        <f t="shared" si="130"/>
        <v>3.7782970443391456E-10</v>
      </c>
      <c r="ER268" s="26">
        <f t="shared" si="130"/>
        <v>2.2827211309549239E-10</v>
      </c>
      <c r="ES268" s="26">
        <f t="shared" si="143"/>
        <v>1.3696326785729453E-10</v>
      </c>
      <c r="ET268" s="26">
        <f t="shared" si="143"/>
        <v>8.161509796975931E-11</v>
      </c>
      <c r="EU268" s="26">
        <f t="shared" si="143"/>
        <v>4.8302813084141845E-11</v>
      </c>
      <c r="EV268" s="26">
        <f t="shared" si="143"/>
        <v>2.8394221204867931E-11</v>
      </c>
      <c r="EW268" s="26">
        <f t="shared" si="143"/>
        <v>1.6579176139755068E-11</v>
      </c>
      <c r="EX268" s="26">
        <f t="shared" si="143"/>
        <v>9.6159221610580216E-12</v>
      </c>
      <c r="EY268" s="26">
        <f t="shared" si="143"/>
        <v>5.5402995232585589E-12</v>
      </c>
      <c r="EZ268" s="26">
        <f t="shared" si="143"/>
        <v>3.1710924902860802E-12</v>
      </c>
      <c r="FA268" s="26">
        <f t="shared" si="143"/>
        <v>1.8031702395744745E-12</v>
      </c>
      <c r="FB268" s="26">
        <f t="shared" si="143"/>
        <v>1.0186740963829713E-12</v>
      </c>
      <c r="FC268" s="26">
        <f t="shared" si="143"/>
        <v>5.7177191216335111E-13</v>
      </c>
      <c r="FD268" s="26">
        <f t="shared" si="143"/>
        <v>3.1887279716801554E-13</v>
      </c>
      <c r="FE268" s="26">
        <f t="shared" si="143"/>
        <v>1.7670021244342506E-13</v>
      </c>
      <c r="FF268" s="26">
        <f t="shared" si="143"/>
        <v>9.7296952421379663E-14</v>
      </c>
      <c r="FG268" s="26">
        <f t="shared" si="143"/>
        <v>5.3237955098490311E-14</v>
      </c>
      <c r="FH268" s="26">
        <f t="shared" si="143"/>
        <v>2.8948138084804087E-14</v>
      </c>
    </row>
    <row r="269" spans="2:164" ht="19.2" customHeight="1" x14ac:dyDescent="0.3">
      <c r="B269" s="26">
        <f t="shared" si="129"/>
        <v>3.7092614343691765E-2</v>
      </c>
      <c r="C269" s="3">
        <v>85</v>
      </c>
      <c r="D269" s="26">
        <f t="shared" si="133"/>
        <v>6.1047448695574218E-40</v>
      </c>
      <c r="E269" s="26">
        <f t="shared" si="133"/>
        <v>5.3111280365149564E-38</v>
      </c>
      <c r="F269" s="26">
        <f t="shared" si="133"/>
        <v>2.3103406958839826E-36</v>
      </c>
      <c r="G269" s="26">
        <f t="shared" si="133"/>
        <v>6.6999880180636344E-35</v>
      </c>
      <c r="H269" s="26">
        <f t="shared" si="133"/>
        <v>1.4572473939288368E-33</v>
      </c>
      <c r="I269" s="26">
        <f t="shared" si="133"/>
        <v>2.5356104654361803E-32</v>
      </c>
      <c r="J269" s="26">
        <f t="shared" si="133"/>
        <v>3.676635174882425E-31</v>
      </c>
      <c r="K269" s="26">
        <f t="shared" si="133"/>
        <v>4.5695322887824481E-30</v>
      </c>
      <c r="L269" s="26">
        <f t="shared" si="133"/>
        <v>4.9693663640509375E-29</v>
      </c>
      <c r="M269" s="26">
        <f t="shared" si="133"/>
        <v>4.8037208185825618E-28</v>
      </c>
      <c r="N269" s="26">
        <f t="shared" si="133"/>
        <v>4.1792371121668803E-27</v>
      </c>
      <c r="O269" s="26">
        <f t="shared" si="133"/>
        <v>3.3053966250773898E-26</v>
      </c>
      <c r="P269" s="26">
        <f t="shared" si="133"/>
        <v>2.3964125531811254E-25</v>
      </c>
      <c r="Q269" s="26">
        <f t="shared" si="133"/>
        <v>1.6037530163596783E-24</v>
      </c>
      <c r="R269" s="26">
        <f t="shared" si="133"/>
        <v>9.9661794588065372E-24</v>
      </c>
      <c r="S269" s="26">
        <f t="shared" si="133"/>
        <v>5.7803840861077907E-23</v>
      </c>
      <c r="T269" s="26">
        <f t="shared" si="131"/>
        <v>3.1430838468211151E-22</v>
      </c>
      <c r="U269" s="26">
        <f t="shared" si="131"/>
        <v>1.6085193804319712E-21</v>
      </c>
      <c r="V269" s="26">
        <f t="shared" si="131"/>
        <v>7.7745103387545682E-21</v>
      </c>
      <c r="W269" s="26">
        <f t="shared" si="131"/>
        <v>3.5599073656402581E-20</v>
      </c>
      <c r="X269" s="26">
        <f t="shared" si="131"/>
        <v>1.5485597040535199E-19</v>
      </c>
      <c r="Y269" s="26">
        <f t="shared" si="131"/>
        <v>6.4154616310788608E-19</v>
      </c>
      <c r="Z269" s="26">
        <f t="shared" si="131"/>
        <v>2.5370234631993585E-18</v>
      </c>
      <c r="AA269" s="26">
        <f t="shared" si="131"/>
        <v>9.5965670129715197E-18</v>
      </c>
      <c r="AB269" s="26">
        <f t="shared" si="131"/>
        <v>3.478755542202176E-17</v>
      </c>
      <c r="AC269" s="26">
        <f t="shared" si="131"/>
        <v>1.2106069286863585E-16</v>
      </c>
      <c r="AD269" s="26">
        <f t="shared" si="131"/>
        <v>4.0508770306043322E-16</v>
      </c>
      <c r="AE269" s="26">
        <f t="shared" si="131"/>
        <v>1.3052825987502863E-15</v>
      </c>
      <c r="AF269" s="26">
        <f t="shared" si="131"/>
        <v>4.0556995032598424E-15</v>
      </c>
      <c r="AG269" s="26">
        <f t="shared" si="131"/>
        <v>1.2167098509779511E-14</v>
      </c>
      <c r="AH269" s="26">
        <f t="shared" si="131"/>
        <v>3.528458567836034E-14</v>
      </c>
      <c r="AI269" s="26">
        <f t="shared" si="139"/>
        <v>9.9024482387656704E-14</v>
      </c>
      <c r="AJ269" s="26">
        <f t="shared" si="139"/>
        <v>2.6922281149144151E-13</v>
      </c>
      <c r="AK269" s="26">
        <f t="shared" si="139"/>
        <v>7.0976923029561914E-13</v>
      </c>
      <c r="AL269" s="26">
        <f t="shared" si="139"/>
        <v>1.816174206932907E-12</v>
      </c>
      <c r="AM269" s="26">
        <f t="shared" si="139"/>
        <v>4.5144901715189273E-12</v>
      </c>
      <c r="AN269" s="26">
        <f t="shared" si="139"/>
        <v>1.0910017914504111E-11</v>
      </c>
      <c r="AO269" s="26">
        <f t="shared" si="139"/>
        <v>2.5653285366536741E-11</v>
      </c>
      <c r="AP269" s="26">
        <f t="shared" si="139"/>
        <v>5.8732521760228822E-11</v>
      </c>
      <c r="AQ269" s="26">
        <f t="shared" si="139"/>
        <v>1.3101870238820247E-10</v>
      </c>
      <c r="AR269" s="26">
        <f t="shared" si="139"/>
        <v>2.849656776943411E-10</v>
      </c>
      <c r="AS269" s="26">
        <f t="shared" si="139"/>
        <v>6.0468326730262545E-10</v>
      </c>
      <c r="AT269" s="26">
        <f t="shared" si="139"/>
        <v>1.2525581965554368E-9</v>
      </c>
      <c r="AU269" s="26">
        <f t="shared" si="139"/>
        <v>2.5342456534958868E-9</v>
      </c>
      <c r="AV269" s="26">
        <f t="shared" si="139"/>
        <v>5.0108948148668449E-9</v>
      </c>
      <c r="AW269" s="26">
        <f t="shared" si="139"/>
        <v>9.6877299754092178E-9</v>
      </c>
      <c r="AX269" s="26">
        <f t="shared" si="139"/>
        <v>1.8322445823056591E-8</v>
      </c>
      <c r="AY269" s="26">
        <f t="shared" si="137"/>
        <v>3.3916016736296442E-8</v>
      </c>
      <c r="AZ269" s="26">
        <f t="shared" si="137"/>
        <v>6.1472780334537138E-8</v>
      </c>
      <c r="BA269" s="26">
        <f t="shared" si="137"/>
        <v>1.0914554875723949E-7</v>
      </c>
      <c r="BB269" s="26">
        <f t="shared" si="137"/>
        <v>1.899132548375973E-7</v>
      </c>
      <c r="BC269" s="26">
        <f t="shared" si="137"/>
        <v>3.2396967001707706E-7</v>
      </c>
      <c r="BD269" s="26">
        <f t="shared" si="137"/>
        <v>5.4202617868241447E-7</v>
      </c>
      <c r="BE269" s="26">
        <f t="shared" si="137"/>
        <v>8.8974108576169998E-7</v>
      </c>
      <c r="BF269" s="26">
        <f t="shared" si="137"/>
        <v>1.433471749282742E-6</v>
      </c>
      <c r="BG269" s="26">
        <f t="shared" si="137"/>
        <v>2.2674916761381623E-6</v>
      </c>
      <c r="BH269" s="26">
        <f t="shared" si="137"/>
        <v>3.5227102825717849E-6</v>
      </c>
      <c r="BI269" s="26">
        <f t="shared" si="137"/>
        <v>5.3767683260306249E-6</v>
      </c>
      <c r="BJ269" s="26">
        <f t="shared" si="137"/>
        <v>8.0651524890458925E-6</v>
      </c>
      <c r="BK269" s="26">
        <f t="shared" si="137"/>
        <v>1.1892682483847325E-5</v>
      </c>
      <c r="BL269" s="26">
        <f t="shared" si="137"/>
        <v>1.7244389601578683E-5</v>
      </c>
      <c r="BM269" s="26">
        <f t="shared" si="137"/>
        <v>2.4594457300612222E-5</v>
      </c>
      <c r="BN269" s="26">
        <f t="shared" si="135"/>
        <v>3.451157717989132E-5</v>
      </c>
      <c r="BO269" s="26">
        <f t="shared" si="135"/>
        <v>4.7658844676992735E-5</v>
      </c>
      <c r="BP269" s="26">
        <f t="shared" si="135"/>
        <v>6.4786241982787187E-5</v>
      </c>
      <c r="BQ269" s="26">
        <f t="shared" si="135"/>
        <v>8.6713893115422677E-5</v>
      </c>
      <c r="BR269" s="26">
        <f t="shared" si="135"/>
        <v>1.1430467728851159E-4</v>
      </c>
      <c r="BS269" s="26">
        <f t="shared" si="135"/>
        <v>1.4842547647911229E-4</v>
      </c>
      <c r="BT269" s="26">
        <f t="shared" si="135"/>
        <v>1.898973007894522E-4</v>
      </c>
      <c r="BU269" s="26">
        <f t="shared" si="135"/>
        <v>2.3943572708235336E-4</v>
      </c>
      <c r="BV269" s="26">
        <f t="shared" si="135"/>
        <v>2.975844036594959E-4</v>
      </c>
      <c r="BW269" s="26">
        <f t="shared" si="135"/>
        <v>3.6464567772360827E-4</v>
      </c>
      <c r="BX269" s="26">
        <f t="shared" si="135"/>
        <v>4.4061352724935964E-4</v>
      </c>
      <c r="BY269" s="26">
        <f t="shared" si="135"/>
        <v>5.2511475165334701E-4</v>
      </c>
      <c r="BZ269" s="26">
        <f t="shared" si="135"/>
        <v>6.1736464045731242E-4</v>
      </c>
      <c r="CA269" s="26">
        <f t="shared" si="135"/>
        <v>7.161429829304829E-4</v>
      </c>
      <c r="CB269" s="26">
        <f t="shared" si="135"/>
        <v>8.1979525677568525E-4</v>
      </c>
      <c r="CC269" s="26">
        <f t="shared" si="135"/>
        <v>9.262621732400593E-4</v>
      </c>
      <c r="CD269" s="26">
        <f t="shared" si="140"/>
        <v>1.0331385778446825E-3</v>
      </c>
      <c r="CE269" s="26">
        <f t="shared" si="140"/>
        <v>1.1377602059808509E-3</v>
      </c>
      <c r="CF269" s="26">
        <f t="shared" si="140"/>
        <v>1.2373142240041754E-3</v>
      </c>
      <c r="CG269" s="26">
        <f t="shared" si="140"/>
        <v>1.3289671294859661E-3</v>
      </c>
      <c r="CH269" s="26">
        <f t="shared" si="140"/>
        <v>1.4100017105521845E-3</v>
      </c>
      <c r="CI269" s="26">
        <f t="shared" si="140"/>
        <v>1.4779536002173495E-3</v>
      </c>
      <c r="CJ269" s="26">
        <f t="shared" si="123"/>
        <v>1.530737657367969E-3</v>
      </c>
      <c r="CK269" s="26">
        <f t="shared" si="142"/>
        <v>1.5667550140119212E-3</v>
      </c>
      <c r="CL269" s="26">
        <f t="shared" si="142"/>
        <v>1.5849730955701995E-3</v>
      </c>
      <c r="CM269" s="26">
        <f t="shared" si="142"/>
        <v>1.5849730955701997E-3</v>
      </c>
      <c r="CN269" s="26">
        <f t="shared" si="142"/>
        <v>1.5669620376659928E-3</v>
      </c>
      <c r="CO269" s="26">
        <f t="shared" si="142"/>
        <v>1.5317494076060832E-3</v>
      </c>
      <c r="CP269" s="26">
        <f t="shared" si="142"/>
        <v>1.4806910940192131E-3</v>
      </c>
      <c r="CQ269" s="26">
        <f t="shared" si="142"/>
        <v>1.4156057712051829E-3</v>
      </c>
      <c r="CR269" s="26">
        <f t="shared" si="142"/>
        <v>1.3386706749440311E-3</v>
      </c>
      <c r="CS269" s="26">
        <f t="shared" si="142"/>
        <v>1.2523048249476428E-3</v>
      </c>
      <c r="CT269" s="26">
        <f t="shared" si="142"/>
        <v>1.1590480826643077E-3</v>
      </c>
      <c r="CU269" s="26">
        <f t="shared" si="142"/>
        <v>1.0614440335978399E-3</v>
      </c>
      <c r="CV269" s="26">
        <f t="shared" si="142"/>
        <v>9.6193365544804024E-4</v>
      </c>
      <c r="CW269" s="26">
        <f t="shared" si="142"/>
        <v>8.6276523736061427E-4</v>
      </c>
      <c r="CX269" s="26">
        <f t="shared" si="142"/>
        <v>7.6592424133033979E-4</v>
      </c>
      <c r="CY269" s="26">
        <f t="shared" si="142"/>
        <v>6.7308493935090599E-4</v>
      </c>
      <c r="CZ269" s="26">
        <f t="shared" si="142"/>
        <v>5.8558389723528822E-4</v>
      </c>
      <c r="DA269" s="26">
        <f t="shared" si="141"/>
        <v>5.0441385207396152E-4</v>
      </c>
      <c r="DB269" s="26">
        <f t="shared" si="141"/>
        <v>4.3023534441602484E-4</v>
      </c>
      <c r="DC269" s="26">
        <f t="shared" si="141"/>
        <v>3.6340266955528473E-4</v>
      </c>
      <c r="DD269" s="26">
        <f t="shared" si="141"/>
        <v>3.0400031010874707E-4</v>
      </c>
      <c r="DE269" s="26">
        <f t="shared" si="141"/>
        <v>2.5188597123296193E-4</v>
      </c>
      <c r="DF269" s="26">
        <f t="shared" si="141"/>
        <v>2.067365990308269E-4</v>
      </c>
      <c r="DG269" s="26">
        <f t="shared" si="141"/>
        <v>1.6809424407179417E-4</v>
      </c>
      <c r="DH269" s="26">
        <f t="shared" si="141"/>
        <v>1.3540925216894544E-4</v>
      </c>
      <c r="DI269" s="26">
        <f t="shared" si="141"/>
        <v>1.0807894439172699E-4</v>
      </c>
      <c r="DJ269" s="26">
        <f t="shared" si="141"/>
        <v>8.5480619655274969E-5</v>
      </c>
      <c r="DK269" s="26">
        <f t="shared" si="141"/>
        <v>6.6998323513593896E-5</v>
      </c>
      <c r="DL269" s="26">
        <f t="shared" si="141"/>
        <v>5.2043340586452571E-5</v>
      </c>
      <c r="DM269" s="26">
        <f t="shared" si="141"/>
        <v>4.0068766646206821E-5</v>
      </c>
      <c r="DN269" s="26">
        <f t="shared" si="141"/>
        <v>3.057879559842097E-5</v>
      </c>
      <c r="DO269" s="26">
        <f t="shared" si="141"/>
        <v>2.3133523626631543E-5</v>
      </c>
      <c r="DP269" s="26">
        <f t="shared" si="138"/>
        <v>1.7350142719973628E-5</v>
      </c>
      <c r="DQ269" s="26">
        <f t="shared" si="138"/>
        <v>1.290138817639057E-5</v>
      </c>
      <c r="DR269" s="26">
        <f t="shared" si="138"/>
        <v>9.5120404351355151E-6</v>
      </c>
      <c r="DS269" s="26">
        <f t="shared" si="138"/>
        <v>6.9541808223259446E-6</v>
      </c>
      <c r="DT269" s="26">
        <f t="shared" si="138"/>
        <v>5.0417810961862886E-6</v>
      </c>
      <c r="DU269" s="26">
        <f t="shared" si="138"/>
        <v>3.6250822757703002E-6</v>
      </c>
      <c r="DV269" s="26">
        <f t="shared" si="136"/>
        <v>2.5850996556722712E-6</v>
      </c>
      <c r="DW269" s="26">
        <f t="shared" si="136"/>
        <v>1.8284851223047851E-6</v>
      </c>
      <c r="DX269" s="26">
        <f t="shared" si="134"/>
        <v>1.282888755165451E-6</v>
      </c>
      <c r="DY269" s="26">
        <f t="shared" si="132"/>
        <v>8.9289057359515908E-7</v>
      </c>
      <c r="DZ269" s="26">
        <f t="shared" si="132"/>
        <v>6.1651968176808373E-7</v>
      </c>
      <c r="EA269" s="26">
        <f t="shared" si="132"/>
        <v>4.2234025443955025E-7</v>
      </c>
      <c r="EB269" s="26">
        <f t="shared" si="132"/>
        <v>2.8705939168938322E-7</v>
      </c>
      <c r="EC269" s="26">
        <f t="shared" si="132"/>
        <v>1.9359819439516482E-7</v>
      </c>
      <c r="ED269" s="26">
        <f t="shared" si="132"/>
        <v>1.2956186855676453E-7</v>
      </c>
      <c r="EE269" s="26">
        <f t="shared" si="130"/>
        <v>8.6044905072049324E-8</v>
      </c>
      <c r="EF269" s="26">
        <f t="shared" si="130"/>
        <v>5.671141470657853E-8</v>
      </c>
      <c r="EG269" s="26">
        <f t="shared" si="130"/>
        <v>3.7096940447160133E-8</v>
      </c>
      <c r="EH269" s="26">
        <f t="shared" si="130"/>
        <v>2.4085327006738503E-8</v>
      </c>
      <c r="EI269" s="26">
        <f t="shared" si="130"/>
        <v>1.552165518212034E-8</v>
      </c>
      <c r="EJ269" s="26">
        <f t="shared" si="130"/>
        <v>9.9292941238562679E-9</v>
      </c>
      <c r="EK269" s="26">
        <f t="shared" si="130"/>
        <v>6.3054641516460389E-9</v>
      </c>
      <c r="EL269" s="26">
        <f t="shared" si="130"/>
        <v>3.9751839216898618E-9</v>
      </c>
      <c r="EM269" s="26">
        <f t="shared" si="130"/>
        <v>2.4880647567411527E-9</v>
      </c>
      <c r="EN269" s="26">
        <f t="shared" si="130"/>
        <v>1.5461545274034255E-9</v>
      </c>
      <c r="EO269" s="26">
        <f t="shared" si="130"/>
        <v>9.540102403127503E-10</v>
      </c>
      <c r="EP269" s="26">
        <f t="shared" si="130"/>
        <v>5.8449923174090963E-10</v>
      </c>
      <c r="EQ269" s="26">
        <f t="shared" si="130"/>
        <v>3.5560442770250784E-10</v>
      </c>
      <c r="ER269" s="26">
        <f t="shared" si="130"/>
        <v>2.1484434173693404E-10</v>
      </c>
      <c r="ES269" s="26">
        <f t="shared" si="143"/>
        <v>1.2890660504215958E-10</v>
      </c>
      <c r="ET269" s="26">
        <f t="shared" si="143"/>
        <v>7.6814209853891112E-11</v>
      </c>
      <c r="EU269" s="26">
        <f t="shared" si="143"/>
        <v>4.5461471138015861E-11</v>
      </c>
      <c r="EV269" s="26">
        <f t="shared" si="143"/>
        <v>2.6723972898699231E-11</v>
      </c>
      <c r="EW269" s="26">
        <f t="shared" si="143"/>
        <v>1.5603930484475358E-11</v>
      </c>
      <c r="EX269" s="26">
        <f t="shared" si="143"/>
        <v>9.0502796809957859E-12</v>
      </c>
      <c r="EY269" s="26">
        <f t="shared" si="143"/>
        <v>5.2143995513021735E-12</v>
      </c>
      <c r="EZ269" s="26">
        <f t="shared" si="143"/>
        <v>2.9845576379163112E-12</v>
      </c>
      <c r="FA269" s="26">
        <f t="shared" si="143"/>
        <v>1.6971014019524467E-12</v>
      </c>
      <c r="FB269" s="26">
        <f t="shared" si="143"/>
        <v>9.5875209071338476E-13</v>
      </c>
      <c r="FC269" s="26">
        <f t="shared" si="143"/>
        <v>5.3813827027138939E-13</v>
      </c>
      <c r="FD269" s="26">
        <f t="shared" si="143"/>
        <v>3.0011557380519113E-13</v>
      </c>
      <c r="FE269" s="26">
        <f t="shared" si="143"/>
        <v>1.6630608229969418E-13</v>
      </c>
      <c r="FF269" s="26">
        <f t="shared" si="143"/>
        <v>9.1573602278945573E-14</v>
      </c>
      <c r="FG269" s="26">
        <f t="shared" si="143"/>
        <v>5.0106310680932057E-14</v>
      </c>
      <c r="FH269" s="26">
        <f t="shared" si="143"/>
        <v>2.724530643275679E-14</v>
      </c>
    </row>
    <row r="270" spans="2:164" ht="19.2" customHeight="1" x14ac:dyDescent="0.3">
      <c r="B270" s="26">
        <f t="shared" si="129"/>
        <v>3.4504757529015613E-2</v>
      </c>
      <c r="C270" s="3">
        <v>86</v>
      </c>
      <c r="D270" s="26">
        <f t="shared" si="133"/>
        <v>5.6788324367976047E-40</v>
      </c>
      <c r="E270" s="26">
        <f t="shared" si="133"/>
        <v>4.9405842200139153E-38</v>
      </c>
      <c r="F270" s="26">
        <f t="shared" si="133"/>
        <v>2.1491541357060316E-36</v>
      </c>
      <c r="G270" s="26">
        <f t="shared" si="133"/>
        <v>6.2325469935475702E-35</v>
      </c>
      <c r="H270" s="26">
        <f t="shared" si="133"/>
        <v>1.3555789710965931E-33</v>
      </c>
      <c r="I270" s="26">
        <f t="shared" si="133"/>
        <v>2.358707409708076E-32</v>
      </c>
      <c r="J270" s="26">
        <f t="shared" si="133"/>
        <v>3.4201257440766764E-31</v>
      </c>
      <c r="K270" s="26">
        <f t="shared" si="133"/>
        <v>4.2507277104953026E-30</v>
      </c>
      <c r="L270" s="26">
        <f t="shared" si="133"/>
        <v>4.6226663851636649E-29</v>
      </c>
      <c r="M270" s="26">
        <f t="shared" si="133"/>
        <v>4.4685775056581995E-28</v>
      </c>
      <c r="N270" s="26">
        <f t="shared" si="133"/>
        <v>3.8876624299226812E-27</v>
      </c>
      <c r="O270" s="26">
        <f t="shared" si="133"/>
        <v>3.0747875582115271E-26</v>
      </c>
      <c r="P270" s="26">
        <f t="shared" si="133"/>
        <v>2.2292209797033738E-25</v>
      </c>
      <c r="Q270" s="26">
        <f t="shared" si="133"/>
        <v>1.4918632710322597E-24</v>
      </c>
      <c r="R270" s="26">
        <f t="shared" si="133"/>
        <v>9.2708646128432958E-24</v>
      </c>
      <c r="S270" s="26">
        <f t="shared" si="133"/>
        <v>5.3771014754491099E-23</v>
      </c>
      <c r="T270" s="26">
        <f t="shared" si="131"/>
        <v>2.9237989272754578E-22</v>
      </c>
      <c r="U270" s="26">
        <f t="shared" si="131"/>
        <v>1.4962970980762532E-21</v>
      </c>
      <c r="V270" s="26">
        <f t="shared" si="131"/>
        <v>7.2321026407019285E-21</v>
      </c>
      <c r="W270" s="26">
        <f t="shared" si="131"/>
        <v>3.3115417354793115E-20</v>
      </c>
      <c r="X270" s="26">
        <f t="shared" si="131"/>
        <v>1.4405206549335076E-19</v>
      </c>
      <c r="Y270" s="26">
        <f t="shared" si="131"/>
        <v>5.9678712847245246E-19</v>
      </c>
      <c r="Z270" s="26">
        <f t="shared" si="131"/>
        <v>2.3600218262319629E-18</v>
      </c>
      <c r="AA270" s="26">
        <f t="shared" si="131"/>
        <v>8.9270390818339757E-18</v>
      </c>
      <c r="AB270" s="26">
        <f t="shared" si="131"/>
        <v>3.2360516671648166E-17</v>
      </c>
      <c r="AC270" s="26">
        <f t="shared" si="131"/>
        <v>1.1261459801733573E-16</v>
      </c>
      <c r="AD270" s="26">
        <f t="shared" si="131"/>
        <v>3.7682577028877528E-16</v>
      </c>
      <c r="AE270" s="26">
        <f t="shared" si="131"/>
        <v>1.2142163709304994E-15</v>
      </c>
      <c r="AF270" s="26">
        <f t="shared" si="131"/>
        <v>3.7727437239626455E-15</v>
      </c>
      <c r="AG270" s="26">
        <f t="shared" si="131"/>
        <v>1.1318231171887922E-14</v>
      </c>
      <c r="AH270" s="26">
        <f t="shared" si="131"/>
        <v>3.2822870398474753E-14</v>
      </c>
      <c r="AI270" s="26">
        <f t="shared" si="139"/>
        <v>9.2115797569913264E-14</v>
      </c>
      <c r="AJ270" s="26">
        <f t="shared" si="139"/>
        <v>2.5043982464320156E-13</v>
      </c>
      <c r="AK270" s="26">
        <f t="shared" si="139"/>
        <v>6.6025044678662273E-13</v>
      </c>
      <c r="AL270" s="26">
        <f t="shared" si="139"/>
        <v>1.6894643785422399E-12</v>
      </c>
      <c r="AM270" s="26">
        <f t="shared" si="139"/>
        <v>4.1995257409478418E-12</v>
      </c>
      <c r="AN270" s="26">
        <f t="shared" si="139"/>
        <v>1.0148853873957318E-11</v>
      </c>
      <c r="AO270" s="26">
        <f t="shared" si="139"/>
        <v>2.3863521271196979E-11</v>
      </c>
      <c r="AP270" s="26">
        <f t="shared" si="139"/>
        <v>5.4634903963003581E-11</v>
      </c>
      <c r="AQ270" s="26">
        <f t="shared" si="139"/>
        <v>1.2187786268670003E-10</v>
      </c>
      <c r="AR270" s="26">
        <f t="shared" si="139"/>
        <v>2.650843513435732E-10</v>
      </c>
      <c r="AS270" s="26">
        <f t="shared" si="139"/>
        <v>5.6249606260709379E-10</v>
      </c>
      <c r="AT270" s="26">
        <f t="shared" si="139"/>
        <v>1.165170415400407E-9</v>
      </c>
      <c r="AU270" s="26">
        <f t="shared" si="139"/>
        <v>2.3574378172054773E-9</v>
      </c>
      <c r="AV270" s="26">
        <f t="shared" si="139"/>
        <v>4.6612975022017191E-9</v>
      </c>
      <c r="AW270" s="26">
        <f t="shared" si="139"/>
        <v>9.0118418375899746E-9</v>
      </c>
      <c r="AX270" s="26">
        <f t="shared" si="139"/>
        <v>1.7044135649354976E-8</v>
      </c>
      <c r="AY270" s="26">
        <f t="shared" si="137"/>
        <v>3.1549783010508339E-8</v>
      </c>
      <c r="AZ270" s="26">
        <f t="shared" si="137"/>
        <v>5.7183981706546202E-8</v>
      </c>
      <c r="BA270" s="26">
        <f t="shared" si="137"/>
        <v>1.0153074302999027E-7</v>
      </c>
      <c r="BB270" s="26">
        <f t="shared" si="137"/>
        <v>1.7666349287218364E-7</v>
      </c>
      <c r="BC270" s="26">
        <f t="shared" si="137"/>
        <v>3.0136713489960673E-7</v>
      </c>
      <c r="BD270" s="26">
        <f t="shared" si="137"/>
        <v>5.0421039877433931E-7</v>
      </c>
      <c r="BE270" s="26">
        <f t="shared" si="137"/>
        <v>8.2766612628995386E-7</v>
      </c>
      <c r="BF270" s="26">
        <f t="shared" si="137"/>
        <v>1.3334620923560397E-6</v>
      </c>
      <c r="BG270" s="26">
        <f t="shared" si="137"/>
        <v>2.1092945824541057E-6</v>
      </c>
      <c r="BH270" s="26">
        <f t="shared" si="137"/>
        <v>3.2769397977411968E-6</v>
      </c>
      <c r="BI270" s="26">
        <f t="shared" si="137"/>
        <v>5.0016449544470952E-6</v>
      </c>
      <c r="BJ270" s="26">
        <f t="shared" si="137"/>
        <v>7.5024674316706018E-6</v>
      </c>
      <c r="BK270" s="26">
        <f t="shared" si="137"/>
        <v>1.1062960450090541E-5</v>
      </c>
      <c r="BL270" s="26">
        <f t="shared" si="137"/>
        <v>1.6041292652631344E-5</v>
      </c>
      <c r="BM270" s="26">
        <f t="shared" si="137"/>
        <v>2.2878564930802079E-5</v>
      </c>
      <c r="BN270" s="26">
        <f t="shared" si="135"/>
        <v>3.2103792725480318E-5</v>
      </c>
      <c r="BO270" s="26">
        <f t="shared" si="135"/>
        <v>4.4333809001853732E-5</v>
      </c>
      <c r="BP270" s="26">
        <f t="shared" si="135"/>
        <v>6.0266271611895087E-5</v>
      </c>
      <c r="BQ270" s="26">
        <f t="shared" si="135"/>
        <v>8.0664086618997875E-5</v>
      </c>
      <c r="BR270" s="26">
        <f t="shared" si="135"/>
        <v>1.0632993236140618E-4</v>
      </c>
      <c r="BS270" s="26">
        <f t="shared" si="135"/>
        <v>1.3807021067824407E-4</v>
      </c>
      <c r="BT270" s="26">
        <f t="shared" si="135"/>
        <v>1.7664865189716492E-4</v>
      </c>
      <c r="BU270" s="26">
        <f t="shared" si="135"/>
        <v>2.2273090891381721E-4</v>
      </c>
      <c r="BV270" s="26">
        <f t="shared" si="135"/>
        <v>2.7682270107860096E-4</v>
      </c>
      <c r="BW270" s="26">
        <f t="shared" si="135"/>
        <v>3.3920528160335671E-4</v>
      </c>
      <c r="BX270" s="26">
        <f t="shared" si="135"/>
        <v>4.0987304860405567E-4</v>
      </c>
      <c r="BY270" s="26">
        <f t="shared" si="135"/>
        <v>4.8847883874729978E-4</v>
      </c>
      <c r="BZ270" s="26">
        <f t="shared" si="135"/>
        <v>5.7429268879750027E-4</v>
      </c>
      <c r="CA270" s="26">
        <f t="shared" si="135"/>
        <v>6.6617951900510065E-4</v>
      </c>
      <c r="CB270" s="26">
        <f t="shared" si="135"/>
        <v>7.6260023886110288E-4</v>
      </c>
      <c r="CC270" s="26">
        <f t="shared" si="135"/>
        <v>8.6163923092098587E-4</v>
      </c>
      <c r="CD270" s="26">
        <f t="shared" si="140"/>
        <v>9.6105914218110045E-4</v>
      </c>
      <c r="CE270" s="26">
        <f t="shared" si="140"/>
        <v>1.0583815869589315E-3</v>
      </c>
      <c r="CF270" s="26">
        <f t="shared" si="140"/>
        <v>1.1509899758178383E-3</v>
      </c>
      <c r="CG270" s="26">
        <f t="shared" si="140"/>
        <v>1.2362484925450854E-3</v>
      </c>
      <c r="CH270" s="26">
        <f t="shared" si="140"/>
        <v>1.3116294981880793E-3</v>
      </c>
      <c r="CI270" s="26">
        <f t="shared" si="140"/>
        <v>1.3748405583417212E-3</v>
      </c>
      <c r="CJ270" s="26">
        <f t="shared" si="123"/>
        <v>1.4239420068539253E-3</v>
      </c>
      <c r="CK270" s="26">
        <f t="shared" si="142"/>
        <v>1.4574465246622531E-3</v>
      </c>
      <c r="CL270" s="26">
        <f t="shared" si="142"/>
        <v>1.4743935772746049E-3</v>
      </c>
      <c r="CM270" s="26">
        <f t="shared" si="142"/>
        <v>1.4743935772746051E-3</v>
      </c>
      <c r="CN270" s="26">
        <f t="shared" si="142"/>
        <v>1.4576391048055754E-3</v>
      </c>
      <c r="CO270" s="26">
        <f t="shared" si="142"/>
        <v>1.4248831698661247E-3</v>
      </c>
      <c r="CP270" s="26">
        <f t="shared" si="142"/>
        <v>1.3773870642039198E-3</v>
      </c>
      <c r="CQ270" s="26">
        <f t="shared" si="142"/>
        <v>1.316842577865287E-3</v>
      </c>
      <c r="CR270" s="26">
        <f t="shared" si="142"/>
        <v>1.2452750464595644E-3</v>
      </c>
      <c r="CS270" s="26">
        <f t="shared" si="142"/>
        <v>1.1649347208815288E-3</v>
      </c>
      <c r="CT270" s="26">
        <f t="shared" si="142"/>
        <v>1.0781842629435426E-3</v>
      </c>
      <c r="CU270" s="26">
        <f t="shared" si="142"/>
        <v>9.8738979869566557E-4</v>
      </c>
      <c r="CV270" s="26">
        <f t="shared" si="142"/>
        <v>8.9482200506794485E-4</v>
      </c>
      <c r="CW270" s="26">
        <f t="shared" si="142"/>
        <v>8.025723138238277E-4</v>
      </c>
      <c r="CX270" s="26">
        <f t="shared" si="142"/>
        <v>7.1248766635380485E-4</v>
      </c>
      <c r="CY270" s="26">
        <f t="shared" si="142"/>
        <v>6.2612552497758728E-4</v>
      </c>
      <c r="CZ270" s="26">
        <f t="shared" si="142"/>
        <v>5.4472920673050097E-4</v>
      </c>
      <c r="DA270" s="26">
        <f t="shared" si="141"/>
        <v>4.6922218797577838E-4</v>
      </c>
      <c r="DB270" s="26">
        <f t="shared" si="141"/>
        <v>4.0021892503816286E-4</v>
      </c>
      <c r="DC270" s="26">
        <f t="shared" si="141"/>
        <v>3.3804899493514873E-4</v>
      </c>
      <c r="DD270" s="26">
        <f t="shared" si="141"/>
        <v>2.8279098614767182E-4</v>
      </c>
      <c r="DE270" s="26">
        <f t="shared" si="141"/>
        <v>2.3431253137949957E-4</v>
      </c>
      <c r="DF270" s="26">
        <f t="shared" si="141"/>
        <v>1.9231311537751351E-4</v>
      </c>
      <c r="DG270" s="26">
        <f t="shared" si="141"/>
        <v>1.563667386714365E-4</v>
      </c>
      <c r="DH270" s="26">
        <f t="shared" si="141"/>
        <v>1.2596209504087954E-4</v>
      </c>
      <c r="DI270" s="26">
        <f t="shared" si="141"/>
        <v>1.0053855292253678E-4</v>
      </c>
      <c r="DJ270" s="26">
        <f t="shared" si="141"/>
        <v>7.9516855493279084E-5</v>
      </c>
      <c r="DK270" s="26">
        <f t="shared" si="141"/>
        <v>6.2324021873110631E-5</v>
      </c>
      <c r="DL270" s="26">
        <f t="shared" si="141"/>
        <v>4.8412409847862886E-5</v>
      </c>
      <c r="DM270" s="26">
        <f t="shared" si="141"/>
        <v>3.7273271298797061E-5</v>
      </c>
      <c r="DN270" s="26">
        <f t="shared" si="141"/>
        <v>2.8445391254345104E-5</v>
      </c>
      <c r="DO270" s="26">
        <f t="shared" si="141"/>
        <v>2.1519556861982841E-5</v>
      </c>
      <c r="DP270" s="26">
        <f t="shared" si="138"/>
        <v>1.6139667646487103E-5</v>
      </c>
      <c r="DQ270" s="26">
        <f t="shared" si="138"/>
        <v>1.2001291326874954E-5</v>
      </c>
      <c r="DR270" s="26">
        <f t="shared" si="138"/>
        <v>8.8484097071028091E-6</v>
      </c>
      <c r="DS270" s="26">
        <f t="shared" si="138"/>
        <v>6.4690054161171612E-6</v>
      </c>
      <c r="DT270" s="26">
        <f t="shared" si="138"/>
        <v>4.690028926684922E-6</v>
      </c>
      <c r="DU270" s="26">
        <f t="shared" si="138"/>
        <v>3.3721695588560949E-6</v>
      </c>
      <c r="DV270" s="26">
        <f t="shared" si="136"/>
        <v>2.4047438657416487E-6</v>
      </c>
      <c r="DW270" s="26">
        <f t="shared" si="136"/>
        <v>1.7009163928416615E-6</v>
      </c>
      <c r="DX270" s="26">
        <f t="shared" si="134"/>
        <v>1.1933848885260016E-6</v>
      </c>
      <c r="DY270" s="26">
        <f t="shared" si="132"/>
        <v>8.3059588241410194E-7</v>
      </c>
      <c r="DZ270" s="26">
        <f t="shared" si="132"/>
        <v>5.7350668071449673E-7</v>
      </c>
      <c r="EA270" s="26">
        <f t="shared" si="132"/>
        <v>3.9287465529260509E-7</v>
      </c>
      <c r="EB270" s="26">
        <f t="shared" si="132"/>
        <v>2.6703199226919385E-7</v>
      </c>
      <c r="EC270" s="26">
        <f t="shared" si="132"/>
        <v>1.8009134362340923E-7</v>
      </c>
      <c r="ED270" s="26">
        <f t="shared" si="132"/>
        <v>1.2052266842489728E-7</v>
      </c>
      <c r="EE270" s="26">
        <f t="shared" si="130"/>
        <v>8.0041772160045926E-8</v>
      </c>
      <c r="EF270" s="26">
        <f t="shared" si="130"/>
        <v>5.2754804378212614E-8</v>
      </c>
      <c r="EG270" s="26">
        <f t="shared" si="130"/>
        <v>3.4508781811311769E-8</v>
      </c>
      <c r="EH270" s="26">
        <f t="shared" si="130"/>
        <v>2.2404955355105596E-8</v>
      </c>
      <c r="EI270" s="26">
        <f t="shared" si="130"/>
        <v>1.443874900662358E-8</v>
      </c>
      <c r="EJ270" s="26">
        <f t="shared" si="130"/>
        <v>9.2365526733546728E-9</v>
      </c>
      <c r="EK270" s="26">
        <f t="shared" si="130"/>
        <v>5.8655480480428295E-9</v>
      </c>
      <c r="EL270" s="26">
        <f t="shared" si="130"/>
        <v>3.6978455085487109E-9</v>
      </c>
      <c r="EM270" s="26">
        <f t="shared" si="130"/>
        <v>2.3144788434801435E-9</v>
      </c>
      <c r="EN270" s="26">
        <f t="shared" si="130"/>
        <v>1.438283281305513E-9</v>
      </c>
      <c r="EO270" s="26">
        <f t="shared" si="130"/>
        <v>8.8745138633744263E-10</v>
      </c>
      <c r="EP270" s="26">
        <f t="shared" si="130"/>
        <v>5.437202155729394E-10</v>
      </c>
      <c r="EQ270" s="26">
        <f t="shared" si="130"/>
        <v>3.3079481646744932E-10</v>
      </c>
      <c r="ER270" s="26">
        <f t="shared" si="130"/>
        <v>1.9985520161575269E-10</v>
      </c>
      <c r="ES270" s="26">
        <f t="shared" si="143"/>
        <v>1.1991312096945084E-10</v>
      </c>
      <c r="ET270" s="26">
        <f t="shared" si="143"/>
        <v>7.1455078933852241E-11</v>
      </c>
      <c r="EU270" s="26">
        <f t="shared" si="143"/>
        <v>4.2289740593503145E-11</v>
      </c>
      <c r="EV270" s="26">
        <f t="shared" si="143"/>
        <v>2.4859509673208602E-11</v>
      </c>
      <c r="EW270" s="26">
        <f t="shared" si="143"/>
        <v>1.4515284171604992E-11</v>
      </c>
      <c r="EX270" s="26">
        <f t="shared" si="143"/>
        <v>8.4188648195309676E-12</v>
      </c>
      <c r="EY270" s="26">
        <f t="shared" si="143"/>
        <v>4.8506042337694663E-12</v>
      </c>
      <c r="EZ270" s="26">
        <f t="shared" si="143"/>
        <v>2.7763326864337792E-12</v>
      </c>
      <c r="FA270" s="26">
        <f t="shared" si="143"/>
        <v>1.5786989785604163E-12</v>
      </c>
      <c r="FB270" s="26">
        <f t="shared" si="143"/>
        <v>8.9186240996593984E-13</v>
      </c>
      <c r="FC270" s="26">
        <f t="shared" si="143"/>
        <v>5.005937397873392E-13</v>
      </c>
      <c r="FD270" s="26">
        <f t="shared" si="143"/>
        <v>2.7917727795831747E-13</v>
      </c>
      <c r="FE270" s="26">
        <f t="shared" si="143"/>
        <v>1.5470333237180862E-13</v>
      </c>
      <c r="FF270" s="26">
        <f t="shared" si="143"/>
        <v>8.5184746305995927E-14</v>
      </c>
      <c r="FG270" s="26">
        <f t="shared" si="143"/>
        <v>4.6610521563657756E-14</v>
      </c>
      <c r="FH270" s="26">
        <f t="shared" si="143"/>
        <v>2.5344471100238885E-14</v>
      </c>
    </row>
    <row r="271" spans="2:164" ht="19.2" customHeight="1" x14ac:dyDescent="0.3">
      <c r="B271" s="26">
        <f t="shared" si="129"/>
        <v>3.1728512670359192E-2</v>
      </c>
      <c r="C271" s="3">
        <v>87</v>
      </c>
      <c r="D271" s="26">
        <f t="shared" si="133"/>
        <v>5.2219148844115916E-40</v>
      </c>
      <c r="E271" s="26">
        <f t="shared" si="133"/>
        <v>4.5430659494380844E-38</v>
      </c>
      <c r="F271" s="26">
        <f t="shared" si="133"/>
        <v>1.9762336880055467E-36</v>
      </c>
      <c r="G271" s="26">
        <f t="shared" si="133"/>
        <v>5.7310776952161573E-35</v>
      </c>
      <c r="H271" s="26">
        <f t="shared" si="133"/>
        <v>1.2465093987095111E-33</v>
      </c>
      <c r="I271" s="26">
        <f t="shared" si="133"/>
        <v>2.1689263537545533E-32</v>
      </c>
      <c r="J271" s="26">
        <f t="shared" si="133"/>
        <v>3.1449432129440707E-31</v>
      </c>
      <c r="K271" s="26">
        <f t="shared" si="133"/>
        <v>3.9087151360876357E-30</v>
      </c>
      <c r="L271" s="26">
        <f t="shared" si="133"/>
        <v>4.250727710495325E-29</v>
      </c>
      <c r="M271" s="26">
        <f t="shared" si="133"/>
        <v>4.1090367868121386E-28</v>
      </c>
      <c r="N271" s="26">
        <f t="shared" si="133"/>
        <v>3.574862004526604E-27</v>
      </c>
      <c r="O271" s="26">
        <f t="shared" si="133"/>
        <v>2.8273908581255428E-26</v>
      </c>
      <c r="P271" s="26">
        <f t="shared" si="133"/>
        <v>2.0498583721410336E-25</v>
      </c>
      <c r="Q271" s="26">
        <f t="shared" si="133"/>
        <v>1.3718282952020782E-24</v>
      </c>
      <c r="R271" s="26">
        <f t="shared" si="133"/>
        <v>8.5249329773271702E-24</v>
      </c>
      <c r="S271" s="26">
        <f t="shared" ref="S271:AH286" si="144">$B271*S$182</f>
        <v>4.9444611268497574E-23</v>
      </c>
      <c r="T271" s="26">
        <f t="shared" si="144"/>
        <v>2.6885507377245594E-22</v>
      </c>
      <c r="U271" s="26">
        <f t="shared" si="144"/>
        <v>1.3759053775413826E-21</v>
      </c>
      <c r="V271" s="26">
        <f t="shared" si="144"/>
        <v>6.6502093247833839E-21</v>
      </c>
      <c r="W271" s="26">
        <f t="shared" si="144"/>
        <v>3.045095848716609E-20</v>
      </c>
      <c r="X271" s="26">
        <f t="shared" si="144"/>
        <v>1.3246166941917313E-19</v>
      </c>
      <c r="Y271" s="26">
        <f t="shared" si="144"/>
        <v>5.4876977330800233E-19</v>
      </c>
      <c r="Z271" s="26">
        <f t="shared" si="144"/>
        <v>2.1701350126270927E-18</v>
      </c>
      <c r="AA271" s="26">
        <f t="shared" si="144"/>
        <v>8.2087715695025082E-18</v>
      </c>
      <c r="AB271" s="26">
        <f t="shared" si="144"/>
        <v>2.9756796939446595E-17</v>
      </c>
      <c r="AC271" s="26">
        <f t="shared" si="144"/>
        <v>1.0355365334927426E-16</v>
      </c>
      <c r="AD271" s="26">
        <f t="shared" si="144"/>
        <v>3.4650645543795436E-16</v>
      </c>
      <c r="AE271" s="26">
        <f t="shared" si="144"/>
        <v>1.116520800855632E-15</v>
      </c>
      <c r="AF271" s="26">
        <f t="shared" si="144"/>
        <v>3.4691896312300199E-15</v>
      </c>
      <c r="AG271" s="26">
        <f t="shared" si="144"/>
        <v>1.0407568893690046E-14</v>
      </c>
      <c r="AH271" s="26">
        <f t="shared" si="144"/>
        <v>3.0181949791700931E-14</v>
      </c>
      <c r="AI271" s="26">
        <f t="shared" si="139"/>
        <v>8.4704181673483478E-14</v>
      </c>
      <c r="AJ271" s="26">
        <f t="shared" si="139"/>
        <v>2.3028949392478308E-13</v>
      </c>
      <c r="AK271" s="26">
        <f t="shared" si="139"/>
        <v>6.0712684761988317E-13</v>
      </c>
      <c r="AL271" s="26">
        <f t="shared" si="139"/>
        <v>1.5535304630273474E-12</v>
      </c>
      <c r="AM271" s="26">
        <f t="shared" si="139"/>
        <v>3.8616328652393956E-12</v>
      </c>
      <c r="AN271" s="26">
        <f t="shared" si="139"/>
        <v>9.33227942432857E-12</v>
      </c>
      <c r="AO271" s="26">
        <f t="shared" si="139"/>
        <v>2.1943467835583435E-11</v>
      </c>
      <c r="AP271" s="26">
        <f t="shared" si="139"/>
        <v>5.0238992149888357E-11</v>
      </c>
      <c r="AQ271" s="26">
        <f t="shared" si="139"/>
        <v>1.1207159787282764E-10</v>
      </c>
      <c r="AR271" s="26">
        <f t="shared" si="139"/>
        <v>2.4375572537340073E-10</v>
      </c>
      <c r="AS271" s="26">
        <f t="shared" si="139"/>
        <v>5.1723775871916677E-10</v>
      </c>
      <c r="AT271" s="26">
        <f t="shared" si="139"/>
        <v>1.0714210716325584E-9</v>
      </c>
      <c r="AU271" s="26">
        <f t="shared" si="139"/>
        <v>2.1677589123728535E-9</v>
      </c>
      <c r="AV271" s="26">
        <f t="shared" si="139"/>
        <v>4.2862505767372136E-9</v>
      </c>
      <c r="AW271" s="26">
        <f t="shared" si="139"/>
        <v>8.2867511150252661E-9</v>
      </c>
      <c r="AX271" s="26">
        <f t="shared" si="139"/>
        <v>1.5672768413199983E-8</v>
      </c>
      <c r="AY271" s="26">
        <f t="shared" si="137"/>
        <v>2.9011294722306524E-8</v>
      </c>
      <c r="AZ271" s="26">
        <f t="shared" si="137"/>
        <v>5.258297168418043E-8</v>
      </c>
      <c r="BA271" s="26">
        <f t="shared" si="137"/>
        <v>9.336160278619798E-8</v>
      </c>
      <c r="BB271" s="26">
        <f t="shared" si="137"/>
        <v>1.6244918884798498E-7</v>
      </c>
      <c r="BC271" s="26">
        <f t="shared" si="137"/>
        <v>2.7711920450538555E-7</v>
      </c>
      <c r="BD271" s="26">
        <f t="shared" si="137"/>
        <v>4.6364174599939259E-7</v>
      </c>
      <c r="BE271" s="26">
        <f t="shared" si="137"/>
        <v>7.6107230003673932E-7</v>
      </c>
      <c r="BF271" s="26">
        <f t="shared" si="137"/>
        <v>1.2261720389480827E-6</v>
      </c>
      <c r="BG271" s="26">
        <f t="shared" si="137"/>
        <v>1.9395812252451551E-6</v>
      </c>
      <c r="BH271" s="26">
        <f t="shared" si="137"/>
        <v>3.0132779749344344E-6</v>
      </c>
      <c r="BI271" s="26">
        <f t="shared" si="137"/>
        <v>4.599213751215721E-6</v>
      </c>
      <c r="BJ271" s="26">
        <f t="shared" si="137"/>
        <v>6.8988206268235439E-6</v>
      </c>
      <c r="BK271" s="26">
        <f t="shared" si="137"/>
        <v>1.0172837195485558E-5</v>
      </c>
      <c r="BL271" s="26">
        <f t="shared" si="137"/>
        <v>1.4750613933454111E-5</v>
      </c>
      <c r="BM271" s="26">
        <f t="shared" si="137"/>
        <v>2.1037760855909962E-5</v>
      </c>
      <c r="BN271" s="26">
        <f t="shared" si="135"/>
        <v>2.9520728942970413E-5</v>
      </c>
      <c r="BO271" s="26">
        <f t="shared" si="135"/>
        <v>4.0766720921244823E-5</v>
      </c>
      <c r="BP271" s="26">
        <f t="shared" si="135"/>
        <v>5.5417261252317334E-5</v>
      </c>
      <c r="BQ271" s="26">
        <f t="shared" si="135"/>
        <v>7.4173872753101515E-5</v>
      </c>
      <c r="BR271" s="26">
        <f t="shared" si="135"/>
        <v>9.7774650447270077E-5</v>
      </c>
      <c r="BS271" s="26">
        <f t="shared" si="135"/>
        <v>1.2696111326735088E-4</v>
      </c>
      <c r="BT271" s="26">
        <f t="shared" si="135"/>
        <v>1.6243554197440456E-4</v>
      </c>
      <c r="BU271" s="26">
        <f t="shared" si="135"/>
        <v>2.0481003118511931E-4</v>
      </c>
      <c r="BV271" s="26">
        <f t="shared" si="135"/>
        <v>2.5454961018721935E-4</v>
      </c>
      <c r="BW271" s="26">
        <f t="shared" si="135"/>
        <v>3.1191290262377636E-4</v>
      </c>
      <c r="BX271" s="26">
        <f t="shared" si="135"/>
        <v>3.7689475733706276E-4</v>
      </c>
      <c r="BY271" s="26">
        <f t="shared" si="135"/>
        <v>4.4917594367567808E-4</v>
      </c>
      <c r="BZ271" s="26">
        <f t="shared" si="135"/>
        <v>5.2808523107816124E-4</v>
      </c>
      <c r="CA271" s="26">
        <f t="shared" si="135"/>
        <v>6.1257886805066749E-4</v>
      </c>
      <c r="CB271" s="26">
        <f t="shared" si="135"/>
        <v>7.0124159895273844E-4</v>
      </c>
      <c r="CC271" s="26">
        <f t="shared" si="135"/>
        <v>7.9231193647906766E-4</v>
      </c>
      <c r="CD271" s="26">
        <f t="shared" si="140"/>
        <v>8.8373254453434549E-4</v>
      </c>
      <c r="CE271" s="26">
        <f t="shared" si="140"/>
        <v>9.7322444777832805E-4</v>
      </c>
      <c r="CF271" s="26">
        <f t="shared" si="140"/>
        <v>1.0583815869589319E-3</v>
      </c>
      <c r="CG271" s="26">
        <f t="shared" si="140"/>
        <v>1.1367802230299639E-3</v>
      </c>
      <c r="CH271" s="26">
        <f t="shared" si="140"/>
        <v>1.2060960902878892E-3</v>
      </c>
      <c r="CI271" s="26">
        <f t="shared" si="140"/>
        <v>1.2642212030728472E-3</v>
      </c>
      <c r="CJ271" s="26">
        <f t="shared" si="123"/>
        <v>1.3093719603254489E-3</v>
      </c>
      <c r="CK271" s="26">
        <f t="shared" si="142"/>
        <v>1.3401807123331066E-3</v>
      </c>
      <c r="CL271" s="26">
        <f t="shared" si="142"/>
        <v>1.3557642089881427E-3</v>
      </c>
      <c r="CM271" s="26">
        <f t="shared" si="142"/>
        <v>1.355764208988143E-3</v>
      </c>
      <c r="CN271" s="26">
        <f t="shared" si="142"/>
        <v>1.3403577975223686E-3</v>
      </c>
      <c r="CO271" s="26">
        <f t="shared" si="142"/>
        <v>1.3102373975780459E-3</v>
      </c>
      <c r="CP271" s="26">
        <f t="shared" si="142"/>
        <v>1.2665628176587772E-3</v>
      </c>
      <c r="CQ271" s="26">
        <f t="shared" si="142"/>
        <v>1.210889726772678E-3</v>
      </c>
      <c r="CR271" s="26">
        <f t="shared" si="142"/>
        <v>1.1450805024915537E-3</v>
      </c>
      <c r="CS271" s="26">
        <f t="shared" si="142"/>
        <v>1.0712043410404865E-3</v>
      </c>
      <c r="CT271" s="26">
        <f t="shared" si="142"/>
        <v>9.9143380500555669E-4</v>
      </c>
      <c r="CU271" s="26">
        <f t="shared" si="142"/>
        <v>9.0794464247877314E-4</v>
      </c>
      <c r="CV271" s="26">
        <f t="shared" si="142"/>
        <v>8.2282483224638628E-4</v>
      </c>
      <c r="CW271" s="26">
        <f t="shared" si="142"/>
        <v>7.3799752995294514E-4</v>
      </c>
      <c r="CX271" s="26">
        <f t="shared" si="142"/>
        <v>6.5516107250924592E-4</v>
      </c>
      <c r="CY271" s="26">
        <f t="shared" si="142"/>
        <v>5.7574760917479301E-4</v>
      </c>
      <c r="CZ271" s="26">
        <f t="shared" si="142"/>
        <v>5.0090041998207004E-4</v>
      </c>
      <c r="DA271" s="26">
        <f t="shared" si="141"/>
        <v>4.31468678598417E-4</v>
      </c>
      <c r="DB271" s="26">
        <f t="shared" si="141"/>
        <v>3.6801740233394296E-4</v>
      </c>
      <c r="DC271" s="26">
        <f t="shared" si="141"/>
        <v>3.1084965051507939E-4</v>
      </c>
      <c r="DD271" s="26">
        <f t="shared" si="141"/>
        <v>2.600376884116523E-4</v>
      </c>
      <c r="DE271" s="26">
        <f t="shared" si="141"/>
        <v>2.1545979896965483E-4</v>
      </c>
      <c r="DF271" s="26">
        <f t="shared" si="141"/>
        <v>1.7683964632415037E-4</v>
      </c>
      <c r="DG271" s="26">
        <f t="shared" si="141"/>
        <v>1.4378550682430947E-4</v>
      </c>
      <c r="DH271" s="26">
        <f t="shared" si="141"/>
        <v>1.1582721383069386E-4</v>
      </c>
      <c r="DI271" s="26">
        <f t="shared" si="141"/>
        <v>9.2449244066700507E-5</v>
      </c>
      <c r="DJ271" s="26">
        <f t="shared" si="141"/>
        <v>7.311894758002676E-5</v>
      </c>
      <c r="DK271" s="26">
        <f t="shared" si="141"/>
        <v>5.7309445400561508E-5</v>
      </c>
      <c r="DL271" s="26">
        <f t="shared" si="141"/>
        <v>4.4517158480793465E-5</v>
      </c>
      <c r="DM271" s="26">
        <f t="shared" si="141"/>
        <v>3.4274272458663972E-5</v>
      </c>
      <c r="DN271" s="26">
        <f t="shared" si="141"/>
        <v>2.6156681613190906E-5</v>
      </c>
      <c r="DO271" s="26">
        <f t="shared" si="141"/>
        <v>1.9788098263892273E-5</v>
      </c>
      <c r="DP271" s="26">
        <f t="shared" si="138"/>
        <v>1.4841073697919179E-5</v>
      </c>
      <c r="DQ271" s="26">
        <f t="shared" si="138"/>
        <v>1.1035670185632144E-5</v>
      </c>
      <c r="DR271" s="26">
        <f t="shared" si="138"/>
        <v>8.1364686961864928E-6</v>
      </c>
      <c r="DS271" s="26">
        <f t="shared" si="138"/>
        <v>5.9485107274640575E-6</v>
      </c>
      <c r="DT271" s="26">
        <f t="shared" si="138"/>
        <v>4.3126702774114233E-6</v>
      </c>
      <c r="DU271" s="26">
        <f t="shared" si="138"/>
        <v>3.1008455713619273E-6</v>
      </c>
      <c r="DV271" s="26">
        <f t="shared" si="136"/>
        <v>2.211258727118758E-6</v>
      </c>
      <c r="DW271" s="26">
        <f t="shared" si="136"/>
        <v>1.5640610508888846E-6</v>
      </c>
      <c r="DX271" s="26">
        <f t="shared" si="134"/>
        <v>1.0973654147365534E-6</v>
      </c>
      <c r="DY271" s="26">
        <f t="shared" si="132"/>
        <v>7.637663286566456E-7</v>
      </c>
      <c r="DZ271" s="26">
        <f t="shared" si="132"/>
        <v>5.2736246502482476E-7</v>
      </c>
      <c r="EA271" s="26">
        <f t="shared" si="132"/>
        <v>3.6126405084377486E-7</v>
      </c>
      <c r="EB271" s="26">
        <f t="shared" si="132"/>
        <v>2.4554665955787943E-7</v>
      </c>
      <c r="EC271" s="26">
        <f t="shared" si="132"/>
        <v>1.6560123551577864E-7</v>
      </c>
      <c r="ED271" s="26">
        <f t="shared" si="132"/>
        <v>1.1082544222979063E-7</v>
      </c>
      <c r="EE271" s="26">
        <f t="shared" si="130"/>
        <v>7.3601629572456038E-8</v>
      </c>
      <c r="EF271" s="26">
        <f t="shared" si="130"/>
        <v>4.8510164945482874E-8</v>
      </c>
      <c r="EG271" s="26">
        <f t="shared" si="130"/>
        <v>3.1732213159826926E-8</v>
      </c>
      <c r="EH271" s="26">
        <f t="shared" si="130"/>
        <v>2.0602257797798255E-8</v>
      </c>
      <c r="EI271" s="26">
        <f t="shared" si="130"/>
        <v>1.3277010580803296E-8</v>
      </c>
      <c r="EJ271" s="26">
        <f t="shared" si="130"/>
        <v>8.4933817686020004E-9</v>
      </c>
      <c r="EK271" s="26">
        <f t="shared" si="130"/>
        <v>5.3936074004991546E-9</v>
      </c>
      <c r="EL271" s="26">
        <f t="shared" si="130"/>
        <v>3.4003177090103095E-9</v>
      </c>
      <c r="EM271" s="26">
        <f t="shared" si="130"/>
        <v>2.1282564077978336E-9</v>
      </c>
      <c r="EN271" s="26">
        <f t="shared" si="130"/>
        <v>1.3225593391315065E-9</v>
      </c>
      <c r="EO271" s="26">
        <f t="shared" si="130"/>
        <v>8.1604725180454511E-10</v>
      </c>
      <c r="EP271" s="26">
        <f t="shared" si="130"/>
        <v>4.9997261202109384E-10</v>
      </c>
      <c r="EQ271" s="26">
        <f t="shared" si="130"/>
        <v>3.0417914157926385E-10</v>
      </c>
      <c r="ER271" s="26">
        <f t="shared" si="130"/>
        <v>1.8377489803747379E-10</v>
      </c>
      <c r="ES271" s="26">
        <f t="shared" si="143"/>
        <v>1.1026493882248354E-10</v>
      </c>
      <c r="ET271" s="26">
        <f t="shared" si="143"/>
        <v>6.5705819709289431E-11</v>
      </c>
      <c r="EU271" s="26">
        <f t="shared" si="143"/>
        <v>3.8887117787129339E-11</v>
      </c>
      <c r="EV271" s="26">
        <f t="shared" si="143"/>
        <v>2.2859319239732051E-11</v>
      </c>
      <c r="EW271" s="26">
        <f t="shared" si="143"/>
        <v>1.3347387744004594E-11</v>
      </c>
      <c r="EX271" s="26">
        <f t="shared" si="143"/>
        <v>7.7414848915227314E-12</v>
      </c>
      <c r="EY271" s="26">
        <f t="shared" si="143"/>
        <v>4.460325732201809E-12</v>
      </c>
      <c r="EZ271" s="26">
        <f t="shared" si="143"/>
        <v>2.5529495967207169E-12</v>
      </c>
      <c r="FA271" s="26">
        <f t="shared" si="143"/>
        <v>1.451677221664751E-12</v>
      </c>
      <c r="FB271" s="26">
        <f t="shared" si="143"/>
        <v>8.2010336548592191E-13</v>
      </c>
      <c r="FC271" s="26">
        <f t="shared" si="143"/>
        <v>4.6031608256307063E-13</v>
      </c>
      <c r="FD271" s="26">
        <f t="shared" si="143"/>
        <v>2.5671473835247589E-13</v>
      </c>
      <c r="FE271" s="26">
        <f t="shared" si="143"/>
        <v>1.4225593781315738E-13</v>
      </c>
      <c r="FF271" s="26">
        <f t="shared" si="143"/>
        <v>7.8330801200915811E-14</v>
      </c>
      <c r="FG271" s="26">
        <f t="shared" si="143"/>
        <v>4.2860249713708291E-14</v>
      </c>
      <c r="FH271" s="26">
        <f t="shared" si="143"/>
        <v>2.3305260781828865E-14</v>
      </c>
    </row>
    <row r="272" spans="2:164" ht="19.2" customHeight="1" x14ac:dyDescent="0.3">
      <c r="B272" s="26">
        <f t="shared" si="129"/>
        <v>2.8844102427599251E-2</v>
      </c>
      <c r="C272" s="3">
        <v>88</v>
      </c>
      <c r="D272" s="26">
        <f t="shared" ref="D272:S287" si="145">$B272*D$182</f>
        <v>4.7471953494650808E-40</v>
      </c>
      <c r="E272" s="26">
        <f t="shared" si="145"/>
        <v>4.1300599540346204E-38</v>
      </c>
      <c r="F272" s="26">
        <f t="shared" si="145"/>
        <v>1.7965760800050415E-36</v>
      </c>
      <c r="G272" s="26">
        <f t="shared" si="145"/>
        <v>5.2100706320146859E-35</v>
      </c>
      <c r="H272" s="26">
        <f t="shared" si="145"/>
        <v>1.1331903624631913E-33</v>
      </c>
      <c r="I272" s="26">
        <f t="shared" si="145"/>
        <v>1.9717512306859566E-32</v>
      </c>
      <c r="J272" s="26">
        <f t="shared" si="145"/>
        <v>2.8590392844946083E-31</v>
      </c>
      <c r="K272" s="26">
        <f t="shared" si="145"/>
        <v>3.5533773964433036E-30</v>
      </c>
      <c r="L272" s="26">
        <f t="shared" si="145"/>
        <v>3.8642979186321119E-29</v>
      </c>
      <c r="M272" s="26">
        <f t="shared" si="145"/>
        <v>3.7354879880110329E-28</v>
      </c>
      <c r="N272" s="26">
        <f t="shared" si="145"/>
        <v>3.2498745495696383E-27</v>
      </c>
      <c r="O272" s="26">
        <f t="shared" si="145"/>
        <v>2.570355325568674E-26</v>
      </c>
      <c r="P272" s="26">
        <f t="shared" si="145"/>
        <v>1.8635076110373024E-25</v>
      </c>
      <c r="Q272" s="26">
        <f t="shared" si="145"/>
        <v>1.2471166320018887E-24</v>
      </c>
      <c r="R272" s="26">
        <f t="shared" si="145"/>
        <v>7.7499390702974233E-24</v>
      </c>
      <c r="S272" s="26">
        <f t="shared" si="145"/>
        <v>4.4949646607725043E-23</v>
      </c>
      <c r="T272" s="26">
        <f t="shared" si="144"/>
        <v>2.4441370342950528E-22</v>
      </c>
      <c r="U272" s="26">
        <f t="shared" si="144"/>
        <v>1.2508230704921654E-21</v>
      </c>
      <c r="V272" s="26">
        <f t="shared" si="144"/>
        <v>6.0456448407121642E-21</v>
      </c>
      <c r="W272" s="26">
        <f t="shared" si="144"/>
        <v>2.7682689533787342E-20</v>
      </c>
      <c r="X272" s="26">
        <f t="shared" si="144"/>
        <v>1.2041969947197551E-19</v>
      </c>
      <c r="Y272" s="26">
        <f t="shared" si="144"/>
        <v>4.9888161209818376E-19</v>
      </c>
      <c r="Z272" s="26">
        <f t="shared" si="144"/>
        <v>1.972850011479174E-18</v>
      </c>
      <c r="AA272" s="26">
        <f t="shared" si="144"/>
        <v>7.4625196086386397E-18</v>
      </c>
      <c r="AB272" s="26">
        <f t="shared" si="144"/>
        <v>2.7051633581315076E-17</v>
      </c>
      <c r="AC272" s="26">
        <f t="shared" si="144"/>
        <v>9.4139684862976557E-17</v>
      </c>
      <c r="AD272" s="26">
        <f t="shared" si="144"/>
        <v>3.1500586857995834E-16</v>
      </c>
      <c r="AE272" s="26">
        <f t="shared" si="144"/>
        <v>1.0150189098687559E-15</v>
      </c>
      <c r="AF272" s="26">
        <f t="shared" si="144"/>
        <v>3.153808755663653E-15</v>
      </c>
      <c r="AG272" s="26">
        <f t="shared" si="144"/>
        <v>9.4614262669909456E-15</v>
      </c>
      <c r="AH272" s="26">
        <f t="shared" si="144"/>
        <v>2.743813617427356E-14</v>
      </c>
      <c r="AI272" s="26">
        <f t="shared" si="139"/>
        <v>7.7003801521348583E-14</v>
      </c>
      <c r="AJ272" s="26">
        <f t="shared" si="139"/>
        <v>2.0935408538616632E-13</v>
      </c>
      <c r="AK272" s="26">
        <f t="shared" si="139"/>
        <v>5.5193349783625713E-13</v>
      </c>
      <c r="AL272" s="26">
        <f t="shared" si="139"/>
        <v>1.4123004209339515E-12</v>
      </c>
      <c r="AM272" s="26">
        <f t="shared" si="139"/>
        <v>3.5105753320358124E-12</v>
      </c>
      <c r="AN272" s="26">
        <f t="shared" si="139"/>
        <v>8.4838903857532417E-12</v>
      </c>
      <c r="AO272" s="26">
        <f t="shared" si="139"/>
        <v>1.9948607123257656E-11</v>
      </c>
      <c r="AP272" s="26">
        <f t="shared" si="139"/>
        <v>4.5671811045353034E-11</v>
      </c>
      <c r="AQ272" s="26">
        <f t="shared" si="139"/>
        <v>1.0188327079347962E-10</v>
      </c>
      <c r="AR272" s="26">
        <f t="shared" si="139"/>
        <v>2.2159611397581873E-10</v>
      </c>
      <c r="AS272" s="26">
        <f t="shared" si="139"/>
        <v>4.7021614429015139E-10</v>
      </c>
      <c r="AT272" s="26">
        <f t="shared" si="139"/>
        <v>9.7401915602959809E-10</v>
      </c>
      <c r="AU272" s="26">
        <f t="shared" si="139"/>
        <v>1.9706899203389567E-9</v>
      </c>
      <c r="AV272" s="26">
        <f t="shared" si="139"/>
        <v>3.8965914333974649E-9</v>
      </c>
      <c r="AW272" s="26">
        <f t="shared" si="139"/>
        <v>7.5334101045684196E-9</v>
      </c>
      <c r="AX272" s="26">
        <f t="shared" si="139"/>
        <v>1.424797128472725E-8</v>
      </c>
      <c r="AY272" s="26">
        <f t="shared" si="137"/>
        <v>2.6373904293005916E-8</v>
      </c>
      <c r="AZ272" s="26">
        <f t="shared" si="137"/>
        <v>4.7802701531073096E-8</v>
      </c>
      <c r="BA272" s="26">
        <f t="shared" si="137"/>
        <v>8.4874184351089031E-8</v>
      </c>
      <c r="BB272" s="26">
        <f t="shared" si="137"/>
        <v>1.4768108077089536E-7</v>
      </c>
      <c r="BC272" s="26">
        <f t="shared" si="137"/>
        <v>2.5192654955035037E-7</v>
      </c>
      <c r="BD272" s="26">
        <f t="shared" si="137"/>
        <v>4.2149249636308395E-7</v>
      </c>
      <c r="BE272" s="26">
        <f t="shared" si="137"/>
        <v>6.9188390912430819E-7</v>
      </c>
      <c r="BF272" s="26">
        <f t="shared" si="137"/>
        <v>1.1147018535891656E-6</v>
      </c>
      <c r="BG272" s="26">
        <f t="shared" si="137"/>
        <v>1.7632556593137765E-6</v>
      </c>
      <c r="BH272" s="26">
        <f t="shared" si="137"/>
        <v>2.7393436135767573E-6</v>
      </c>
      <c r="BI272" s="26">
        <f t="shared" si="137"/>
        <v>4.1811034101961076E-6</v>
      </c>
      <c r="BJ272" s="26">
        <f t="shared" si="137"/>
        <v>6.2716551152941275E-6</v>
      </c>
      <c r="BK272" s="26">
        <f t="shared" si="137"/>
        <v>9.248033814077774E-6</v>
      </c>
      <c r="BL272" s="26">
        <f t="shared" si="137"/>
        <v>1.3409649030412822E-5</v>
      </c>
      <c r="BM272" s="26">
        <f t="shared" si="137"/>
        <v>1.9125237141736319E-5</v>
      </c>
      <c r="BN272" s="26">
        <f t="shared" si="135"/>
        <v>2.6837026311791271E-5</v>
      </c>
      <c r="BO272" s="26">
        <f t="shared" si="135"/>
        <v>3.7060655382949815E-5</v>
      </c>
      <c r="BP272" s="26">
        <f t="shared" si="135"/>
        <v>5.0379328411197549E-5</v>
      </c>
      <c r="BQ272" s="26">
        <f t="shared" si="135"/>
        <v>6.7430793411910441E-5</v>
      </c>
      <c r="BR272" s="26">
        <f t="shared" si="135"/>
        <v>8.8886045861154571E-5</v>
      </c>
      <c r="BS272" s="26">
        <f t="shared" si="135"/>
        <v>1.1541919387940984E-4</v>
      </c>
      <c r="BT272" s="26">
        <f t="shared" si="135"/>
        <v>1.4766867452218591E-4</v>
      </c>
      <c r="BU272" s="26">
        <f t="shared" si="135"/>
        <v>1.8619093744101748E-4</v>
      </c>
      <c r="BV272" s="26">
        <f t="shared" si="135"/>
        <v>2.3140873653383563E-4</v>
      </c>
      <c r="BW272" s="26">
        <f t="shared" si="135"/>
        <v>2.8355718420343287E-4</v>
      </c>
      <c r="BX272" s="26">
        <f t="shared" si="135"/>
        <v>3.4263159757914782E-4</v>
      </c>
      <c r="BY272" s="26">
        <f t="shared" si="135"/>
        <v>4.0834176697788897E-4</v>
      </c>
      <c r="BZ272" s="26">
        <f t="shared" si="135"/>
        <v>4.800774827983282E-4</v>
      </c>
      <c r="CA272" s="26">
        <f t="shared" si="135"/>
        <v>5.5688988004606106E-4</v>
      </c>
      <c r="CB272" s="26">
        <f t="shared" si="135"/>
        <v>6.3749236268430742E-4</v>
      </c>
      <c r="CC272" s="26">
        <f t="shared" si="135"/>
        <v>7.202835786173339E-4</v>
      </c>
      <c r="CD272" s="26">
        <f t="shared" si="140"/>
        <v>8.0339322230395E-4</v>
      </c>
      <c r="CE272" s="26">
        <f t="shared" si="140"/>
        <v>8.8474949798029784E-4</v>
      </c>
      <c r="CF272" s="26">
        <f t="shared" si="140"/>
        <v>9.6216507905357398E-4</v>
      </c>
      <c r="CG272" s="26">
        <f t="shared" si="140"/>
        <v>1.0334365663908758E-3</v>
      </c>
      <c r="CH272" s="26">
        <f t="shared" si="140"/>
        <v>1.0964509911708079E-3</v>
      </c>
      <c r="CI272" s="26">
        <f t="shared" si="140"/>
        <v>1.1492920027934969E-3</v>
      </c>
      <c r="CJ272" s="26">
        <f t="shared" si="123"/>
        <v>1.1903381457504074E-3</v>
      </c>
      <c r="CK272" s="26">
        <f t="shared" si="142"/>
        <v>1.2183461021210054E-3</v>
      </c>
      <c r="CL272" s="26">
        <f t="shared" si="142"/>
        <v>1.2325129172619474E-3</v>
      </c>
      <c r="CM272" s="26">
        <f t="shared" si="142"/>
        <v>1.2325129172619477E-3</v>
      </c>
      <c r="CN272" s="26">
        <f t="shared" si="142"/>
        <v>1.2185070886566981E-3</v>
      </c>
      <c r="CO272" s="26">
        <f t="shared" si="142"/>
        <v>1.1911249068891322E-3</v>
      </c>
      <c r="CP272" s="26">
        <f t="shared" si="142"/>
        <v>1.1514207433261604E-3</v>
      </c>
      <c r="CQ272" s="26">
        <f t="shared" si="142"/>
        <v>1.1008088425206158E-3</v>
      </c>
      <c r="CR272" s="26">
        <f t="shared" si="142"/>
        <v>1.040982274992321E-3</v>
      </c>
      <c r="CS272" s="26">
        <f t="shared" si="142"/>
        <v>9.7382212821862371E-4</v>
      </c>
      <c r="CT272" s="26">
        <f t="shared" si="142"/>
        <v>9.0130345909596014E-4</v>
      </c>
      <c r="CU272" s="26">
        <f t="shared" si="142"/>
        <v>8.2540422043524792E-4</v>
      </c>
      <c r="CV272" s="26">
        <f t="shared" si="142"/>
        <v>7.4802257476944166E-4</v>
      </c>
      <c r="CW272" s="26">
        <f t="shared" si="142"/>
        <v>6.7090684541176802E-4</v>
      </c>
      <c r="CX272" s="26">
        <f t="shared" si="142"/>
        <v>5.9560097500840513E-4</v>
      </c>
      <c r="CY272" s="26">
        <f t="shared" si="142"/>
        <v>5.2340691743162971E-4</v>
      </c>
      <c r="CZ272" s="26">
        <f t="shared" si="142"/>
        <v>4.5536401816551796E-4</v>
      </c>
      <c r="DA272" s="26">
        <f t="shared" si="141"/>
        <v>3.9224425327128798E-4</v>
      </c>
      <c r="DB272" s="26">
        <f t="shared" si="141"/>
        <v>3.3456127484903886E-4</v>
      </c>
      <c r="DC272" s="26">
        <f t="shared" si="141"/>
        <v>2.8259059137734476E-4</v>
      </c>
      <c r="DD272" s="26">
        <f t="shared" si="141"/>
        <v>2.3639789855604745E-4</v>
      </c>
      <c r="DE272" s="26">
        <f t="shared" si="141"/>
        <v>1.9587254451786793E-4</v>
      </c>
      <c r="DF272" s="26">
        <f t="shared" si="141"/>
        <v>1.6076331484013665E-4</v>
      </c>
      <c r="DG272" s="26">
        <f t="shared" si="141"/>
        <v>1.3071409711300853E-4</v>
      </c>
      <c r="DH272" s="26">
        <f t="shared" si="141"/>
        <v>1.0529746711881255E-4</v>
      </c>
      <c r="DI272" s="26">
        <f t="shared" si="141"/>
        <v>8.4044767333364055E-5</v>
      </c>
      <c r="DJ272" s="26">
        <f t="shared" si="141"/>
        <v>6.6471770527297018E-5</v>
      </c>
      <c r="DK272" s="26">
        <f t="shared" si="141"/>
        <v>5.2099495818692259E-5</v>
      </c>
      <c r="DL272" s="26">
        <f t="shared" si="141"/>
        <v>4.0470144073448583E-5</v>
      </c>
      <c r="DM272" s="26">
        <f t="shared" si="141"/>
        <v>3.1158429507876323E-5</v>
      </c>
      <c r="DN272" s="26">
        <f t="shared" si="141"/>
        <v>2.3778801466537175E-5</v>
      </c>
      <c r="DO272" s="26">
        <f t="shared" si="141"/>
        <v>1.7989180239902058E-5</v>
      </c>
      <c r="DP272" s="26">
        <f t="shared" si="138"/>
        <v>1.3491885179926519E-5</v>
      </c>
      <c r="DQ272" s="26">
        <f t="shared" si="138"/>
        <v>1.0032427441483763E-5</v>
      </c>
      <c r="DR272" s="26">
        <f t="shared" si="138"/>
        <v>7.3967897238058995E-6</v>
      </c>
      <c r="DS272" s="26">
        <f t="shared" si="138"/>
        <v>5.4077370249673222E-6</v>
      </c>
      <c r="DT272" s="26">
        <f t="shared" si="138"/>
        <v>3.9206093431012923E-6</v>
      </c>
      <c r="DU272" s="26">
        <f t="shared" si="138"/>
        <v>2.8189505194199325E-6</v>
      </c>
      <c r="DV272" s="26">
        <f t="shared" si="136"/>
        <v>2.0102352064715973E-6</v>
      </c>
      <c r="DW272" s="26">
        <f t="shared" si="136"/>
        <v>1.421873682626258E-6</v>
      </c>
      <c r="DX272" s="26">
        <f t="shared" si="134"/>
        <v>9.9760492248777541E-7</v>
      </c>
      <c r="DY272" s="26">
        <f t="shared" si="132"/>
        <v>6.943330260514957E-7</v>
      </c>
      <c r="DZ272" s="26">
        <f t="shared" si="132"/>
        <v>4.7942042274984045E-7</v>
      </c>
      <c r="EA272" s="26">
        <f t="shared" si="132"/>
        <v>3.2842186440343153E-7</v>
      </c>
      <c r="EB272" s="26">
        <f t="shared" si="132"/>
        <v>2.232242359617085E-7</v>
      </c>
      <c r="EC272" s="26">
        <f t="shared" si="132"/>
        <v>1.5054657774161687E-7</v>
      </c>
      <c r="ED272" s="26">
        <f t="shared" si="132"/>
        <v>1.0075040202708234E-7</v>
      </c>
      <c r="EE272" s="26">
        <f t="shared" si="130"/>
        <v>6.6910572338596357E-8</v>
      </c>
      <c r="EF272" s="26">
        <f t="shared" si="130"/>
        <v>4.410014995043895E-8</v>
      </c>
      <c r="EG272" s="26">
        <f t="shared" si="130"/>
        <v>2.8847466508933552E-8</v>
      </c>
      <c r="EH272" s="26">
        <f t="shared" si="130"/>
        <v>1.8729325270725676E-8</v>
      </c>
      <c r="EI272" s="26">
        <f t="shared" si="130"/>
        <v>1.2070009618912081E-8</v>
      </c>
      <c r="EJ272" s="26">
        <f t="shared" si="130"/>
        <v>7.7212561532745416E-9</v>
      </c>
      <c r="EK272" s="26">
        <f t="shared" si="130"/>
        <v>4.9032794549992289E-9</v>
      </c>
      <c r="EL272" s="26">
        <f t="shared" si="130"/>
        <v>3.091197917282098E-9</v>
      </c>
      <c r="EM272" s="26">
        <f t="shared" si="130"/>
        <v>1.9347785525434842E-9</v>
      </c>
      <c r="EN272" s="26">
        <f t="shared" si="130"/>
        <v>1.2023266719377324E-9</v>
      </c>
      <c r="EO272" s="26">
        <f t="shared" si="130"/>
        <v>7.4186113800413154E-10</v>
      </c>
      <c r="EP272" s="26">
        <f t="shared" ref="EE272:ER290" si="146">$B272*EP$182</f>
        <v>4.5452055638281235E-10</v>
      </c>
      <c r="EQ272" s="26">
        <f t="shared" si="146"/>
        <v>2.7652649234478516E-10</v>
      </c>
      <c r="ER272" s="26">
        <f t="shared" si="146"/>
        <v>1.6706808912497608E-10</v>
      </c>
      <c r="ES272" s="26">
        <f t="shared" si="143"/>
        <v>1.00240853474985E-10</v>
      </c>
      <c r="ET272" s="26">
        <f t="shared" si="143"/>
        <v>5.9732563372081268E-11</v>
      </c>
      <c r="EU272" s="26">
        <f t="shared" si="143"/>
        <v>3.5351925261026658E-11</v>
      </c>
      <c r="EV272" s="26">
        <f t="shared" si="143"/>
        <v>2.078119930884731E-11</v>
      </c>
      <c r="EW272" s="26">
        <f t="shared" si="143"/>
        <v>1.2133988858185988E-11</v>
      </c>
      <c r="EX272" s="26">
        <f t="shared" si="143"/>
        <v>7.037713537747934E-12</v>
      </c>
      <c r="EY272" s="26">
        <f t="shared" si="143"/>
        <v>4.0548415747289156E-12</v>
      </c>
      <c r="EZ272" s="26">
        <f t="shared" si="143"/>
        <v>2.3208632697461051E-12</v>
      </c>
      <c r="FA272" s="26">
        <f t="shared" si="143"/>
        <v>1.319706565149773E-12</v>
      </c>
      <c r="FB272" s="26">
        <f t="shared" si="143"/>
        <v>7.455485140781104E-13</v>
      </c>
      <c r="FC272" s="26">
        <f t="shared" si="143"/>
        <v>4.1846916596642764E-13</v>
      </c>
      <c r="FD272" s="26">
        <f t="shared" si="143"/>
        <v>2.3337703486588708E-13</v>
      </c>
      <c r="FE272" s="26">
        <f t="shared" si="143"/>
        <v>1.2932357983014301E-13</v>
      </c>
      <c r="FF272" s="26">
        <f t="shared" si="143"/>
        <v>7.1209819273559791E-14</v>
      </c>
      <c r="FG272" s="26">
        <f t="shared" si="143"/>
        <v>3.8963863376098427E-14</v>
      </c>
      <c r="FH272" s="26">
        <f t="shared" si="143"/>
        <v>2.1186600710753505E-14</v>
      </c>
    </row>
    <row r="273" spans="2:164" ht="19.2" customHeight="1" x14ac:dyDescent="0.3">
      <c r="B273" s="26">
        <f t="shared" si="129"/>
        <v>2.5927283080988097E-2</v>
      </c>
      <c r="C273" s="3">
        <v>89</v>
      </c>
      <c r="D273" s="26">
        <f t="shared" si="145"/>
        <v>4.2671418871596239E-40</v>
      </c>
      <c r="E273" s="26">
        <f t="shared" si="145"/>
        <v>3.7124134418288728E-38</v>
      </c>
      <c r="F273" s="26">
        <f t="shared" si="145"/>
        <v>1.6148998471955433E-36</v>
      </c>
      <c r="G273" s="26">
        <f t="shared" si="145"/>
        <v>4.6832095568671349E-35</v>
      </c>
      <c r="H273" s="26">
        <f t="shared" si="145"/>
        <v>1.0185980786185992E-33</v>
      </c>
      <c r="I273" s="26">
        <f t="shared" si="145"/>
        <v>1.7723606567963659E-32</v>
      </c>
      <c r="J273" s="26">
        <f t="shared" si="145"/>
        <v>2.5699229523547046E-31</v>
      </c>
      <c r="K273" s="26">
        <f t="shared" si="145"/>
        <v>3.1940470979265657E-30</v>
      </c>
      <c r="L273" s="26">
        <f t="shared" si="145"/>
        <v>3.4735262189951575E-29</v>
      </c>
      <c r="M273" s="26">
        <f t="shared" si="145"/>
        <v>3.3577420116953113E-28</v>
      </c>
      <c r="N273" s="26">
        <f t="shared" si="145"/>
        <v>2.9212355501749567E-27</v>
      </c>
      <c r="O273" s="26">
        <f t="shared" si="145"/>
        <v>2.310431753320157E-26</v>
      </c>
      <c r="P273" s="26">
        <f t="shared" si="145"/>
        <v>1.6750630211571262E-25</v>
      </c>
      <c r="Q273" s="26">
        <f t="shared" si="145"/>
        <v>1.1210037141590014E-24</v>
      </c>
      <c r="R273" s="26">
        <f t="shared" si="145"/>
        <v>6.9662373665594842E-24</v>
      </c>
      <c r="S273" s="26">
        <f t="shared" si="145"/>
        <v>4.0404176726044997E-23</v>
      </c>
      <c r="T273" s="26">
        <f t="shared" si="144"/>
        <v>2.1969771094786995E-22</v>
      </c>
      <c r="U273" s="26">
        <f t="shared" si="144"/>
        <v>1.1243353442626207E-21</v>
      </c>
      <c r="V273" s="26">
        <f t="shared" si="144"/>
        <v>5.4342874972693623E-21</v>
      </c>
      <c r="W273" s="26">
        <f t="shared" si="144"/>
        <v>2.4883316434865032E-20</v>
      </c>
      <c r="X273" s="26">
        <f t="shared" si="144"/>
        <v>1.0824242649166341E-19</v>
      </c>
      <c r="Y273" s="26">
        <f t="shared" si="144"/>
        <v>4.4843290975117648E-19</v>
      </c>
      <c r="Z273" s="26">
        <f t="shared" si="144"/>
        <v>1.7733483249251009E-18</v>
      </c>
      <c r="AA273" s="26">
        <f t="shared" si="144"/>
        <v>6.7078827942819257E-18</v>
      </c>
      <c r="AB273" s="26">
        <f t="shared" si="144"/>
        <v>2.4316075129271984E-17</v>
      </c>
      <c r="AC273" s="26">
        <f t="shared" si="144"/>
        <v>8.4619941449866593E-17</v>
      </c>
      <c r="AD273" s="26">
        <f t="shared" si="144"/>
        <v>2.8315134254378285E-16</v>
      </c>
      <c r="AE273" s="26">
        <f t="shared" si="144"/>
        <v>9.1237654819663466E-16</v>
      </c>
      <c r="AF273" s="26">
        <f t="shared" si="144"/>
        <v>2.8348842747538459E-15</v>
      </c>
      <c r="AG273" s="26">
        <f t="shared" si="144"/>
        <v>8.5046528242615261E-15</v>
      </c>
      <c r="AH273" s="26">
        <f t="shared" si="144"/>
        <v>2.4663493190358263E-14</v>
      </c>
      <c r="AI273" s="26">
        <f t="shared" si="139"/>
        <v>6.921690024390886E-14</v>
      </c>
      <c r="AJ273" s="26">
        <f t="shared" si="139"/>
        <v>1.8818344753812709E-13</v>
      </c>
      <c r="AK273" s="26">
        <f t="shared" si="139"/>
        <v>4.9611999805506272E-13</v>
      </c>
      <c r="AL273" s="26">
        <f t="shared" si="139"/>
        <v>1.2694835244350128E-12</v>
      </c>
      <c r="AM273" s="26">
        <f t="shared" si="139"/>
        <v>3.1555733321670232E-12</v>
      </c>
      <c r="AN273" s="26">
        <f t="shared" si="139"/>
        <v>7.6259688860703316E-12</v>
      </c>
      <c r="AO273" s="26">
        <f t="shared" si="139"/>
        <v>1.7931332245624865E-11</v>
      </c>
      <c r="AP273" s="26">
        <f t="shared" si="139"/>
        <v>4.1053313299193744E-11</v>
      </c>
      <c r="AQ273" s="26">
        <f t="shared" si="139"/>
        <v>9.1580468128970467E-11</v>
      </c>
      <c r="AR273" s="26">
        <f t="shared" si="139"/>
        <v>1.9918751818051127E-10</v>
      </c>
      <c r="AS273" s="26">
        <f t="shared" si="139"/>
        <v>4.2266619711474292E-10</v>
      </c>
      <c r="AT273" s="26">
        <f t="shared" si="139"/>
        <v>8.7552283688053785E-10</v>
      </c>
      <c r="AU273" s="26">
        <f t="shared" si="139"/>
        <v>1.7714066699676019E-9</v>
      </c>
      <c r="AV273" s="26">
        <f t="shared" si="139"/>
        <v>3.5025540974359247E-9</v>
      </c>
      <c r="AW273" s="26">
        <f t="shared" si="139"/>
        <v>6.7716045883761097E-9</v>
      </c>
      <c r="AX273" s="26">
        <f t="shared" si="139"/>
        <v>1.2807165199754835E-8</v>
      </c>
      <c r="AY273" s="26">
        <f t="shared" si="137"/>
        <v>2.370688026337611E-8</v>
      </c>
      <c r="AZ273" s="26">
        <f t="shared" si="137"/>
        <v>4.2968720477369084E-8</v>
      </c>
      <c r="BA273" s="26">
        <f t="shared" si="137"/>
        <v>7.6291401663900259E-8</v>
      </c>
      <c r="BB273" s="26">
        <f t="shared" si="137"/>
        <v>1.3274703889518687E-7</v>
      </c>
      <c r="BC273" s="26">
        <f t="shared" si="137"/>
        <v>2.2645083105649476E-7</v>
      </c>
      <c r="BD273" s="26">
        <f t="shared" si="137"/>
        <v>3.7886965965221038E-7</v>
      </c>
      <c r="BE273" s="26">
        <f t="shared" si="137"/>
        <v>6.2191812056117607E-7</v>
      </c>
      <c r="BF273" s="26">
        <f t="shared" si="137"/>
        <v>1.0019791942374526E-6</v>
      </c>
      <c r="BG273" s="26">
        <f t="shared" si="137"/>
        <v>1.5849489072483388E-6</v>
      </c>
      <c r="BH273" s="26">
        <f t="shared" si="137"/>
        <v>2.4623313380465242E-6</v>
      </c>
      <c r="BI273" s="26">
        <f t="shared" si="137"/>
        <v>3.7582952001762773E-6</v>
      </c>
      <c r="BJ273" s="26">
        <f t="shared" si="137"/>
        <v>5.6374428002643859E-6</v>
      </c>
      <c r="BK273" s="26">
        <f t="shared" si="137"/>
        <v>8.3128393834406982E-6</v>
      </c>
      <c r="BL273" s="26">
        <f t="shared" si="137"/>
        <v>1.2053617105989056E-5</v>
      </c>
      <c r="BM273" s="26">
        <f t="shared" si="137"/>
        <v>1.719122439706636E-5</v>
      </c>
      <c r="BN273" s="26">
        <f t="shared" si="135"/>
        <v>2.4123169718464071E-5</v>
      </c>
      <c r="BO273" s="26">
        <f t="shared" si="135"/>
        <v>3.3312948658831302E-5</v>
      </c>
      <c r="BP273" s="26">
        <f t="shared" si="135"/>
        <v>4.5284789583098931E-5</v>
      </c>
      <c r="BQ273" s="26">
        <f t="shared" si="135"/>
        <v>6.0611949134301528E-5</v>
      </c>
      <c r="BR273" s="26">
        <f t="shared" si="135"/>
        <v>7.9897569313397394E-5</v>
      </c>
      <c r="BS273" s="26">
        <f t="shared" si="135"/>
        <v>1.0374759000396393E-4</v>
      </c>
      <c r="BT273" s="26">
        <f t="shared" si="135"/>
        <v>1.3273588721095364E-4</v>
      </c>
      <c r="BU273" s="26">
        <f t="shared" si="135"/>
        <v>1.6736264039642022E-4</v>
      </c>
      <c r="BV273" s="26">
        <f t="shared" si="135"/>
        <v>2.0800785306412199E-4</v>
      </c>
      <c r="BW273" s="26">
        <f t="shared" si="135"/>
        <v>2.5488286220533301E-4</v>
      </c>
      <c r="BX273" s="26">
        <f t="shared" si="135"/>
        <v>3.0798345849811047E-4</v>
      </c>
      <c r="BY273" s="26">
        <f t="shared" si="135"/>
        <v>3.6704877930596766E-4</v>
      </c>
      <c r="BZ273" s="26">
        <f t="shared" si="135"/>
        <v>4.3153032161647489E-4</v>
      </c>
      <c r="CA273" s="26">
        <f t="shared" si="135"/>
        <v>5.0057517307511117E-4</v>
      </c>
      <c r="CB273" s="26">
        <f t="shared" si="135"/>
        <v>5.7302684286229897E-4</v>
      </c>
      <c r="CC273" s="26">
        <f t="shared" si="135"/>
        <v>6.4744591336389577E-4</v>
      </c>
      <c r="CD273" s="26">
        <f t="shared" si="140"/>
        <v>7.2215121105973054E-4</v>
      </c>
      <c r="CE273" s="26">
        <f t="shared" si="140"/>
        <v>7.9528044762273975E-4</v>
      </c>
      <c r="CF273" s="26">
        <f t="shared" si="140"/>
        <v>8.6486748678972969E-4</v>
      </c>
      <c r="CG273" s="26">
        <f t="shared" si="140"/>
        <v>9.2893174507045035E-4</v>
      </c>
      <c r="CH273" s="26">
        <f t="shared" si="140"/>
        <v>9.8557392464791748E-4</v>
      </c>
      <c r="CI273" s="26">
        <f t="shared" si="140"/>
        <v>1.033071463185166E-3</v>
      </c>
      <c r="CJ273" s="26">
        <f t="shared" si="123"/>
        <v>1.0699668725846362E-3</v>
      </c>
      <c r="CK273" s="26">
        <f t="shared" si="142"/>
        <v>1.0951425637042748E-3</v>
      </c>
      <c r="CL273" s="26">
        <f t="shared" si="142"/>
        <v>1.1078767795613012E-3</v>
      </c>
      <c r="CM273" s="26">
        <f t="shared" si="142"/>
        <v>1.1078767795613014E-3</v>
      </c>
      <c r="CN273" s="26">
        <f t="shared" si="142"/>
        <v>1.0952872707026501E-3</v>
      </c>
      <c r="CO273" s="26">
        <f t="shared" si="142"/>
        <v>1.0706740736082089E-3</v>
      </c>
      <c r="CP273" s="26">
        <f t="shared" si="142"/>
        <v>1.0349849378212682E-3</v>
      </c>
      <c r="CQ273" s="26">
        <f t="shared" si="142"/>
        <v>9.8949109440055389E-4</v>
      </c>
      <c r="CR273" s="26">
        <f t="shared" si="142"/>
        <v>9.3571440448747989E-4</v>
      </c>
      <c r="CS273" s="26">
        <f t="shared" si="142"/>
        <v>8.7534573323022375E-4</v>
      </c>
      <c r="CT273" s="26">
        <f t="shared" si="142"/>
        <v>8.101604126705261E-4</v>
      </c>
      <c r="CU273" s="26">
        <f t="shared" si="142"/>
        <v>7.419363779193241E-4</v>
      </c>
      <c r="CV273" s="26">
        <f t="shared" si="142"/>
        <v>6.7237984248938595E-4</v>
      </c>
      <c r="CW273" s="26">
        <f t="shared" si="142"/>
        <v>6.0306233295439834E-4</v>
      </c>
      <c r="CX273" s="26">
        <f t="shared" si="142"/>
        <v>5.3537166292890359E-4</v>
      </c>
      <c r="CY273" s="26">
        <f t="shared" si="142"/>
        <v>4.7047812802843137E-4</v>
      </c>
      <c r="CZ273" s="26">
        <f t="shared" si="142"/>
        <v>4.0931597138473534E-4</v>
      </c>
      <c r="DA273" s="26">
        <f t="shared" si="141"/>
        <v>3.5257910406407919E-4</v>
      </c>
      <c r="DB273" s="26">
        <f t="shared" si="141"/>
        <v>3.0072923581936085E-4</v>
      </c>
      <c r="DC273" s="26">
        <f t="shared" si="141"/>
        <v>2.5401401472120884E-4</v>
      </c>
      <c r="DD273" s="26">
        <f t="shared" si="141"/>
        <v>2.1249249308408764E-4</v>
      </c>
      <c r="DE273" s="26">
        <f t="shared" si="141"/>
        <v>1.7606520855538695E-4</v>
      </c>
      <c r="DF273" s="26">
        <f t="shared" si="141"/>
        <v>1.4450635041810038E-4</v>
      </c>
      <c r="DG273" s="26">
        <f t="shared" si="141"/>
        <v>1.1749581762967062E-4</v>
      </c>
      <c r="DH273" s="26">
        <f t="shared" si="141"/>
        <v>9.4649408646123662E-5</v>
      </c>
      <c r="DI273" s="26">
        <f t="shared" si="141"/>
        <v>7.5545858277181201E-5</v>
      </c>
      <c r="DJ273" s="26">
        <f t="shared" si="141"/>
        <v>5.9749906091952398E-5</v>
      </c>
      <c r="DK273" s="26">
        <f t="shared" si="141"/>
        <v>4.6831007477476198E-5</v>
      </c>
      <c r="DL273" s="26">
        <f t="shared" si="141"/>
        <v>3.6377657594111096E-5</v>
      </c>
      <c r="DM273" s="26">
        <f t="shared" si="141"/>
        <v>2.8007577085731531E-5</v>
      </c>
      <c r="DN273" s="26">
        <f t="shared" si="141"/>
        <v>2.1374203565426681E-5</v>
      </c>
      <c r="DO273" s="26">
        <f t="shared" si="141"/>
        <v>1.6170049653844549E-5</v>
      </c>
      <c r="DP273" s="26">
        <f t="shared" si="138"/>
        <v>1.212753724038339E-5</v>
      </c>
      <c r="DQ273" s="26">
        <f t="shared" si="138"/>
        <v>9.0179123069516992E-6</v>
      </c>
      <c r="DR273" s="26">
        <f t="shared" si="138"/>
        <v>6.6487997517356416E-6</v>
      </c>
      <c r="DS273" s="26">
        <f t="shared" si="138"/>
        <v>4.8608872134537738E-6</v>
      </c>
      <c r="DT273" s="26">
        <f t="shared" si="138"/>
        <v>3.524143229753971E-6</v>
      </c>
      <c r="DU273" s="26">
        <f t="shared" si="138"/>
        <v>2.53388810734376E-6</v>
      </c>
      <c r="DV273" s="26">
        <f t="shared" si="136"/>
        <v>1.8069529945812113E-6</v>
      </c>
      <c r="DW273" s="26">
        <f t="shared" si="136"/>
        <v>1.278088703484277E-6</v>
      </c>
      <c r="DX273" s="26">
        <f t="shared" si="134"/>
        <v>8.9672352583170835E-7</v>
      </c>
      <c r="DY273" s="26">
        <f t="shared" si="132"/>
        <v>6.2411957397887272E-7</v>
      </c>
      <c r="DZ273" s="26">
        <f t="shared" si="132"/>
        <v>4.3093970584255326E-7</v>
      </c>
      <c r="EA273" s="26">
        <f t="shared" si="132"/>
        <v>2.9521066463229806E-7</v>
      </c>
      <c r="EB273" s="26">
        <f t="shared" si="132"/>
        <v>2.0065099861726611E-7</v>
      </c>
      <c r="EC273" s="26">
        <f t="shared" si="132"/>
        <v>1.3532276650931858E-7</v>
      </c>
      <c r="ED273" s="26">
        <f t="shared" si="132"/>
        <v>9.0562159125467293E-8</v>
      </c>
      <c r="EE273" s="26">
        <f t="shared" si="146"/>
        <v>6.0144334686378769E-8</v>
      </c>
      <c r="EF273" s="26">
        <f t="shared" si="146"/>
        <v>3.9640584225113674E-8</v>
      </c>
      <c r="EG273" s="26">
        <f t="shared" si="146"/>
        <v>2.5930306974322302E-8</v>
      </c>
      <c r="EH273" s="26">
        <f t="shared" si="146"/>
        <v>1.683534855795567E-8</v>
      </c>
      <c r="EI273" s="26">
        <f t="shared" si="146"/>
        <v>1.08494468484603E-8</v>
      </c>
      <c r="EJ273" s="26">
        <f t="shared" si="146"/>
        <v>6.9404549692355449E-9</v>
      </c>
      <c r="EK273" s="26">
        <f t="shared" si="146"/>
        <v>4.4074422067408815E-9</v>
      </c>
      <c r="EL273" s="26">
        <f t="shared" si="146"/>
        <v>2.7786048694670549E-9</v>
      </c>
      <c r="EM273" s="26">
        <f t="shared" si="146"/>
        <v>1.739126788803132E-9</v>
      </c>
      <c r="EN273" s="26">
        <f t="shared" si="146"/>
        <v>1.0807430758990856E-9</v>
      </c>
      <c r="EO273" s="26">
        <f t="shared" si="146"/>
        <v>6.668414723632645E-10</v>
      </c>
      <c r="EP273" s="26">
        <f t="shared" si="146"/>
        <v>4.085578034901685E-10</v>
      </c>
      <c r="EQ273" s="26">
        <f t="shared" si="146"/>
        <v>2.4856313918632378E-10</v>
      </c>
      <c r="ER273" s="26">
        <f t="shared" si="146"/>
        <v>1.5017356325840552E-10</v>
      </c>
      <c r="ES273" s="26">
        <f t="shared" si="143"/>
        <v>9.010413795504271E-11</v>
      </c>
      <c r="ET273" s="26">
        <f t="shared" si="143"/>
        <v>5.3692191795129247E-11</v>
      </c>
      <c r="EU273" s="26">
        <f t="shared" si="143"/>
        <v>3.1777011470585764E-11</v>
      </c>
      <c r="EV273" s="26">
        <f t="shared" si="143"/>
        <v>1.8679729715817812E-11</v>
      </c>
      <c r="EW273" s="26">
        <f t="shared" si="143"/>
        <v>1.0906956277021115E-11</v>
      </c>
      <c r="EX273" s="26">
        <f t="shared" si="143"/>
        <v>6.3260346406723012E-12</v>
      </c>
      <c r="EY273" s="26">
        <f t="shared" si="143"/>
        <v>3.644801415486666E-12</v>
      </c>
      <c r="EZ273" s="26">
        <f t="shared" si="143"/>
        <v>2.0861692312324547E-12</v>
      </c>
      <c r="FA273" s="26">
        <f t="shared" si="143"/>
        <v>1.1862530922694591E-12</v>
      </c>
      <c r="FB273" s="26">
        <f t="shared" si="143"/>
        <v>6.7015596771066123E-13</v>
      </c>
      <c r="FC273" s="26">
        <f t="shared" si="143"/>
        <v>3.7615205929566538E-13</v>
      </c>
      <c r="FD273" s="26">
        <f t="shared" si="143"/>
        <v>2.0977710999180864E-13</v>
      </c>
      <c r="FE273" s="26">
        <f t="shared" si="143"/>
        <v>1.1624591445406117E-13</v>
      </c>
      <c r="FF273" s="26">
        <f t="shared" si="143"/>
        <v>6.4008826313312195E-14</v>
      </c>
      <c r="FG273" s="26">
        <f t="shared" si="143"/>
        <v>3.5023697416717694E-14</v>
      </c>
      <c r="FH273" s="26">
        <f t="shared" si="143"/>
        <v>1.9044135470340234E-14</v>
      </c>
    </row>
    <row r="274" spans="2:164" ht="19.2" customHeight="1" x14ac:dyDescent="0.3">
      <c r="B274" s="26">
        <f t="shared" si="129"/>
        <v>2.3046473849767178E-2</v>
      </c>
      <c r="C274" s="3">
        <v>90</v>
      </c>
      <c r="D274" s="26">
        <f t="shared" si="145"/>
        <v>3.7930150108085514E-40</v>
      </c>
      <c r="E274" s="26">
        <f t="shared" si="145"/>
        <v>3.2999230594034401E-38</v>
      </c>
      <c r="F274" s="26">
        <f t="shared" si="145"/>
        <v>1.4354665308404818E-36</v>
      </c>
      <c r="G274" s="26">
        <f t="shared" si="145"/>
        <v>4.1628529394374495E-35</v>
      </c>
      <c r="H274" s="26">
        <f t="shared" si="145"/>
        <v>9.0542051432764301E-34</v>
      </c>
      <c r="I274" s="26">
        <f t="shared" si="145"/>
        <v>1.5754316949301017E-32</v>
      </c>
      <c r="J274" s="26">
        <f t="shared" si="145"/>
        <v>2.2843759576486245E-31</v>
      </c>
      <c r="K274" s="26">
        <f t="shared" si="145"/>
        <v>2.8391529759347226E-30</v>
      </c>
      <c r="L274" s="26">
        <f t="shared" si="145"/>
        <v>3.0875788613290265E-29</v>
      </c>
      <c r="M274" s="26">
        <f t="shared" si="145"/>
        <v>2.9846595659513853E-28</v>
      </c>
      <c r="N274" s="26">
        <f t="shared" si="145"/>
        <v>2.5966538223777372E-27</v>
      </c>
      <c r="O274" s="26">
        <f t="shared" si="145"/>
        <v>2.05371711406236E-26</v>
      </c>
      <c r="P274" s="26">
        <f t="shared" si="145"/>
        <v>1.4889449076952219E-25</v>
      </c>
      <c r="Q274" s="26">
        <f t="shared" si="145"/>
        <v>9.9644774591911139E-25</v>
      </c>
      <c r="R274" s="26">
        <f t="shared" si="145"/>
        <v>6.1922109924973139E-24</v>
      </c>
      <c r="S274" s="26">
        <f t="shared" si="145"/>
        <v>3.5914823756484412E-23</v>
      </c>
      <c r="T274" s="26">
        <f t="shared" si="144"/>
        <v>1.9528685417588425E-22</v>
      </c>
      <c r="U274" s="26">
        <f t="shared" si="144"/>
        <v>9.9940919490010655E-22</v>
      </c>
      <c r="V274" s="26">
        <f t="shared" si="144"/>
        <v>4.8304777753505405E-21</v>
      </c>
      <c r="W274" s="26">
        <f t="shared" si="144"/>
        <v>2.2118503497657787E-20</v>
      </c>
      <c r="X274" s="26">
        <f t="shared" si="144"/>
        <v>9.6215490214811847E-20</v>
      </c>
      <c r="Y274" s="26">
        <f t="shared" si="144"/>
        <v>3.9860703088993433E-19</v>
      </c>
      <c r="Z274" s="26">
        <f t="shared" si="144"/>
        <v>1.5763096221556439E-18</v>
      </c>
      <c r="AA274" s="26">
        <f t="shared" si="144"/>
        <v>5.9625624838061508E-18</v>
      </c>
      <c r="AB274" s="26">
        <f t="shared" si="144"/>
        <v>2.16142890037973E-17</v>
      </c>
      <c r="AC274" s="26">
        <f t="shared" si="144"/>
        <v>7.5217725733214677E-17</v>
      </c>
      <c r="AD274" s="26">
        <f t="shared" si="144"/>
        <v>2.516900822611401E-16</v>
      </c>
      <c r="AE274" s="26">
        <f t="shared" si="144"/>
        <v>8.1100137617478568E-16</v>
      </c>
      <c r="AF274" s="26">
        <f t="shared" si="144"/>
        <v>2.5198971331145277E-15</v>
      </c>
      <c r="AG274" s="26">
        <f t="shared" si="144"/>
        <v>7.5596913993435732E-15</v>
      </c>
      <c r="AH274" s="26">
        <f t="shared" si="144"/>
        <v>2.1923105058096213E-14</v>
      </c>
      <c r="AI274" s="26">
        <f t="shared" si="139"/>
        <v>6.1526133550141157E-14</v>
      </c>
      <c r="AJ274" s="26">
        <f t="shared" si="139"/>
        <v>1.6727417558944615E-13</v>
      </c>
      <c r="AK274" s="26">
        <f t="shared" si="139"/>
        <v>4.4099555382672204E-13</v>
      </c>
      <c r="AL274" s="26">
        <f t="shared" si="139"/>
        <v>1.1284297994977882E-12</v>
      </c>
      <c r="AM274" s="26">
        <f t="shared" si="139"/>
        <v>2.8049540730373516E-12</v>
      </c>
      <c r="AN274" s="26">
        <f t="shared" si="139"/>
        <v>6.7786390098402885E-12</v>
      </c>
      <c r="AO274" s="26">
        <f t="shared" si="139"/>
        <v>1.5938961996110979E-11</v>
      </c>
      <c r="AP274" s="26">
        <f t="shared" si="139"/>
        <v>3.6491834043727747E-11</v>
      </c>
      <c r="AQ274" s="26">
        <f t="shared" si="139"/>
        <v>8.1404860559084783E-11</v>
      </c>
      <c r="AR274" s="26">
        <f t="shared" si="139"/>
        <v>1.7705557171600985E-10</v>
      </c>
      <c r="AS274" s="26">
        <f t="shared" si="139"/>
        <v>3.7570328632421561E-10</v>
      </c>
      <c r="AT274" s="26">
        <f t="shared" si="139"/>
        <v>7.7824252167158855E-10</v>
      </c>
      <c r="AU274" s="26">
        <f t="shared" si="139"/>
        <v>1.5745837066378671E-9</v>
      </c>
      <c r="AV274" s="26">
        <f t="shared" si="139"/>
        <v>3.1133814199430416E-9</v>
      </c>
      <c r="AW274" s="26">
        <f t="shared" si="139"/>
        <v>6.0192040785565368E-9</v>
      </c>
      <c r="AX274" s="26">
        <f t="shared" ref="AX274:BM289" si="147">$B274*AX$182</f>
        <v>1.138414684422651E-8</v>
      </c>
      <c r="AY274" s="26">
        <f t="shared" si="147"/>
        <v>2.1072782456334305E-8</v>
      </c>
      <c r="AZ274" s="26">
        <f t="shared" si="147"/>
        <v>3.8194418202105819E-8</v>
      </c>
      <c r="BA274" s="26">
        <f t="shared" si="147"/>
        <v>6.7814579256800177E-8</v>
      </c>
      <c r="BB274" s="26">
        <f t="shared" si="147"/>
        <v>1.1799736790683268E-7</v>
      </c>
      <c r="BC274" s="26">
        <f t="shared" si="147"/>
        <v>2.0128962760577297E-7</v>
      </c>
      <c r="BD274" s="26">
        <f t="shared" si="147"/>
        <v>3.3677303080196449E-7</v>
      </c>
      <c r="BE274" s="26">
        <f t="shared" si="147"/>
        <v>5.5281610716548939E-7</v>
      </c>
      <c r="BF274" s="26">
        <f t="shared" si="147"/>
        <v>8.9064817265551259E-7</v>
      </c>
      <c r="BG274" s="26">
        <f t="shared" si="147"/>
        <v>1.4088434731096332E-6</v>
      </c>
      <c r="BH274" s="26">
        <f t="shared" si="147"/>
        <v>2.1887389671524641E-6</v>
      </c>
      <c r="BI274" s="26">
        <f t="shared" si="147"/>
        <v>3.3407068446011328E-6</v>
      </c>
      <c r="BJ274" s="26">
        <f t="shared" si="147"/>
        <v>5.0110602669016723E-6</v>
      </c>
      <c r="BK274" s="26">
        <f t="shared" si="147"/>
        <v>7.389190563058392E-6</v>
      </c>
      <c r="BL274" s="26">
        <f t="shared" si="147"/>
        <v>1.0714326316434707E-5</v>
      </c>
      <c r="BM274" s="26">
        <f t="shared" si="147"/>
        <v>1.5281088352947861E-5</v>
      </c>
      <c r="BN274" s="26">
        <f t="shared" si="135"/>
        <v>2.1442817527523599E-5</v>
      </c>
      <c r="BO274" s="26">
        <f t="shared" si="135"/>
        <v>2.9611509918961136E-5</v>
      </c>
      <c r="BP274" s="26">
        <f t="shared" si="135"/>
        <v>4.025314629608791E-5</v>
      </c>
      <c r="BQ274" s="26">
        <f t="shared" si="135"/>
        <v>5.3877288119379096E-5</v>
      </c>
      <c r="BR274" s="26">
        <f t="shared" si="135"/>
        <v>7.1020061611908739E-5</v>
      </c>
      <c r="BS274" s="26">
        <f t="shared" si="135"/>
        <v>9.2220080003523413E-5</v>
      </c>
      <c r="BT274" s="26">
        <f t="shared" si="135"/>
        <v>1.1798745529862537E-4</v>
      </c>
      <c r="BU274" s="26">
        <f t="shared" si="135"/>
        <v>1.4876679146348453E-4</v>
      </c>
      <c r="BV274" s="26">
        <f t="shared" si="135"/>
        <v>1.848958693903305E-4</v>
      </c>
      <c r="BW274" s="26">
        <f t="shared" si="135"/>
        <v>2.2656254418251803E-4</v>
      </c>
      <c r="BX274" s="26">
        <f t="shared" si="135"/>
        <v>2.7376307422054242E-4</v>
      </c>
      <c r="BY274" s="26">
        <f t="shared" si="135"/>
        <v>3.2626558160530434E-4</v>
      </c>
      <c r="BZ274" s="26">
        <f t="shared" si="135"/>
        <v>3.8358250810353292E-4</v>
      </c>
      <c r="CA274" s="26">
        <f t="shared" si="135"/>
        <v>4.4495570940009842E-4</v>
      </c>
      <c r="CB274" s="26">
        <f t="shared" si="135"/>
        <v>5.0935719365537634E-4</v>
      </c>
      <c r="CC274" s="26">
        <f t="shared" si="135"/>
        <v>5.7550747854568458E-4</v>
      </c>
      <c r="CD274" s="26">
        <f t="shared" si="140"/>
        <v>6.4191218760864879E-4</v>
      </c>
      <c r="CE274" s="26">
        <f t="shared" si="140"/>
        <v>7.0691595344243483E-4</v>
      </c>
      <c r="CF274" s="26">
        <f t="shared" si="140"/>
        <v>7.6877109936864798E-4</v>
      </c>
      <c r="CG274" s="26">
        <f t="shared" si="140"/>
        <v>8.257171067292885E-4</v>
      </c>
      <c r="CH274" s="26">
        <f t="shared" si="140"/>
        <v>8.7606571079814808E-4</v>
      </c>
      <c r="CI274" s="26">
        <f t="shared" si="140"/>
        <v>9.182857450534802E-4</v>
      </c>
      <c r="CJ274" s="26">
        <f t="shared" si="123"/>
        <v>9.5108166451967583E-4</v>
      </c>
      <c r="CK274" s="26">
        <f t="shared" si="142"/>
        <v>9.7346005662602114E-4</v>
      </c>
      <c r="CL274" s="26">
        <f t="shared" si="142"/>
        <v>9.8477935961004473E-4</v>
      </c>
      <c r="CM274" s="26">
        <f t="shared" si="142"/>
        <v>9.8477935961004495E-4</v>
      </c>
      <c r="CN274" s="26">
        <f t="shared" si="142"/>
        <v>9.7358868506902153E-4</v>
      </c>
      <c r="CO274" s="26">
        <f t="shared" si="142"/>
        <v>9.5171028765174046E-4</v>
      </c>
      <c r="CP274" s="26">
        <f t="shared" si="142"/>
        <v>9.19986611396682E-4</v>
      </c>
      <c r="CQ274" s="26">
        <f t="shared" si="142"/>
        <v>8.7954763946715821E-4</v>
      </c>
      <c r="CR274" s="26">
        <f t="shared" si="142"/>
        <v>8.3174613732220359E-4</v>
      </c>
      <c r="CS274" s="26">
        <f t="shared" si="142"/>
        <v>7.7808509620464264E-4</v>
      </c>
      <c r="CT274" s="26">
        <f t="shared" si="142"/>
        <v>7.2014258904046701E-4</v>
      </c>
      <c r="CU274" s="26">
        <f t="shared" si="142"/>
        <v>6.5949900259495422E-4</v>
      </c>
      <c r="CV274" s="26">
        <f t="shared" si="142"/>
        <v>5.9767097110167587E-4</v>
      </c>
      <c r="CW274" s="26">
        <f t="shared" si="142"/>
        <v>5.3605540707057583E-4</v>
      </c>
      <c r="CX274" s="26">
        <f t="shared" si="142"/>
        <v>4.7588592260346948E-4</v>
      </c>
      <c r="CY274" s="26">
        <f t="shared" si="142"/>
        <v>4.1820278046971642E-4</v>
      </c>
      <c r="CZ274" s="26">
        <f t="shared" si="142"/>
        <v>3.6383641900865333E-4</v>
      </c>
      <c r="DA274" s="26">
        <f t="shared" si="141"/>
        <v>3.1340364805695903E-4</v>
      </c>
      <c r="DB274" s="26">
        <f t="shared" si="141"/>
        <v>2.6731487628387608E-4</v>
      </c>
      <c r="DC274" s="26">
        <f t="shared" si="141"/>
        <v>2.25790235307741E-4</v>
      </c>
      <c r="DD274" s="26">
        <f t="shared" si="141"/>
        <v>1.8888221607474441E-4</v>
      </c>
      <c r="DE274" s="26">
        <f t="shared" si="141"/>
        <v>1.5650240760478826E-4</v>
      </c>
      <c r="DF274" s="26">
        <f t="shared" si="141"/>
        <v>1.2845008926053357E-4</v>
      </c>
      <c r="DG274" s="26">
        <f t="shared" si="141"/>
        <v>1.0444072678192935E-4</v>
      </c>
      <c r="DH274" s="26">
        <f t="shared" si="141"/>
        <v>8.4132807685443185E-5</v>
      </c>
      <c r="DI274" s="26">
        <f t="shared" si="141"/>
        <v>6.7151874024161011E-5</v>
      </c>
      <c r="DJ274" s="26">
        <f t="shared" si="141"/>
        <v>5.3111027637290975E-5</v>
      </c>
      <c r="DK274" s="26">
        <f t="shared" si="141"/>
        <v>4.1627562202201026E-5</v>
      </c>
      <c r="DL274" s="26">
        <f t="shared" si="141"/>
        <v>3.2335695639209838E-5</v>
      </c>
      <c r="DM274" s="26">
        <f t="shared" si="141"/>
        <v>2.4895624076205784E-5</v>
      </c>
      <c r="DN274" s="26">
        <f t="shared" si="141"/>
        <v>1.8999292058157032E-5</v>
      </c>
      <c r="DO274" s="26">
        <f t="shared" si="141"/>
        <v>1.4373377470084032E-5</v>
      </c>
      <c r="DP274" s="26">
        <f t="shared" si="138"/>
        <v>1.0780033102563005E-5</v>
      </c>
      <c r="DQ274" s="26">
        <f t="shared" si="138"/>
        <v>8.0159220506237262E-6</v>
      </c>
      <c r="DR274" s="26">
        <f t="shared" si="138"/>
        <v>5.9100442237650098E-6</v>
      </c>
      <c r="DS274" s="26">
        <f t="shared" si="138"/>
        <v>4.3207886341811289E-6</v>
      </c>
      <c r="DT274" s="26">
        <f t="shared" si="138"/>
        <v>3.1325717597813049E-6</v>
      </c>
      <c r="DU274" s="26">
        <f t="shared" si="138"/>
        <v>2.2523449843055626E-6</v>
      </c>
      <c r="DV274" s="26">
        <f t="shared" si="136"/>
        <v>1.6061804396277421E-6</v>
      </c>
      <c r="DW274" s="26">
        <f t="shared" si="136"/>
        <v>1.1360788475415787E-6</v>
      </c>
      <c r="DX274" s="26">
        <f t="shared" si="134"/>
        <v>7.9708757851707349E-7</v>
      </c>
      <c r="DY274" s="26">
        <f t="shared" si="132"/>
        <v>5.547729546478864E-7</v>
      </c>
      <c r="DZ274" s="26">
        <f t="shared" si="132"/>
        <v>3.8305751630449149E-7</v>
      </c>
      <c r="EA274" s="26">
        <f t="shared" si="132"/>
        <v>2.6240947967315365E-7</v>
      </c>
      <c r="EB274" s="26">
        <f t="shared" si="132"/>
        <v>1.7835644321534749E-7</v>
      </c>
      <c r="EC274" s="26">
        <f t="shared" si="132"/>
        <v>1.2028690356383864E-7</v>
      </c>
      <c r="ED274" s="26">
        <f t="shared" si="132"/>
        <v>8.049969700041531E-8</v>
      </c>
      <c r="EE274" s="26">
        <f t="shared" si="146"/>
        <v>5.3461630832336635E-8</v>
      </c>
      <c r="EF274" s="26">
        <f t="shared" si="146"/>
        <v>3.5236074866767679E-8</v>
      </c>
      <c r="EG274" s="26">
        <f t="shared" si="146"/>
        <v>2.3049161754953136E-8</v>
      </c>
      <c r="EH274" s="26">
        <f t="shared" si="146"/>
        <v>1.496475427373836E-8</v>
      </c>
      <c r="EI274" s="26">
        <f t="shared" si="146"/>
        <v>9.6439527541869244E-9</v>
      </c>
      <c r="EJ274" s="26">
        <f t="shared" si="146"/>
        <v>6.1692933059871454E-9</v>
      </c>
      <c r="EK274" s="26">
        <f t="shared" si="146"/>
        <v>3.9177264059918908E-9</v>
      </c>
      <c r="EL274" s="26">
        <f t="shared" si="146"/>
        <v>2.4698709950818246E-9</v>
      </c>
      <c r="EM274" s="26">
        <f t="shared" si="146"/>
        <v>1.5458904789361161E-9</v>
      </c>
      <c r="EN274" s="26">
        <f t="shared" si="146"/>
        <v>9.6066051191029759E-10</v>
      </c>
      <c r="EO274" s="26">
        <f t="shared" si="146"/>
        <v>5.9274797543401238E-10</v>
      </c>
      <c r="EP274" s="26">
        <f t="shared" si="146"/>
        <v>3.6316249199126061E-10</v>
      </c>
      <c r="EQ274" s="26">
        <f t="shared" si="146"/>
        <v>2.2094501261006541E-10</v>
      </c>
      <c r="ER274" s="26">
        <f t="shared" si="146"/>
        <v>1.3348761178524922E-10</v>
      </c>
      <c r="ES274" s="26">
        <f t="shared" si="143"/>
        <v>8.0092567071149004E-11</v>
      </c>
      <c r="ET274" s="26">
        <f t="shared" si="143"/>
        <v>4.7726392706781512E-11</v>
      </c>
      <c r="EU274" s="26">
        <f t="shared" si="143"/>
        <v>2.8246232418298433E-11</v>
      </c>
      <c r="EV274" s="26">
        <f t="shared" si="143"/>
        <v>1.6604204191838041E-11</v>
      </c>
      <c r="EW274" s="26">
        <f t="shared" si="143"/>
        <v>9.6950722462409826E-12</v>
      </c>
      <c r="EX274" s="26">
        <f t="shared" si="143"/>
        <v>5.6231419028198192E-12</v>
      </c>
      <c r="EY274" s="26">
        <f t="shared" si="143"/>
        <v>3.2398234804325897E-12</v>
      </c>
      <c r="EZ274" s="26">
        <f t="shared" si="143"/>
        <v>1.8543726499844025E-12</v>
      </c>
      <c r="FA274" s="26">
        <f t="shared" si="143"/>
        <v>1.0544471931284073E-12</v>
      </c>
      <c r="FB274" s="26">
        <f t="shared" si="143"/>
        <v>5.9569419352058729E-13</v>
      </c>
      <c r="FC274" s="26">
        <f t="shared" si="143"/>
        <v>3.3435738604059118E-13</v>
      </c>
      <c r="FD274" s="26">
        <f t="shared" si="143"/>
        <v>1.8646854221494085E-13</v>
      </c>
      <c r="FE274" s="26">
        <f t="shared" si="143"/>
        <v>1.0332970173694316E-13</v>
      </c>
      <c r="FF274" s="26">
        <f t="shared" si="143"/>
        <v>5.6896734500721896E-14</v>
      </c>
      <c r="FG274" s="26">
        <f t="shared" si="143"/>
        <v>3.1132175481526814E-14</v>
      </c>
      <c r="FH274" s="26">
        <f t="shared" si="143"/>
        <v>1.6928120418080194E-14</v>
      </c>
    </row>
    <row r="275" spans="2:164" ht="19.2" customHeight="1" x14ac:dyDescent="0.3">
      <c r="B275" s="26">
        <f t="shared" si="129"/>
        <v>2.0260636351443675E-2</v>
      </c>
      <c r="C275" s="3">
        <v>91</v>
      </c>
      <c r="D275" s="26">
        <f t="shared" si="145"/>
        <v>3.334518690820705E-40</v>
      </c>
      <c r="E275" s="26">
        <f t="shared" si="145"/>
        <v>2.9010312610140131E-38</v>
      </c>
      <c r="F275" s="26">
        <f t="shared" si="145"/>
        <v>1.2619485985410829E-36</v>
      </c>
      <c r="G275" s="26">
        <f t="shared" si="145"/>
        <v>3.6596509357691868E-35</v>
      </c>
      <c r="H275" s="26">
        <f t="shared" si="145"/>
        <v>7.9597407852979614E-34</v>
      </c>
      <c r="I275" s="26">
        <f t="shared" si="145"/>
        <v>1.3849948966418478E-32</v>
      </c>
      <c r="J275" s="26">
        <f t="shared" si="145"/>
        <v>2.008242600130659E-31</v>
      </c>
      <c r="K275" s="26">
        <f t="shared" si="145"/>
        <v>2.4959586601623937E-30</v>
      </c>
      <c r="L275" s="26">
        <f t="shared" si="145"/>
        <v>2.714355042926617E-29</v>
      </c>
      <c r="M275" s="26">
        <f t="shared" si="145"/>
        <v>2.6238765414957238E-28</v>
      </c>
      <c r="N275" s="26">
        <f t="shared" si="145"/>
        <v>2.2827725911013075E-27</v>
      </c>
      <c r="O275" s="26">
        <f t="shared" si="145"/>
        <v>1.8054655947800968E-26</v>
      </c>
      <c r="P275" s="26">
        <f t="shared" si="145"/>
        <v>1.30896255621558E-25</v>
      </c>
      <c r="Q275" s="26">
        <f t="shared" si="145"/>
        <v>8.7599801839042765E-25</v>
      </c>
      <c r="R275" s="26">
        <f t="shared" si="145"/>
        <v>5.4437019714262103E-24</v>
      </c>
      <c r="S275" s="26">
        <f t="shared" si="145"/>
        <v>3.1573471434272012E-23</v>
      </c>
      <c r="T275" s="26">
        <f t="shared" si="144"/>
        <v>1.7168075092385429E-22</v>
      </c>
      <c r="U275" s="26">
        <f t="shared" si="144"/>
        <v>8.7860149002207179E-22</v>
      </c>
      <c r="V275" s="26">
        <f t="shared" si="144"/>
        <v>4.246573868440036E-21</v>
      </c>
      <c r="W275" s="26">
        <f t="shared" si="144"/>
        <v>1.9444838239699155E-20</v>
      </c>
      <c r="X275" s="26">
        <f t="shared" si="144"/>
        <v>8.4585046342691739E-20</v>
      </c>
      <c r="Y275" s="26">
        <f t="shared" si="144"/>
        <v>3.5042376341972249E-19</v>
      </c>
      <c r="Z275" s="26">
        <f t="shared" si="144"/>
        <v>1.3857667007961706E-18</v>
      </c>
      <c r="AA275" s="26">
        <f t="shared" si="144"/>
        <v>5.2418131725768368E-18</v>
      </c>
      <c r="AB275" s="26">
        <f t="shared" si="144"/>
        <v>1.9001572750591035E-17</v>
      </c>
      <c r="AC275" s="26">
        <f t="shared" si="144"/>
        <v>6.6125473172056863E-17</v>
      </c>
      <c r="AD275" s="26">
        <f t="shared" si="144"/>
        <v>2.2126600638341987E-16</v>
      </c>
      <c r="AE275" s="26">
        <f t="shared" si="144"/>
        <v>7.129682427910204E-16</v>
      </c>
      <c r="AF275" s="26">
        <f t="shared" si="144"/>
        <v>2.2152941829578267E-15</v>
      </c>
      <c r="AG275" s="26">
        <f t="shared" si="144"/>
        <v>6.6458825488734713E-15</v>
      </c>
      <c r="AH275" s="26">
        <f t="shared" si="144"/>
        <v>1.9273059391732937E-14</v>
      </c>
      <c r="AI275" s="26">
        <f t="shared" ref="AI275:AX290" si="148">$B275*AI$182</f>
        <v>5.4088908615508709E-14</v>
      </c>
      <c r="AJ275" s="26">
        <f t="shared" si="148"/>
        <v>1.4705422029841423E-13</v>
      </c>
      <c r="AK275" s="26">
        <f t="shared" si="148"/>
        <v>3.876883989685469E-13</v>
      </c>
      <c r="AL275" s="26">
        <f t="shared" si="148"/>
        <v>9.9202619736069304E-13</v>
      </c>
      <c r="AM275" s="26">
        <f t="shared" si="148"/>
        <v>2.4658936905822872E-12</v>
      </c>
      <c r="AN275" s="26">
        <f t="shared" si="148"/>
        <v>5.959243085573881E-12</v>
      </c>
      <c r="AO275" s="26">
        <f t="shared" si="148"/>
        <v>1.4012274282295367E-11</v>
      </c>
      <c r="AP275" s="26">
        <f t="shared" si="148"/>
        <v>3.2080733225255159E-11</v>
      </c>
      <c r="AQ275" s="26">
        <f t="shared" si="148"/>
        <v>7.1564712579415206E-11</v>
      </c>
      <c r="AR275" s="26">
        <f t="shared" si="148"/>
        <v>1.5565324986022848E-10</v>
      </c>
      <c r="AS275" s="26">
        <f t="shared" si="148"/>
        <v>3.3028860336194782E-10</v>
      </c>
      <c r="AT275" s="26">
        <f t="shared" si="148"/>
        <v>6.8416924982117678E-10</v>
      </c>
      <c r="AU275" s="26">
        <f t="shared" si="148"/>
        <v>1.3842494124288942E-9</v>
      </c>
      <c r="AV275" s="26">
        <f t="shared" si="148"/>
        <v>2.7370386109389378E-9</v>
      </c>
      <c r="AW275" s="26">
        <f t="shared" si="148"/>
        <v>5.2916079811486038E-9</v>
      </c>
      <c r="AX275" s="26">
        <f t="shared" si="148"/>
        <v>1.0008041181737592E-8</v>
      </c>
      <c r="AY275" s="26">
        <f t="shared" si="147"/>
        <v>1.8525523038535652E-8</v>
      </c>
      <c r="AZ275" s="26">
        <f t="shared" si="147"/>
        <v>3.3577510507345777E-8</v>
      </c>
      <c r="BA275" s="26">
        <f t="shared" si="147"/>
        <v>5.9617212533450708E-8</v>
      </c>
      <c r="BB275" s="26">
        <f t="shared" si="147"/>
        <v>1.0373394980820457E-7</v>
      </c>
      <c r="BC275" s="26">
        <f t="shared" si="147"/>
        <v>1.7695791437870152E-7</v>
      </c>
      <c r="BD275" s="26">
        <f t="shared" si="147"/>
        <v>2.9606420290282596E-7</v>
      </c>
      <c r="BE275" s="26">
        <f t="shared" si="147"/>
        <v>4.8599218212350714E-7</v>
      </c>
      <c r="BF275" s="26">
        <f t="shared" si="147"/>
        <v>7.8298740453231881E-7</v>
      </c>
      <c r="BG275" s="26">
        <f t="shared" si="147"/>
        <v>1.2385437126238536E-6</v>
      </c>
      <c r="BH275" s="26">
        <f t="shared" si="147"/>
        <v>1.9241661249691993E-6</v>
      </c>
      <c r="BI275" s="26">
        <f t="shared" si="147"/>
        <v>2.9368851381108862E-6</v>
      </c>
      <c r="BJ275" s="26">
        <f t="shared" si="147"/>
        <v>4.4053277071663054E-6</v>
      </c>
      <c r="BK275" s="26">
        <f t="shared" si="147"/>
        <v>6.4959917037875986E-6</v>
      </c>
      <c r="BL275" s="26">
        <f t="shared" si="147"/>
        <v>9.4191879704920522E-6</v>
      </c>
      <c r="BM275" s="26">
        <f t="shared" si="147"/>
        <v>1.3433923826767352E-5</v>
      </c>
      <c r="BN275" s="26">
        <f t="shared" si="135"/>
        <v>1.8850828595625145E-5</v>
      </c>
      <c r="BO275" s="26">
        <f t="shared" si="135"/>
        <v>2.6032096632053746E-5</v>
      </c>
      <c r="BP275" s="26">
        <f t="shared" si="135"/>
        <v>3.5387381359198166E-5</v>
      </c>
      <c r="BQ275" s="26">
        <f t="shared" si="135"/>
        <v>4.7364648896157452E-5</v>
      </c>
      <c r="BR275" s="26">
        <f t="shared" si="135"/>
        <v>6.2435218999480207E-5</v>
      </c>
      <c r="BS275" s="26">
        <f t="shared" si="135"/>
        <v>8.1072597805295323E-5</v>
      </c>
      <c r="BT275" s="26">
        <f t="shared" ref="BT275:CI290" si="149">$B275*BT$182</f>
        <v>1.0372523542736298E-4</v>
      </c>
      <c r="BU275" s="26">
        <f t="shared" si="149"/>
        <v>1.3078399249537103E-4</v>
      </c>
      <c r="BV275" s="26">
        <f t="shared" si="149"/>
        <v>1.625458192442466E-4</v>
      </c>
      <c r="BW275" s="26">
        <f t="shared" si="149"/>
        <v>1.9917586301759828E-4</v>
      </c>
      <c r="BX275" s="26">
        <f t="shared" si="149"/>
        <v>2.4067083447959774E-4</v>
      </c>
      <c r="BY275" s="26">
        <f t="shared" si="149"/>
        <v>2.8682688492774009E-4</v>
      </c>
      <c r="BZ275" s="26">
        <f t="shared" si="149"/>
        <v>3.372153917393696E-4</v>
      </c>
      <c r="CA275" s="26">
        <f t="shared" si="149"/>
        <v>3.9116985441766902E-4</v>
      </c>
      <c r="CB275" s="26">
        <f t="shared" si="149"/>
        <v>4.4778654387285841E-4</v>
      </c>
      <c r="CC275" s="26">
        <f t="shared" si="149"/>
        <v>5.0594064047972283E-4</v>
      </c>
      <c r="CD275" s="26">
        <f t="shared" si="149"/>
        <v>5.6431840668892208E-4</v>
      </c>
      <c r="CE275" s="26">
        <f t="shared" si="149"/>
        <v>6.214645744548878E-4</v>
      </c>
      <c r="CF275" s="26">
        <f t="shared" si="149"/>
        <v>6.7584272471969058E-4</v>
      </c>
      <c r="CG275" s="26">
        <f t="shared" si="149"/>
        <v>7.2590514877300097E-4</v>
      </c>
      <c r="CH275" s="26">
        <f t="shared" si="149"/>
        <v>7.701676578445258E-4</v>
      </c>
      <c r="CI275" s="26">
        <f t="shared" si="149"/>
        <v>8.07284171475587E-4</v>
      </c>
      <c r="CJ275" s="26">
        <f t="shared" si="123"/>
        <v>8.3611574902828646E-4</v>
      </c>
      <c r="CK275" s="26">
        <f t="shared" si="142"/>
        <v>8.5578906077012854E-4</v>
      </c>
      <c r="CL275" s="26">
        <f t="shared" si="142"/>
        <v>8.6574009636047899E-4</v>
      </c>
      <c r="CM275" s="26">
        <f t="shared" si="142"/>
        <v>8.657400963604791E-4</v>
      </c>
      <c r="CN275" s="26">
        <f t="shared" si="142"/>
        <v>8.5590214072001904E-4</v>
      </c>
      <c r="CO275" s="26">
        <f t="shared" si="142"/>
        <v>8.366683847487829E-4</v>
      </c>
      <c r="CP275" s="26">
        <f t="shared" si="142"/>
        <v>8.0877943859048969E-4</v>
      </c>
      <c r="CQ275" s="26">
        <f t="shared" si="142"/>
        <v>7.7322869403706224E-4</v>
      </c>
      <c r="CR275" s="26">
        <f t="shared" si="142"/>
        <v>7.3120539544809112E-4</v>
      </c>
      <c r="CS275" s="26">
        <f t="shared" si="142"/>
        <v>6.8403085380627933E-4</v>
      </c>
      <c r="CT275" s="26">
        <f t="shared" si="142"/>
        <v>6.3309238596964148E-4</v>
      </c>
      <c r="CU275" s="26">
        <f t="shared" si="142"/>
        <v>5.7977934294061915E-4</v>
      </c>
      <c r="CV275" s="26">
        <f t="shared" si="142"/>
        <v>5.2542502953993489E-4</v>
      </c>
      <c r="CW275" s="26">
        <f t="shared" si="142"/>
        <v>4.7125750072138541E-4</v>
      </c>
      <c r="CX275" s="26">
        <f t="shared" si="142"/>
        <v>4.1836125064041274E-4</v>
      </c>
      <c r="CY275" s="26">
        <f t="shared" si="142"/>
        <v>3.6765079601733312E-4</v>
      </c>
      <c r="CZ275" s="26">
        <f t="shared" si="142"/>
        <v>3.1985619253507987E-4</v>
      </c>
      <c r="DA275" s="26">
        <f t="shared" si="141"/>
        <v>2.755196905995244E-4</v>
      </c>
      <c r="DB275" s="26">
        <f t="shared" si="141"/>
        <v>2.350020890407702E-4</v>
      </c>
      <c r="DC275" s="26">
        <f t="shared" si="141"/>
        <v>1.9849691016065143E-4</v>
      </c>
      <c r="DD275" s="26">
        <f t="shared" si="141"/>
        <v>1.6605029984592917E-4</v>
      </c>
      <c r="DE275" s="26">
        <f t="shared" si="141"/>
        <v>1.3758453415805563E-4</v>
      </c>
      <c r="DF275" s="26">
        <f t="shared" si="141"/>
        <v>1.1292315539387567E-4</v>
      </c>
      <c r="DG275" s="26">
        <f t="shared" si="141"/>
        <v>9.1816023544553287E-5</v>
      </c>
      <c r="DH275" s="26">
        <f t="shared" si="141"/>
        <v>7.3962907855334672E-5</v>
      </c>
      <c r="DI275" s="26">
        <f t="shared" si="141"/>
        <v>5.9034614526734957E-5</v>
      </c>
      <c r="DJ275" s="26">
        <f t="shared" si="141"/>
        <v>4.6691013307508555E-5</v>
      </c>
      <c r="DK275" s="26">
        <f t="shared" si="141"/>
        <v>3.659565907885805E-5</v>
      </c>
      <c r="DL275" s="26">
        <f t="shared" si="141"/>
        <v>2.8426985177327333E-5</v>
      </c>
      <c r="DM275" s="26">
        <f t="shared" si="141"/>
        <v>2.1886262924136954E-5</v>
      </c>
      <c r="DN275" s="26">
        <f t="shared" si="141"/>
        <v>1.6702674336841348E-5</v>
      </c>
      <c r="DO275" s="26">
        <f t="shared" si="141"/>
        <v>1.2635936237436512E-5</v>
      </c>
      <c r="DP275" s="26">
        <f t="shared" si="138"/>
        <v>9.4769521780773672E-6</v>
      </c>
      <c r="DQ275" s="26">
        <f t="shared" si="138"/>
        <v>7.0469644401087703E-6</v>
      </c>
      <c r="DR275" s="26">
        <f t="shared" si="138"/>
        <v>5.1956432736395696E-6</v>
      </c>
      <c r="DS275" s="26">
        <f t="shared" si="138"/>
        <v>3.7984955025768169E-6</v>
      </c>
      <c r="DT275" s="26">
        <f t="shared" si="138"/>
        <v>2.7539092393681804E-6</v>
      </c>
      <c r="DU275" s="26">
        <f t="shared" si="138"/>
        <v>1.9800835026862089E-6</v>
      </c>
      <c r="DV275" s="26">
        <f t="shared" si="136"/>
        <v>1.4120267601123008E-6</v>
      </c>
      <c r="DW275" s="26">
        <f t="shared" si="136"/>
        <v>9.9875063520138785E-7</v>
      </c>
      <c r="DX275" s="26">
        <f t="shared" si="134"/>
        <v>7.0073633276226241E-7</v>
      </c>
      <c r="DY275" s="26">
        <f t="shared" si="132"/>
        <v>4.8771248760253751E-7</v>
      </c>
      <c r="DZ275" s="26">
        <f t="shared" si="132"/>
        <v>3.367538604874651E-7</v>
      </c>
      <c r="EA275" s="26">
        <f t="shared" si="132"/>
        <v>2.306896524599153E-7</v>
      </c>
      <c r="EB275" s="26">
        <f t="shared" si="132"/>
        <v>1.5679687315634946E-7</v>
      </c>
      <c r="EC275" s="26">
        <f t="shared" si="132"/>
        <v>1.0574672840777023E-7</v>
      </c>
      <c r="ED275" s="26">
        <f t="shared" si="132"/>
        <v>7.0768964395969511E-8</v>
      </c>
      <c r="EE275" s="26">
        <f t="shared" si="146"/>
        <v>4.6999235896559687E-8</v>
      </c>
      <c r="EF275" s="26">
        <f t="shared" si="146"/>
        <v>3.097676911364192E-8</v>
      </c>
      <c r="EG275" s="26">
        <f t="shared" si="146"/>
        <v>2.0262999345013748E-8</v>
      </c>
      <c r="EH275" s="26">
        <f t="shared" si="146"/>
        <v>1.3155827932956801E-8</v>
      </c>
      <c r="EI275" s="26">
        <f t="shared" si="146"/>
        <v>8.4782002234610334E-9</v>
      </c>
      <c r="EJ275" s="26">
        <f t="shared" si="146"/>
        <v>5.4235545547139747E-9</v>
      </c>
      <c r="EK275" s="26">
        <f t="shared" si="146"/>
        <v>3.4441550821906739E-9</v>
      </c>
      <c r="EL275" s="26">
        <f t="shared" si="146"/>
        <v>2.1713151605114944E-9</v>
      </c>
      <c r="EM275" s="26">
        <f t="shared" si="146"/>
        <v>1.3590245968669154E-9</v>
      </c>
      <c r="EN275" s="26">
        <f t="shared" si="146"/>
        <v>8.4453671376729462E-10</v>
      </c>
      <c r="EO275" s="26">
        <f t="shared" si="146"/>
        <v>5.2109712126067028E-10</v>
      </c>
      <c r="EP275" s="26">
        <f t="shared" si="146"/>
        <v>3.1926372922308629E-10</v>
      </c>
      <c r="EQ275" s="26">
        <f t="shared" si="146"/>
        <v>1.9423737372313444E-10</v>
      </c>
      <c r="ER275" s="26">
        <f t="shared" si="146"/>
        <v>1.1735174662439493E-10</v>
      </c>
      <c r="ES275" s="26">
        <f t="shared" si="143"/>
        <v>7.04110479746365E-11</v>
      </c>
      <c r="ET275" s="26">
        <f t="shared" si="143"/>
        <v>4.1957268313654076E-11</v>
      </c>
      <c r="EU275" s="26">
        <f t="shared" si="143"/>
        <v>2.4831852675427197E-11</v>
      </c>
      <c r="EV275" s="26">
        <f t="shared" si="143"/>
        <v>1.4597102586231247E-11</v>
      </c>
      <c r="EW275" s="26">
        <f t="shared" si="143"/>
        <v>8.5231404362558095E-12</v>
      </c>
      <c r="EX275" s="26">
        <f t="shared" si="143"/>
        <v>4.9434214530284128E-12</v>
      </c>
      <c r="EY275" s="26">
        <f t="shared" si="143"/>
        <v>2.8481964663143648E-12</v>
      </c>
      <c r="EZ275" s="26">
        <f t="shared" si="143"/>
        <v>1.6302177142720024E-12</v>
      </c>
      <c r="FA275" s="26">
        <f t="shared" si="143"/>
        <v>9.2698654340958882E-13</v>
      </c>
      <c r="FB275" s="26">
        <f t="shared" si="143"/>
        <v>5.2368720309502184E-13</v>
      </c>
      <c r="FC275" s="26">
        <f t="shared" si="143"/>
        <v>2.9394055915656371E-13</v>
      </c>
      <c r="FD275" s="26">
        <f t="shared" si="143"/>
        <v>1.6392838876038757E-13</v>
      </c>
      <c r="FE275" s="26">
        <f t="shared" si="143"/>
        <v>9.0839298230279714E-14</v>
      </c>
      <c r="FF275" s="26">
        <f t="shared" si="143"/>
        <v>5.0019107253381896E-14</v>
      </c>
      <c r="FG275" s="26">
        <f t="shared" si="143"/>
        <v>2.7368945478265331E-14</v>
      </c>
      <c r="FH275" s="26">
        <f t="shared" si="143"/>
        <v>1.4881864103806766E-14</v>
      </c>
    </row>
    <row r="276" spans="2:164" ht="19.2" customHeight="1" x14ac:dyDescent="0.3">
      <c r="B276" s="26">
        <f t="shared" si="129"/>
        <v>1.7617944653429311E-2</v>
      </c>
      <c r="C276" s="3">
        <v>92</v>
      </c>
      <c r="D276" s="26">
        <f t="shared" si="145"/>
        <v>2.8995814702788786E-40</v>
      </c>
      <c r="E276" s="26">
        <f t="shared" si="145"/>
        <v>2.5226358791426241E-38</v>
      </c>
      <c r="F276" s="26">
        <f t="shared" si="145"/>
        <v>1.0973466074270304E-36</v>
      </c>
      <c r="G276" s="26">
        <f t="shared" si="145"/>
        <v>3.1823051615384286E-35</v>
      </c>
      <c r="H276" s="26">
        <f t="shared" si="145"/>
        <v>6.9215137263460646E-34</v>
      </c>
      <c r="I276" s="26">
        <f t="shared" si="145"/>
        <v>1.2043433883842174E-32</v>
      </c>
      <c r="J276" s="26">
        <f t="shared" si="145"/>
        <v>1.7462979131570976E-31</v>
      </c>
      <c r="K276" s="26">
        <f t="shared" si="145"/>
        <v>2.1703988349238241E-30</v>
      </c>
      <c r="L276" s="26">
        <f t="shared" si="145"/>
        <v>2.3603087329796706E-29</v>
      </c>
      <c r="M276" s="26">
        <f t="shared" si="145"/>
        <v>2.2816317752136766E-28</v>
      </c>
      <c r="N276" s="26">
        <f t="shared" si="145"/>
        <v>1.9850196444359227E-27</v>
      </c>
      <c r="O276" s="26">
        <f t="shared" si="145"/>
        <v>1.5699700824174781E-26</v>
      </c>
      <c r="P276" s="26">
        <f t="shared" si="145"/>
        <v>1.1382283097526801E-25</v>
      </c>
      <c r="Q276" s="26">
        <f t="shared" si="145"/>
        <v>7.6173740729602533E-25</v>
      </c>
      <c r="R276" s="26">
        <f t="shared" si="145"/>
        <v>4.7336538881967118E-24</v>
      </c>
      <c r="S276" s="26">
        <f t="shared" si="145"/>
        <v>2.7455192551540926E-23</v>
      </c>
      <c r="T276" s="26">
        <f t="shared" si="144"/>
        <v>1.4928760949900397E-22</v>
      </c>
      <c r="U276" s="26">
        <f t="shared" si="144"/>
        <v>7.6400129567136797E-22</v>
      </c>
      <c r="V276" s="26">
        <f t="shared" si="144"/>
        <v>3.6926729290782981E-21</v>
      </c>
      <c r="W276" s="26">
        <f t="shared" si="144"/>
        <v>1.6908554991042772E-20</v>
      </c>
      <c r="X276" s="26">
        <f t="shared" si="144"/>
        <v>7.3552214211036411E-20</v>
      </c>
      <c r="Y276" s="26">
        <f t="shared" si="144"/>
        <v>3.0471631601715049E-19</v>
      </c>
      <c r="Z276" s="26">
        <f t="shared" si="144"/>
        <v>1.2050145224314545E-18</v>
      </c>
      <c r="AA276" s="26">
        <f t="shared" si="144"/>
        <v>4.558098410936387E-18</v>
      </c>
      <c r="AB276" s="26">
        <f t="shared" si="144"/>
        <v>1.6523106739644405E-17</v>
      </c>
      <c r="AC276" s="26">
        <f t="shared" si="144"/>
        <v>5.7500411453962585E-17</v>
      </c>
      <c r="AD276" s="26">
        <f t="shared" si="144"/>
        <v>1.9240522294210455E-16</v>
      </c>
      <c r="AE276" s="26">
        <f t="shared" si="144"/>
        <v>6.1997238503567097E-16</v>
      </c>
      <c r="AF276" s="26">
        <f t="shared" si="144"/>
        <v>1.9263427677894176E-15</v>
      </c>
      <c r="AG276" s="26">
        <f t="shared" si="144"/>
        <v>5.779028303368245E-15</v>
      </c>
      <c r="AH276" s="26">
        <f t="shared" si="144"/>
        <v>1.6759182079767799E-14</v>
      </c>
      <c r="AI276" s="26">
        <f t="shared" si="148"/>
        <v>4.7033833578703299E-14</v>
      </c>
      <c r="AJ276" s="26">
        <f t="shared" si="148"/>
        <v>1.2787323504209952E-13</v>
      </c>
      <c r="AK276" s="26">
        <f t="shared" si="148"/>
        <v>3.3712034692917173E-13</v>
      </c>
      <c r="AL276" s="26">
        <f t="shared" si="148"/>
        <v>8.6263147596582139E-13</v>
      </c>
      <c r="AM276" s="26">
        <f t="shared" si="148"/>
        <v>2.1442553831150358E-12</v>
      </c>
      <c r="AN276" s="26">
        <f t="shared" si="148"/>
        <v>5.1819505091946869E-12</v>
      </c>
      <c r="AO276" s="26">
        <f t="shared" si="148"/>
        <v>1.2184586332430772E-11</v>
      </c>
      <c r="AP276" s="26">
        <f t="shared" si="148"/>
        <v>2.7896289761091491E-11</v>
      </c>
      <c r="AQ276" s="26">
        <f t="shared" si="148"/>
        <v>6.2230184851665499E-11</v>
      </c>
      <c r="AR276" s="26">
        <f t="shared" si="148"/>
        <v>1.353506520523728E-10</v>
      </c>
      <c r="AS276" s="26">
        <f t="shared" si="148"/>
        <v>2.8720748118430289E-10</v>
      </c>
      <c r="AT276" s="26">
        <f t="shared" si="148"/>
        <v>5.9492978245319817E-10</v>
      </c>
      <c r="AU276" s="26">
        <f t="shared" si="148"/>
        <v>1.2036951412425185E-9</v>
      </c>
      <c r="AV276" s="26">
        <f t="shared" si="148"/>
        <v>2.3800335747295148E-9</v>
      </c>
      <c r="AW276" s="26">
        <f t="shared" si="148"/>
        <v>4.6013982444770545E-9</v>
      </c>
      <c r="AX276" s="26">
        <f t="shared" si="148"/>
        <v>8.702644505858789E-9</v>
      </c>
      <c r="AY276" s="26">
        <f t="shared" si="147"/>
        <v>1.6109150468291896E-8</v>
      </c>
      <c r="AZ276" s="26">
        <f t="shared" si="147"/>
        <v>2.9197835223778986E-8</v>
      </c>
      <c r="BA276" s="26">
        <f t="shared" si="147"/>
        <v>5.1841054376913745E-8</v>
      </c>
      <c r="BB276" s="26">
        <f t="shared" si="147"/>
        <v>9.0203434615830199E-8</v>
      </c>
      <c r="BC276" s="26">
        <f t="shared" si="147"/>
        <v>1.5387644728582764E-7</v>
      </c>
      <c r="BD276" s="26">
        <f t="shared" si="147"/>
        <v>2.5744713295897951E-7</v>
      </c>
      <c r="BE276" s="26">
        <f t="shared" si="147"/>
        <v>4.2260189749870254E-7</v>
      </c>
      <c r="BF276" s="26">
        <f t="shared" si="147"/>
        <v>6.8085861263680002E-7</v>
      </c>
      <c r="BG276" s="26">
        <f t="shared" si="147"/>
        <v>1.076994532716396E-6</v>
      </c>
      <c r="BH276" s="26">
        <f t="shared" si="147"/>
        <v>1.6731879347558282E-6</v>
      </c>
      <c r="BI276" s="26">
        <f t="shared" si="147"/>
        <v>2.5538131635746877E-6</v>
      </c>
      <c r="BJ276" s="26">
        <f t="shared" si="147"/>
        <v>3.8307197453620104E-6</v>
      </c>
      <c r="BK276" s="26">
        <f t="shared" si="147"/>
        <v>5.6486884380761817E-6</v>
      </c>
      <c r="BL276" s="26">
        <f t="shared" si="147"/>
        <v>8.1905982352104924E-6</v>
      </c>
      <c r="BM276" s="26">
        <f t="shared" si="147"/>
        <v>1.1681672892841194E-5</v>
      </c>
      <c r="BN276" s="26">
        <f t="shared" ref="BN276:CC291" si="150">$B276*BN$182</f>
        <v>1.6392024865761022E-5</v>
      </c>
      <c r="BO276" s="26">
        <f t="shared" si="150"/>
        <v>2.2636605767003295E-5</v>
      </c>
      <c r="BP276" s="26">
        <f t="shared" si="150"/>
        <v>3.0771635964520189E-5</v>
      </c>
      <c r="BQ276" s="26">
        <f t="shared" si="150"/>
        <v>4.1186651214050019E-5</v>
      </c>
      <c r="BR276" s="26">
        <f t="shared" si="150"/>
        <v>5.4291494782156794E-5</v>
      </c>
      <c r="BS276" s="26">
        <f t="shared" si="150"/>
        <v>7.0497911135039513E-5</v>
      </c>
      <c r="BT276" s="26">
        <f t="shared" si="150"/>
        <v>9.0195856893359247E-5</v>
      </c>
      <c r="BU276" s="26">
        <f t="shared" si="150"/>
        <v>1.137252108655402E-4</v>
      </c>
      <c r="BV276" s="26">
        <f t="shared" si="150"/>
        <v>1.4134419064717118E-4</v>
      </c>
      <c r="BW276" s="26">
        <f t="shared" si="150"/>
        <v>1.7319640262399878E-4</v>
      </c>
      <c r="BX276" s="26">
        <f t="shared" si="150"/>
        <v>2.0927898650399836E-4</v>
      </c>
      <c r="BY276" s="26">
        <f t="shared" si="150"/>
        <v>2.4941468254586135E-4</v>
      </c>
      <c r="BZ276" s="26">
        <f t="shared" si="150"/>
        <v>2.9323077542553927E-4</v>
      </c>
      <c r="CA276" s="26">
        <f t="shared" si="150"/>
        <v>3.4014769949362574E-4</v>
      </c>
      <c r="CB276" s="26">
        <f t="shared" si="150"/>
        <v>3.8937960336770359E-4</v>
      </c>
      <c r="CC276" s="26">
        <f t="shared" si="150"/>
        <v>4.3994838302584662E-4</v>
      </c>
      <c r="CD276" s="26">
        <f t="shared" si="149"/>
        <v>4.9071165799036782E-4</v>
      </c>
      <c r="CE276" s="26">
        <f t="shared" si="149"/>
        <v>5.4040397778685979E-4</v>
      </c>
      <c r="CF276" s="26">
        <f t="shared" si="149"/>
        <v>5.8768932584321012E-4</v>
      </c>
      <c r="CG276" s="26">
        <f t="shared" si="149"/>
        <v>6.3122186849826273E-4</v>
      </c>
      <c r="CH276" s="26">
        <f t="shared" si="149"/>
        <v>6.6971100682132793E-4</v>
      </c>
      <c r="CI276" s="26">
        <f t="shared" si="149"/>
        <v>7.0198623606572896E-4</v>
      </c>
      <c r="CJ276" s="26">
        <f t="shared" si="123"/>
        <v>7.2705717306807639E-4</v>
      </c>
      <c r="CK276" s="26">
        <f t="shared" si="142"/>
        <v>7.4416440066967817E-4</v>
      </c>
      <c r="CL276" s="26">
        <f t="shared" si="142"/>
        <v>7.5281747509606993E-4</v>
      </c>
      <c r="CM276" s="26">
        <f t="shared" si="142"/>
        <v>7.5281747509607004E-4</v>
      </c>
      <c r="CN276" s="26">
        <f t="shared" si="142"/>
        <v>7.4426273106088727E-4</v>
      </c>
      <c r="CO276" s="26">
        <f t="shared" si="142"/>
        <v>7.2753772586850798E-4</v>
      </c>
      <c r="CP276" s="26">
        <f t="shared" si="142"/>
        <v>7.0328646833955747E-4</v>
      </c>
      <c r="CQ276" s="26">
        <f t="shared" si="142"/>
        <v>6.723727774235335E-4</v>
      </c>
      <c r="CR276" s="26">
        <f t="shared" si="142"/>
        <v>6.3583077865051504E-4</v>
      </c>
      <c r="CS276" s="26">
        <f t="shared" si="142"/>
        <v>5.9480943809241777E-4</v>
      </c>
      <c r="CT276" s="26">
        <f t="shared" si="142"/>
        <v>5.505151182344717E-4</v>
      </c>
      <c r="CU276" s="26">
        <f t="shared" si="142"/>
        <v>5.0415595038314789E-4</v>
      </c>
      <c r="CV276" s="26">
        <f t="shared" si="142"/>
        <v>4.5689133003472677E-4</v>
      </c>
      <c r="CW276" s="26">
        <f t="shared" si="142"/>
        <v>4.0978913106207491E-4</v>
      </c>
      <c r="CX276" s="26">
        <f t="shared" si="142"/>
        <v>3.6379239186122906E-4</v>
      </c>
      <c r="CY276" s="26">
        <f t="shared" si="142"/>
        <v>3.1969634436289888E-4</v>
      </c>
      <c r="CZ276" s="26">
        <f t="shared" si="142"/>
        <v>2.7813581959572207E-4</v>
      </c>
      <c r="DA276" s="26">
        <f t="shared" si="141"/>
        <v>2.3958233965176075E-4</v>
      </c>
      <c r="DB276" s="26">
        <f t="shared" si="141"/>
        <v>2.0434964264414834E-4</v>
      </c>
      <c r="DC276" s="26">
        <f t="shared" si="141"/>
        <v>1.7260600883534934E-4</v>
      </c>
      <c r="DD276" s="26">
        <f t="shared" si="141"/>
        <v>1.4439156508341689E-4</v>
      </c>
      <c r="DE276" s="26">
        <f t="shared" si="141"/>
        <v>1.1963872535483117E-4</v>
      </c>
      <c r="DF276" s="26">
        <f t="shared" si="141"/>
        <v>9.8194048168587692E-5</v>
      </c>
      <c r="DG276" s="26">
        <f t="shared" si="141"/>
        <v>7.9840020473524726E-5</v>
      </c>
      <c r="DH276" s="26">
        <f t="shared" si="141"/>
        <v>6.4315572048117206E-5</v>
      </c>
      <c r="DI276" s="26">
        <f t="shared" si="141"/>
        <v>5.1334447414552218E-5</v>
      </c>
      <c r="DJ276" s="26">
        <f t="shared" si="141"/>
        <v>4.0600881136964022E-5</v>
      </c>
      <c r="DK276" s="26">
        <f t="shared" si="141"/>
        <v>3.1822312242485314E-5</v>
      </c>
      <c r="DL276" s="26">
        <f t="shared" si="141"/>
        <v>2.4719117545502068E-5</v>
      </c>
      <c r="DM276" s="26">
        <f t="shared" si="141"/>
        <v>1.9031532977510427E-5</v>
      </c>
      <c r="DN276" s="26">
        <f t="shared" si="141"/>
        <v>1.4524064640731631E-5</v>
      </c>
      <c r="DO276" s="26">
        <f t="shared" si="141"/>
        <v>1.0987770641249159E-5</v>
      </c>
      <c r="DP276" s="26">
        <f t="shared" si="138"/>
        <v>8.2408279809368551E-6</v>
      </c>
      <c r="DQ276" s="26">
        <f t="shared" si="138"/>
        <v>6.1277951653119844E-6</v>
      </c>
      <c r="DR276" s="26">
        <f t="shared" si="138"/>
        <v>4.5179506727300674E-6</v>
      </c>
      <c r="DS276" s="26">
        <f t="shared" si="138"/>
        <v>3.3030395674581068E-6</v>
      </c>
      <c r="DT276" s="26">
        <f t="shared" si="138"/>
        <v>2.3947036864071172E-6</v>
      </c>
      <c r="DU276" s="26">
        <f t="shared" si="138"/>
        <v>1.7218117414662714E-6</v>
      </c>
      <c r="DV276" s="26">
        <f t="shared" si="136"/>
        <v>1.2278493566193939E-6</v>
      </c>
      <c r="DW276" s="26">
        <f t="shared" si="136"/>
        <v>8.6847881321859955E-7</v>
      </c>
      <c r="DX276" s="26">
        <f t="shared" si="134"/>
        <v>6.0933594153240306E-7</v>
      </c>
      <c r="DY276" s="26">
        <f t="shared" si="132"/>
        <v>4.2409781530655505E-7</v>
      </c>
      <c r="DZ276" s="26">
        <f t="shared" si="132"/>
        <v>2.9282944390214403E-7</v>
      </c>
      <c r="EA276" s="26">
        <f t="shared" si="132"/>
        <v>2.0059969779123102E-7</v>
      </c>
      <c r="EB276" s="26">
        <f t="shared" si="132"/>
        <v>1.3634510709247801E-7</v>
      </c>
      <c r="EC276" s="26">
        <f t="shared" si="132"/>
        <v>9.1953676876322096E-8</v>
      </c>
      <c r="ED276" s="26">
        <f t="shared" si="132"/>
        <v>6.1538229909538806E-8</v>
      </c>
      <c r="EE276" s="26">
        <f t="shared" si="146"/>
        <v>4.0868900779617186E-8</v>
      </c>
      <c r="EF276" s="26">
        <f t="shared" si="146"/>
        <v>2.6936320968384323E-8</v>
      </c>
      <c r="EG276" s="26">
        <f t="shared" si="146"/>
        <v>1.7619999430446766E-8</v>
      </c>
      <c r="EH276" s="26">
        <f t="shared" si="146"/>
        <v>1.1439850376484194E-8</v>
      </c>
      <c r="EI276" s="26">
        <f t="shared" si="146"/>
        <v>7.3723480204009108E-9</v>
      </c>
      <c r="EJ276" s="26">
        <f t="shared" si="146"/>
        <v>4.7161343954034637E-9</v>
      </c>
      <c r="EK276" s="26">
        <f t="shared" si="146"/>
        <v>2.9949174627745037E-9</v>
      </c>
      <c r="EL276" s="26">
        <f t="shared" si="146"/>
        <v>1.8881001395752154E-9</v>
      </c>
      <c r="EM276" s="26">
        <f t="shared" si="146"/>
        <v>1.1817605190147109E-9</v>
      </c>
      <c r="EN276" s="26">
        <f t="shared" si="146"/>
        <v>7.3437975110199651E-10</v>
      </c>
      <c r="EO276" s="26">
        <f t="shared" si="146"/>
        <v>4.5312793153101836E-10</v>
      </c>
      <c r="EP276" s="26">
        <f t="shared" si="146"/>
        <v>2.7762063410703196E-10</v>
      </c>
      <c r="EQ276" s="26">
        <f t="shared" si="146"/>
        <v>1.689020641070737E-10</v>
      </c>
      <c r="ER276" s="26">
        <f t="shared" si="146"/>
        <v>1.020449970646914E-10</v>
      </c>
      <c r="ES276" s="26">
        <f t="shared" si="143"/>
        <v>6.1226998238814439E-11</v>
      </c>
      <c r="ET276" s="26">
        <f t="shared" si="143"/>
        <v>3.6484581142307953E-11</v>
      </c>
      <c r="EU276" s="26">
        <f t="shared" si="143"/>
        <v>2.1592915369936728E-11</v>
      </c>
      <c r="EV276" s="26">
        <f t="shared" si="143"/>
        <v>1.2693132683679364E-11</v>
      </c>
      <c r="EW276" s="26">
        <f t="shared" si="143"/>
        <v>7.4114264663094115E-12</v>
      </c>
      <c r="EX276" s="26">
        <f t="shared" si="143"/>
        <v>4.2986273504594963E-12</v>
      </c>
      <c r="EY276" s="26">
        <f t="shared" si="143"/>
        <v>2.4766925794037996E-12</v>
      </c>
      <c r="EZ276" s="26">
        <f t="shared" si="143"/>
        <v>1.4175806211060914E-12</v>
      </c>
      <c r="FA276" s="26">
        <f t="shared" si="143"/>
        <v>8.0607525513877415E-13</v>
      </c>
      <c r="FB276" s="26">
        <f t="shared" si="143"/>
        <v>4.5538017660436751E-13</v>
      </c>
      <c r="FC276" s="26">
        <f t="shared" si="143"/>
        <v>2.5560048622309927E-13</v>
      </c>
      <c r="FD276" s="26">
        <f t="shared" si="143"/>
        <v>1.4254642500903291E-13</v>
      </c>
      <c r="FE276" s="26">
        <f t="shared" si="143"/>
        <v>7.8990694113286839E-14</v>
      </c>
      <c r="FF276" s="26">
        <f t="shared" si="143"/>
        <v>4.3494875872506066E-14</v>
      </c>
      <c r="FG276" s="26">
        <f t="shared" si="143"/>
        <v>2.3799083024578588E-14</v>
      </c>
      <c r="FH276" s="26">
        <f t="shared" si="143"/>
        <v>1.2940751394614598E-14</v>
      </c>
    </row>
    <row r="277" spans="2:164" ht="19.2" customHeight="1" x14ac:dyDescent="0.3">
      <c r="B277" s="26">
        <f t="shared" si="129"/>
        <v>1.5155221207251018E-2</v>
      </c>
      <c r="C277" s="3">
        <v>93</v>
      </c>
      <c r="D277" s="26">
        <f t="shared" si="145"/>
        <v>2.4942636303474221E-40</v>
      </c>
      <c r="E277" s="26">
        <f t="shared" si="145"/>
        <v>2.1700093584022572E-38</v>
      </c>
      <c r="F277" s="26">
        <f t="shared" si="145"/>
        <v>9.4395407090497236E-37</v>
      </c>
      <c r="G277" s="26">
        <f t="shared" si="145"/>
        <v>2.7374668056244544E-35</v>
      </c>
      <c r="H277" s="26">
        <f t="shared" si="145"/>
        <v>5.9539903022331731E-34</v>
      </c>
      <c r="I277" s="26">
        <f t="shared" si="145"/>
        <v>1.0359943125885739E-32</v>
      </c>
      <c r="J277" s="26">
        <f t="shared" si="145"/>
        <v>1.5021917532534172E-31</v>
      </c>
      <c r="K277" s="26">
        <f t="shared" si="145"/>
        <v>1.8670097504721066E-30</v>
      </c>
      <c r="L277" s="26">
        <f t="shared" si="145"/>
        <v>2.0303731036384261E-29</v>
      </c>
      <c r="M277" s="26">
        <f t="shared" si="145"/>
        <v>1.9626940001838074E-28</v>
      </c>
      <c r="N277" s="26">
        <f t="shared" si="145"/>
        <v>1.7075437801599334E-27</v>
      </c>
      <c r="O277" s="26">
        <f t="shared" si="145"/>
        <v>1.3505118988537443E-26</v>
      </c>
      <c r="P277" s="26">
        <f t="shared" si="145"/>
        <v>9.7912112666897198E-26</v>
      </c>
      <c r="Q277" s="26">
        <f t="shared" si="145"/>
        <v>6.5525798477077444E-25</v>
      </c>
      <c r="R277" s="26">
        <f t="shared" si="145"/>
        <v>4.0719603339326555E-24</v>
      </c>
      <c r="S277" s="26">
        <f t="shared" si="145"/>
        <v>2.3617369936809393E-23</v>
      </c>
      <c r="T277" s="26">
        <f t="shared" si="144"/>
        <v>1.2841944903140126E-22</v>
      </c>
      <c r="U277" s="26">
        <f t="shared" si="144"/>
        <v>6.5720541563128419E-22</v>
      </c>
      <c r="V277" s="26">
        <f t="shared" si="144"/>
        <v>3.1764928422178901E-21</v>
      </c>
      <c r="W277" s="26">
        <f t="shared" si="144"/>
        <v>1.4544993540681953E-20</v>
      </c>
      <c r="X277" s="26">
        <f t="shared" si="144"/>
        <v>6.3270721901966801E-20</v>
      </c>
      <c r="Y277" s="26">
        <f t="shared" si="144"/>
        <v>2.6212156216529071E-19</v>
      </c>
      <c r="Z277" s="26">
        <f t="shared" si="144"/>
        <v>1.0365716321991006E-18</v>
      </c>
      <c r="AA277" s="26">
        <f t="shared" si="144"/>
        <v>3.920944869622698E-18</v>
      </c>
      <c r="AB277" s="26">
        <f t="shared" si="144"/>
        <v>1.4213425152382283E-17</v>
      </c>
      <c r="AC277" s="26">
        <f t="shared" si="144"/>
        <v>4.9462719530290391E-17</v>
      </c>
      <c r="AD277" s="26">
        <f t="shared" si="144"/>
        <v>1.6550986919750928E-16</v>
      </c>
      <c r="AE277" s="26">
        <f t="shared" si="144"/>
        <v>5.3330957852530831E-16</v>
      </c>
      <c r="AF277" s="26">
        <f t="shared" si="144"/>
        <v>1.6570690475607891E-15</v>
      </c>
      <c r="AG277" s="26">
        <f t="shared" si="144"/>
        <v>4.9712071426823609E-15</v>
      </c>
      <c r="AH277" s="26">
        <f t="shared" si="144"/>
        <v>1.4416500713778748E-14</v>
      </c>
      <c r="AI277" s="26">
        <f t="shared" si="148"/>
        <v>4.0459211680604989E-14</v>
      </c>
      <c r="AJ277" s="26">
        <f t="shared" si="148"/>
        <v>1.0999848175664475E-13</v>
      </c>
      <c r="AK277" s="26">
        <f t="shared" si="148"/>
        <v>2.8999599735842728E-13</v>
      </c>
      <c r="AL277" s="26">
        <f t="shared" si="148"/>
        <v>7.4204858147597535E-13</v>
      </c>
      <c r="AM277" s="26">
        <f t="shared" si="148"/>
        <v>1.8445207596688479E-12</v>
      </c>
      <c r="AN277" s="26">
        <f t="shared" si="148"/>
        <v>4.4575918358663971E-12</v>
      </c>
      <c r="AO277" s="26">
        <f t="shared" si="148"/>
        <v>1.0481364587037223E-11</v>
      </c>
      <c r="AP277" s="26">
        <f t="shared" si="148"/>
        <v>2.3996808396637838E-11</v>
      </c>
      <c r="AQ277" s="26">
        <f t="shared" si="148"/>
        <v>5.3531341807884292E-11</v>
      </c>
      <c r="AR277" s="26">
        <f t="shared" si="148"/>
        <v>1.1643066843214862E-10</v>
      </c>
      <c r="AS277" s="26">
        <f t="shared" si="148"/>
        <v>2.4706019886821756E-10</v>
      </c>
      <c r="AT277" s="26">
        <f t="shared" si="148"/>
        <v>5.1176755479844995E-10</v>
      </c>
      <c r="AU277" s="26">
        <f t="shared" si="148"/>
        <v>1.0354366806387255E-9</v>
      </c>
      <c r="AV277" s="26">
        <f t="shared" si="148"/>
        <v>2.047340709444744E-9</v>
      </c>
      <c r="AW277" s="26">
        <f t="shared" si="148"/>
        <v>3.9581920382598311E-9</v>
      </c>
      <c r="AX277" s="26">
        <f t="shared" si="148"/>
        <v>7.4861458114914315E-9</v>
      </c>
      <c r="AY277" s="26">
        <f t="shared" si="147"/>
        <v>1.3857333736165073E-8</v>
      </c>
      <c r="AZ277" s="26">
        <f t="shared" si="147"/>
        <v>2.5116417396799124E-8</v>
      </c>
      <c r="BA277" s="26">
        <f t="shared" si="147"/>
        <v>4.4594455377990317E-8</v>
      </c>
      <c r="BB277" s="26">
        <f t="shared" si="147"/>
        <v>7.7594352357703396E-8</v>
      </c>
      <c r="BC277" s="26">
        <f t="shared" si="147"/>
        <v>1.3236683637490549E-7</v>
      </c>
      <c r="BD277" s="26">
        <f t="shared" si="147"/>
        <v>2.2145989931955224E-7</v>
      </c>
      <c r="BE277" s="26">
        <f t="shared" si="147"/>
        <v>3.6352851397737849E-7</v>
      </c>
      <c r="BF277" s="26">
        <f t="shared" si="147"/>
        <v>5.8568482807466667E-7</v>
      </c>
      <c r="BG277" s="26">
        <f t="shared" si="147"/>
        <v>9.2644690986356645E-7</v>
      </c>
      <c r="BH277" s="26">
        <f t="shared" si="147"/>
        <v>1.4393014492523252E-6</v>
      </c>
      <c r="BI277" s="26">
        <f t="shared" si="147"/>
        <v>2.1968285278061828E-6</v>
      </c>
      <c r="BJ277" s="26">
        <f t="shared" si="147"/>
        <v>3.2952427917092564E-6</v>
      </c>
      <c r="BK277" s="26">
        <f t="shared" si="147"/>
        <v>4.8590868284526288E-6</v>
      </c>
      <c r="BL277" s="26">
        <f t="shared" si="147"/>
        <v>7.0456759012563375E-6</v>
      </c>
      <c r="BM277" s="26">
        <f t="shared" si="147"/>
        <v>1.0048750875562317E-5</v>
      </c>
      <c r="BN277" s="26">
        <f t="shared" si="150"/>
        <v>1.4100666551192275E-5</v>
      </c>
      <c r="BO277" s="26">
        <f t="shared" si="150"/>
        <v>1.9472349046884552E-5</v>
      </c>
      <c r="BP277" s="26">
        <f t="shared" si="150"/>
        <v>2.6470224485608764E-5</v>
      </c>
      <c r="BQ277" s="26">
        <f t="shared" si="150"/>
        <v>3.542937738843012E-5</v>
      </c>
      <c r="BR277" s="26">
        <f t="shared" si="150"/>
        <v>4.6702361102930572E-5</v>
      </c>
      <c r="BS277" s="26">
        <f t="shared" si="150"/>
        <v>6.064336441723829E-5</v>
      </c>
      <c r="BT277" s="26">
        <f t="shared" si="150"/>
        <v>7.7587833886760642E-5</v>
      </c>
      <c r="BU277" s="26">
        <f t="shared" si="150"/>
        <v>9.7828138378959305E-5</v>
      </c>
      <c r="BV277" s="26">
        <f t="shared" si="150"/>
        <v>1.2158640055670639E-4</v>
      </c>
      <c r="BW277" s="26">
        <f t="shared" si="150"/>
        <v>1.4898615279483764E-4</v>
      </c>
      <c r="BX277" s="26">
        <f t="shared" si="150"/>
        <v>1.8002493462709534E-4</v>
      </c>
      <c r="BY277" s="26">
        <f t="shared" si="150"/>
        <v>2.1455026455557963E-4</v>
      </c>
      <c r="BZ277" s="26">
        <f t="shared" si="150"/>
        <v>2.5224152724777571E-4</v>
      </c>
      <c r="CA277" s="26">
        <f t="shared" si="150"/>
        <v>2.9260017160741996E-4</v>
      </c>
      <c r="CB277" s="26">
        <f t="shared" si="150"/>
        <v>3.3495019644533638E-4</v>
      </c>
      <c r="CC277" s="26">
        <f t="shared" si="150"/>
        <v>3.7845022195771746E-4</v>
      </c>
      <c r="CD277" s="26">
        <f t="shared" si="149"/>
        <v>4.2211755526053141E-4</v>
      </c>
      <c r="CE277" s="26">
        <f t="shared" si="149"/>
        <v>4.6486363680590086E-4</v>
      </c>
      <c r="CF277" s="26">
        <f t="shared" si="149"/>
        <v>5.0553920502641723E-4</v>
      </c>
      <c r="CG277" s="26">
        <f t="shared" si="149"/>
        <v>5.4298655354689254E-4</v>
      </c>
      <c r="CH277" s="26">
        <f t="shared" si="149"/>
        <v>5.7609548973877665E-4</v>
      </c>
      <c r="CI277" s="26">
        <f t="shared" si="149"/>
        <v>6.0385912779847644E-4</v>
      </c>
      <c r="CJ277" s="26">
        <f t="shared" si="123"/>
        <v>6.2542552521985056E-4</v>
      </c>
      <c r="CK277" s="26">
        <f t="shared" si="142"/>
        <v>6.4014141993090591E-4</v>
      </c>
      <c r="CL277" s="26">
        <f t="shared" si="142"/>
        <v>6.4758492481382349E-4</v>
      </c>
      <c r="CM277" s="26">
        <f t="shared" si="142"/>
        <v>6.475849248138236E-4</v>
      </c>
      <c r="CN277" s="26">
        <f t="shared" si="142"/>
        <v>6.4022600521366645E-4</v>
      </c>
      <c r="CO277" s="26">
        <f t="shared" si="142"/>
        <v>6.2583890397291007E-4</v>
      </c>
      <c r="CP277" s="26">
        <f t="shared" si="142"/>
        <v>6.0497760717381278E-4</v>
      </c>
      <c r="CQ277" s="26">
        <f t="shared" si="142"/>
        <v>5.7838518488045887E-4</v>
      </c>
      <c r="CR277" s="26">
        <f t="shared" si="142"/>
        <v>5.4695120744130323E-4</v>
      </c>
      <c r="CS277" s="26">
        <f t="shared" si="142"/>
        <v>5.1166403276767117E-4</v>
      </c>
      <c r="CT277" s="26">
        <f t="shared" si="142"/>
        <v>4.7356139202965299E-4</v>
      </c>
      <c r="CU277" s="26">
        <f t="shared" si="142"/>
        <v>4.3368253796399818E-4</v>
      </c>
      <c r="CV277" s="26">
        <f t="shared" si="142"/>
        <v>3.9302480002987244E-4</v>
      </c>
      <c r="CW277" s="26">
        <f t="shared" si="142"/>
        <v>3.5250677940823645E-4</v>
      </c>
      <c r="CX277" s="26">
        <f t="shared" si="142"/>
        <v>3.1293969192363789E-4</v>
      </c>
      <c r="CY277" s="26">
        <f t="shared" si="142"/>
        <v>2.7500760805410654E-4</v>
      </c>
      <c r="CZ277" s="26">
        <f t="shared" ref="CZ277:DO293" si="151">$B277*CZ$182</f>
        <v>2.3925661900707273E-4</v>
      </c>
      <c r="DA277" s="26">
        <f t="shared" si="151"/>
        <v>2.060923351843103E-4</v>
      </c>
      <c r="DB277" s="26">
        <f t="shared" si="151"/>
        <v>1.7578463883367596E-4</v>
      </c>
      <c r="DC277" s="26">
        <f t="shared" si="151"/>
        <v>1.4847828717019296E-4</v>
      </c>
      <c r="DD277" s="26">
        <f t="shared" si="151"/>
        <v>1.2420779792121883E-4</v>
      </c>
      <c r="DE277" s="26">
        <f t="shared" si="151"/>
        <v>1.0291503256329562E-4</v>
      </c>
      <c r="DF277" s="26">
        <f t="shared" si="151"/>
        <v>8.4467998424591554E-5</v>
      </c>
      <c r="DG277" s="26">
        <f t="shared" si="151"/>
        <v>6.8679587504107278E-5</v>
      </c>
      <c r="DH277" s="26">
        <f t="shared" si="151"/>
        <v>5.5325223267197593E-5</v>
      </c>
      <c r="DI277" s="26">
        <f t="shared" si="151"/>
        <v>4.415866444262556E-5</v>
      </c>
      <c r="DJ277" s="26">
        <f t="shared" si="151"/>
        <v>3.4925489150076579E-5</v>
      </c>
      <c r="DK277" s="26">
        <f t="shared" si="151"/>
        <v>2.7374032036546504E-5</v>
      </c>
      <c r="DL277" s="26">
        <f t="shared" si="151"/>
        <v>2.1263757028388872E-5</v>
      </c>
      <c r="DM277" s="26">
        <f t="shared" si="151"/>
        <v>1.6371211163449827E-5</v>
      </c>
      <c r="DN277" s="26">
        <f t="shared" si="151"/>
        <v>1.2493819045790649E-5</v>
      </c>
      <c r="DO277" s="26">
        <f t="shared" si="151"/>
        <v>9.4518457129025014E-6</v>
      </c>
      <c r="DP277" s="26">
        <f t="shared" si="138"/>
        <v>7.0888842846768634E-6</v>
      </c>
      <c r="DQ277" s="26">
        <f t="shared" si="138"/>
        <v>5.2712216475802005E-6</v>
      </c>
      <c r="DR277" s="26">
        <f t="shared" si="138"/>
        <v>3.8864091808430684E-6</v>
      </c>
      <c r="DS277" s="26">
        <f t="shared" si="138"/>
        <v>2.8413243591037477E-6</v>
      </c>
      <c r="DT277" s="26">
        <f t="shared" si="138"/>
        <v>2.0599601603502084E-6</v>
      </c>
      <c r="DU277" s="26">
        <f t="shared" si="138"/>
        <v>1.4811283797559322E-6</v>
      </c>
      <c r="DV277" s="26">
        <f t="shared" si="136"/>
        <v>1.0562145003177581E-6</v>
      </c>
      <c r="DW277" s="26">
        <f t="shared" si="136"/>
        <v>7.4707854900524686E-7</v>
      </c>
      <c r="DX277" s="26">
        <f t="shared" si="134"/>
        <v>5.2415994970529297E-7</v>
      </c>
      <c r="DY277" s="26">
        <f t="shared" si="132"/>
        <v>3.6481532499488603E-7</v>
      </c>
      <c r="DZ277" s="26">
        <f t="shared" si="132"/>
        <v>2.5189629582980126E-7</v>
      </c>
      <c r="EA277" s="26">
        <f t="shared" si="132"/>
        <v>1.7255887982041376E-7</v>
      </c>
      <c r="EB277" s="26">
        <f t="shared" si="132"/>
        <v>1.1728611362793806E-7</v>
      </c>
      <c r="EC277" s="26">
        <f t="shared" si="132"/>
        <v>7.9099937097911473E-8</v>
      </c>
      <c r="ED277" s="26">
        <f t="shared" si="132"/>
        <v>5.2936111750140899E-8</v>
      </c>
      <c r="EE277" s="26">
        <f t="shared" si="146"/>
        <v>3.5156043681391119E-8</v>
      </c>
      <c r="EF277" s="26">
        <f t="shared" si="146"/>
        <v>2.3171028790008018E-8</v>
      </c>
      <c r="EG277" s="26">
        <f t="shared" si="146"/>
        <v>1.5156988757373561E-8</v>
      </c>
      <c r="EH277" s="26">
        <f t="shared" si="146"/>
        <v>9.8407315066530689E-9</v>
      </c>
      <c r="EI277" s="26">
        <f t="shared" si="146"/>
        <v>6.3418047487319656E-9</v>
      </c>
      <c r="EJ277" s="26">
        <f t="shared" si="146"/>
        <v>4.0568898024976032E-9</v>
      </c>
      <c r="EK277" s="26">
        <f t="shared" si="146"/>
        <v>2.5762730862576374E-9</v>
      </c>
      <c r="EL277" s="26">
        <f t="shared" si="146"/>
        <v>1.6241721630754541E-9</v>
      </c>
      <c r="EM277" s="26">
        <f t="shared" si="146"/>
        <v>1.0165681883997512E-9</v>
      </c>
      <c r="EN277" s="26">
        <f t="shared" si="146"/>
        <v>6.3172451707698612E-10</v>
      </c>
      <c r="EO277" s="26">
        <f t="shared" si="146"/>
        <v>3.8978746798367168E-10</v>
      </c>
      <c r="EP277" s="26">
        <f t="shared" si="146"/>
        <v>2.3881344869422105E-10</v>
      </c>
      <c r="EQ277" s="26">
        <f t="shared" si="146"/>
        <v>1.4529209815662252E-10</v>
      </c>
      <c r="ER277" s="26">
        <f t="shared" si="146"/>
        <v>8.7780642636293682E-11</v>
      </c>
      <c r="ES277" s="26">
        <f t="shared" si="143"/>
        <v>5.2668385581775863E-11</v>
      </c>
      <c r="ET277" s="26">
        <f t="shared" si="143"/>
        <v>3.1384585928867053E-11</v>
      </c>
      <c r="EU277" s="26">
        <f t="shared" si="143"/>
        <v>1.8574550855859549E-11</v>
      </c>
      <c r="EV277" s="26">
        <f t="shared" si="143"/>
        <v>1.0918823813917731E-11</v>
      </c>
      <c r="EW277" s="26">
        <f t="shared" si="143"/>
        <v>6.3754206161801385E-12</v>
      </c>
      <c r="EX277" s="26">
        <f t="shared" si="143"/>
        <v>3.6977439573845126E-12</v>
      </c>
      <c r="EY277" s="26">
        <f t="shared" si="143"/>
        <v>2.1304882403473543E-12</v>
      </c>
      <c r="EZ277" s="26">
        <f t="shared" si="143"/>
        <v>1.2194241901987881E-12</v>
      </c>
      <c r="FA277" s="26">
        <f t="shared" si="143"/>
        <v>6.9339806893657987E-13</v>
      </c>
      <c r="FB277" s="26">
        <f t="shared" si="143"/>
        <v>3.9172488310053118E-13</v>
      </c>
      <c r="FC277" s="26">
        <f t="shared" si="143"/>
        <v>2.1987138599836494E-13</v>
      </c>
      <c r="FD277" s="26">
        <f t="shared" si="143"/>
        <v>1.2262058065293152E-13</v>
      </c>
      <c r="FE277" s="26">
        <f t="shared" si="143"/>
        <v>6.7948984183472547E-14</v>
      </c>
      <c r="FF277" s="26">
        <f t="shared" si="143"/>
        <v>3.7414946987101986E-14</v>
      </c>
      <c r="FG277" s="26">
        <f t="shared" si="143"/>
        <v>2.0472329483508459E-14</v>
      </c>
      <c r="FH277" s="26">
        <f t="shared" si="143"/>
        <v>1.1131829156657717E-14</v>
      </c>
    </row>
    <row r="278" spans="2:164" ht="19.2" customHeight="1" x14ac:dyDescent="0.3">
      <c r="B278" s="26">
        <f t="shared" si="129"/>
        <v>1.2898060601915748E-2</v>
      </c>
      <c r="C278" s="3">
        <v>94</v>
      </c>
      <c r="D278" s="26">
        <f t="shared" si="145"/>
        <v>2.1227775577424849E-40</v>
      </c>
      <c r="E278" s="26">
        <f t="shared" si="145"/>
        <v>1.8468164752359617E-38</v>
      </c>
      <c r="F278" s="26">
        <f t="shared" si="145"/>
        <v>8.0336516672763525E-37</v>
      </c>
      <c r="G278" s="26">
        <f t="shared" si="145"/>
        <v>2.3297589835101715E-35</v>
      </c>
      <c r="H278" s="26">
        <f t="shared" si="145"/>
        <v>5.0672257891346106E-34</v>
      </c>
      <c r="I278" s="26">
        <f t="shared" si="145"/>
        <v>8.8169728730942379E-33</v>
      </c>
      <c r="J278" s="26">
        <f t="shared" si="145"/>
        <v>1.2784610665986518E-31</v>
      </c>
      <c r="K278" s="26">
        <f t="shared" si="145"/>
        <v>1.5889444684868977E-30</v>
      </c>
      <c r="L278" s="26">
        <f t="shared" si="145"/>
        <v>1.7279771094795099E-29</v>
      </c>
      <c r="M278" s="26">
        <f t="shared" si="145"/>
        <v>1.6703778724968558E-28</v>
      </c>
      <c r="N278" s="26">
        <f t="shared" si="145"/>
        <v>1.4532287490722823E-27</v>
      </c>
      <c r="O278" s="26">
        <f t="shared" si="145"/>
        <v>1.1493718288116963E-26</v>
      </c>
      <c r="P278" s="26">
        <f t="shared" si="145"/>
        <v>8.3329457588848588E-26</v>
      </c>
      <c r="Q278" s="26">
        <f t="shared" si="145"/>
        <v>5.5766637001767975E-25</v>
      </c>
      <c r="R278" s="26">
        <f t="shared" si="145"/>
        <v>3.4654981565384267E-24</v>
      </c>
      <c r="S278" s="26">
        <f t="shared" si="145"/>
        <v>2.0099889307922867E-23</v>
      </c>
      <c r="T278" s="26">
        <f t="shared" si="144"/>
        <v>1.0929314811183075E-22</v>
      </c>
      <c r="U278" s="26">
        <f t="shared" si="144"/>
        <v>5.5932375798407107E-22</v>
      </c>
      <c r="V278" s="26">
        <f t="shared" si="144"/>
        <v>2.7033981635896913E-21</v>
      </c>
      <c r="W278" s="26">
        <f t="shared" si="144"/>
        <v>1.2378717906963351E-20</v>
      </c>
      <c r="X278" s="26">
        <f t="shared" si="144"/>
        <v>5.3847422895290838E-20</v>
      </c>
      <c r="Y278" s="26">
        <f t="shared" si="144"/>
        <v>2.2308218056620463E-19</v>
      </c>
      <c r="Z278" s="26">
        <f t="shared" si="144"/>
        <v>8.8218862314816981E-19</v>
      </c>
      <c r="AA278" s="26">
        <f t="shared" si="144"/>
        <v>3.3369743571256973E-18</v>
      </c>
      <c r="AB278" s="26">
        <f t="shared" si="144"/>
        <v>1.2096532044580653E-17</v>
      </c>
      <c r="AC278" s="26">
        <f t="shared" si="144"/>
        <v>4.2095931515140719E-17</v>
      </c>
      <c r="AD278" s="26">
        <f t="shared" si="144"/>
        <v>1.4085946314681628E-16</v>
      </c>
      <c r="AE278" s="26">
        <f t="shared" si="144"/>
        <v>4.5388049236196404E-16</v>
      </c>
      <c r="AF278" s="26">
        <f t="shared" si="144"/>
        <v>1.4102715298389681E-15</v>
      </c>
      <c r="AG278" s="26">
        <f t="shared" si="144"/>
        <v>4.2308145895168982E-15</v>
      </c>
      <c r="AH278" s="26">
        <f t="shared" si="144"/>
        <v>1.2269362309598923E-14</v>
      </c>
      <c r="AI278" s="26">
        <f t="shared" si="148"/>
        <v>3.4433371643068041E-14</v>
      </c>
      <c r="AJ278" s="26">
        <f t="shared" si="148"/>
        <v>9.361572915459118E-14</v>
      </c>
      <c r="AK278" s="26">
        <f t="shared" si="148"/>
        <v>2.4680510413483146E-13</v>
      </c>
      <c r="AL278" s="26">
        <f t="shared" si="148"/>
        <v>6.315307076391273E-13</v>
      </c>
      <c r="AM278" s="26">
        <f t="shared" si="148"/>
        <v>1.5698049018458263E-12</v>
      </c>
      <c r="AN278" s="26">
        <f t="shared" si="148"/>
        <v>3.79369517946076E-12</v>
      </c>
      <c r="AO278" s="26">
        <f t="shared" si="148"/>
        <v>8.9203102868401814E-12</v>
      </c>
      <c r="AP278" s="26">
        <f t="shared" si="148"/>
        <v>2.0422815656713033E-11</v>
      </c>
      <c r="AQ278" s="26">
        <f t="shared" si="148"/>
        <v>4.555858877266744E-11</v>
      </c>
      <c r="AR278" s="26">
        <f t="shared" si="148"/>
        <v>9.9089930580551933E-11</v>
      </c>
      <c r="AS278" s="26">
        <f t="shared" si="148"/>
        <v>2.1026399903678068E-10</v>
      </c>
      <c r="AT278" s="26">
        <f t="shared" si="148"/>
        <v>4.3554685514761654E-10</v>
      </c>
      <c r="AU278" s="26">
        <f t="shared" si="148"/>
        <v>8.812227069265741E-10</v>
      </c>
      <c r="AV278" s="26">
        <f t="shared" si="148"/>
        <v>1.7424176250593547E-9</v>
      </c>
      <c r="AW278" s="26">
        <f t="shared" si="148"/>
        <v>3.3686740751147467E-9</v>
      </c>
      <c r="AX278" s="26">
        <f t="shared" si="148"/>
        <v>6.3711879246735519E-9</v>
      </c>
      <c r="AY278" s="26">
        <f t="shared" si="147"/>
        <v>1.1793475520140474E-8</v>
      </c>
      <c r="AZ278" s="26">
        <f t="shared" si="147"/>
        <v>2.1375674380254551E-8</v>
      </c>
      <c r="BA278" s="26">
        <f t="shared" si="147"/>
        <v>3.7952727981268318E-8</v>
      </c>
      <c r="BB278" s="26">
        <f t="shared" si="147"/>
        <v>6.6037746687407078E-8</v>
      </c>
      <c r="BC278" s="26">
        <f t="shared" si="147"/>
        <v>1.1265262670204711E-7</v>
      </c>
      <c r="BD278" s="26">
        <f t="shared" si="147"/>
        <v>1.884765100591932E-7</v>
      </c>
      <c r="BE278" s="26">
        <f t="shared" si="147"/>
        <v>3.0938596934244947E-7</v>
      </c>
      <c r="BF278" s="26">
        <f t="shared" si="147"/>
        <v>4.9845517282950306E-7</v>
      </c>
      <c r="BG278" s="26">
        <f t="shared" si="147"/>
        <v>7.8846545520303443E-7</v>
      </c>
      <c r="BH278" s="26">
        <f t="shared" si="147"/>
        <v>1.2249374036189989E-6</v>
      </c>
      <c r="BI278" s="26">
        <f t="shared" si="147"/>
        <v>1.8696413002605793E-6</v>
      </c>
      <c r="BJ278" s="26">
        <f t="shared" si="147"/>
        <v>2.8044619503908534E-6</v>
      </c>
      <c r="BK278" s="26">
        <f t="shared" si="147"/>
        <v>4.1353930454915945E-6</v>
      </c>
      <c r="BL278" s="26">
        <f t="shared" si="147"/>
        <v>5.9963199159628342E-6</v>
      </c>
      <c r="BM278" s="26">
        <f t="shared" si="147"/>
        <v>8.5521284047338778E-6</v>
      </c>
      <c r="BN278" s="26">
        <f t="shared" si="150"/>
        <v>1.2000567277610435E-5</v>
      </c>
      <c r="BO278" s="26">
        <f t="shared" si="150"/>
        <v>1.6572211954795349E-5</v>
      </c>
      <c r="BP278" s="26">
        <f t="shared" si="150"/>
        <v>2.2527850626049991E-5</v>
      </c>
      <c r="BQ278" s="26">
        <f t="shared" si="150"/>
        <v>3.0152661607174542E-5</v>
      </c>
      <c r="BR278" s="26">
        <f t="shared" si="150"/>
        <v>3.9746690300366404E-5</v>
      </c>
      <c r="BS278" s="26">
        <f t="shared" si="150"/>
        <v>5.1611373972117641E-5</v>
      </c>
      <c r="BT278" s="26">
        <f t="shared" si="150"/>
        <v>6.6032199052562174E-5</v>
      </c>
      <c r="BU278" s="26">
        <f t="shared" si="150"/>
        <v>8.3257990109752519E-5</v>
      </c>
      <c r="BV278" s="26">
        <f t="shared" si="150"/>
        <v>1.0347778770783512E-4</v>
      </c>
      <c r="BW278" s="26">
        <f t="shared" si="150"/>
        <v>1.2679672578284044E-4</v>
      </c>
      <c r="BX278" s="26">
        <f t="shared" si="150"/>
        <v>1.5321271032093207E-4</v>
      </c>
      <c r="BY278" s="26">
        <f t="shared" si="150"/>
        <v>1.8259596983453567E-4</v>
      </c>
      <c r="BZ278" s="26">
        <f t="shared" si="150"/>
        <v>2.1467364021087273E-4</v>
      </c>
      <c r="CA278" s="26">
        <f t="shared" si="150"/>
        <v>2.4902142264461249E-4</v>
      </c>
      <c r="CB278" s="26">
        <f t="shared" si="150"/>
        <v>2.8506399697475406E-4</v>
      </c>
      <c r="CC278" s="26">
        <f t="shared" si="150"/>
        <v>3.2208529528316348E-4</v>
      </c>
      <c r="CD278" s="26">
        <f t="shared" si="149"/>
        <v>3.5924898320045194E-4</v>
      </c>
      <c r="CE278" s="26">
        <f t="shared" si="149"/>
        <v>3.9562862706885141E-4</v>
      </c>
      <c r="CF278" s="26">
        <f t="shared" si="149"/>
        <v>4.3024613193737597E-4</v>
      </c>
      <c r="CG278" s="26">
        <f t="shared" si="149"/>
        <v>4.6211621578458897E-4</v>
      </c>
      <c r="CH278" s="26">
        <f t="shared" si="149"/>
        <v>4.9029403382023498E-4</v>
      </c>
      <c r="CI278" s="26">
        <f t="shared" si="149"/>
        <v>5.1392266195614972E-4</v>
      </c>
      <c r="CJ278" s="26">
        <f t="shared" si="123"/>
        <v>5.3227704274029779E-4</v>
      </c>
      <c r="CK278" s="26">
        <f t="shared" ref="CK278:CZ296" si="152">$B278*CK$182</f>
        <v>5.4480120845183428E-4</v>
      </c>
      <c r="CL278" s="26">
        <f t="shared" si="152"/>
        <v>5.5113610622453007E-4</v>
      </c>
      <c r="CM278" s="26">
        <f t="shared" si="152"/>
        <v>5.5113610622453018E-4</v>
      </c>
      <c r="CN278" s="26">
        <f t="shared" si="152"/>
        <v>5.4487319592652411E-4</v>
      </c>
      <c r="CO278" s="26">
        <f t="shared" si="152"/>
        <v>5.3262885444502932E-4</v>
      </c>
      <c r="CP278" s="26">
        <f t="shared" si="152"/>
        <v>5.1487455929686145E-4</v>
      </c>
      <c r="CQ278" s="26">
        <f t="shared" si="152"/>
        <v>4.9224271053656019E-4</v>
      </c>
      <c r="CR278" s="26">
        <f t="shared" si="152"/>
        <v>4.6549038931174695E-4</v>
      </c>
      <c r="CS278" s="26">
        <f t="shared" si="152"/>
        <v>4.3545875129163459E-4</v>
      </c>
      <c r="CT278" s="26">
        <f t="shared" si="152"/>
        <v>4.030309719401298E-4</v>
      </c>
      <c r="CU278" s="26">
        <f t="shared" si="152"/>
        <v>3.6909152167148741E-4</v>
      </c>
      <c r="CV278" s="26">
        <f t="shared" si="152"/>
        <v>3.3448919151478471E-4</v>
      </c>
      <c r="CW278" s="26">
        <f t="shared" si="152"/>
        <v>3.0000576970913714E-4</v>
      </c>
      <c r="CX278" s="26">
        <f t="shared" si="152"/>
        <v>2.6633165270096817E-4</v>
      </c>
      <c r="CY278" s="26">
        <f t="shared" si="152"/>
        <v>2.3404902813115426E-4</v>
      </c>
      <c r="CZ278" s="26">
        <f t="shared" si="152"/>
        <v>2.0362265447410423E-4</v>
      </c>
      <c r="DA278" s="26">
        <f t="shared" si="151"/>
        <v>1.7539773207175328E-4</v>
      </c>
      <c r="DB278" s="26">
        <f t="shared" si="151"/>
        <v>1.4960394794355386E-4</v>
      </c>
      <c r="DC278" s="26">
        <f t="shared" si="151"/>
        <v>1.2636449971931303E-4</v>
      </c>
      <c r="DD278" s="26">
        <f t="shared" si="151"/>
        <v>1.0570876418827124E-4</v>
      </c>
      <c r="DE278" s="26">
        <f t="shared" si="151"/>
        <v>8.7587261755996191E-5</v>
      </c>
      <c r="DF278" s="26">
        <f t="shared" si="151"/>
        <v>7.188765823369487E-5</v>
      </c>
      <c r="DG278" s="26">
        <f t="shared" si="151"/>
        <v>5.8450712769452948E-5</v>
      </c>
      <c r="DH278" s="26">
        <f t="shared" si="151"/>
        <v>4.7085296397614928E-5</v>
      </c>
      <c r="DI278" s="26">
        <f t="shared" si="151"/>
        <v>3.7581842078830227E-5</v>
      </c>
      <c r="DJ278" s="26">
        <f t="shared" si="151"/>
        <v>2.9723820553256632E-5</v>
      </c>
      <c r="DK278" s="26">
        <f t="shared" si="151"/>
        <v>2.3297048541741682E-5</v>
      </c>
      <c r="DL278" s="26">
        <f t="shared" si="151"/>
        <v>1.8096814492245832E-5</v>
      </c>
      <c r="DM278" s="26">
        <f t="shared" si="151"/>
        <v>1.3932945671021117E-5</v>
      </c>
      <c r="DN278" s="26">
        <f t="shared" si="151"/>
        <v>1.0633037485779266E-5</v>
      </c>
      <c r="DO278" s="26">
        <f t="shared" si="151"/>
        <v>8.0441240109808441E-6</v>
      </c>
      <c r="DP278" s="26">
        <f t="shared" si="138"/>
        <v>6.0330930082356225E-6</v>
      </c>
      <c r="DQ278" s="26">
        <f t="shared" si="138"/>
        <v>4.4861460830469753E-6</v>
      </c>
      <c r="DR278" s="26">
        <f t="shared" si="138"/>
        <v>3.3075822815685657E-6</v>
      </c>
      <c r="DS278" s="26">
        <f t="shared" si="138"/>
        <v>2.4181483907265914E-6</v>
      </c>
      <c r="DT278" s="26">
        <f t="shared" si="138"/>
        <v>1.7531575832767712E-6</v>
      </c>
      <c r="DU278" s="26">
        <f t="shared" si="138"/>
        <v>1.2605347912816433E-6</v>
      </c>
      <c r="DV278" s="26">
        <f t="shared" si="136"/>
        <v>8.9890595771724007E-7</v>
      </c>
      <c r="DW278" s="26">
        <f t="shared" si="136"/>
        <v>6.3581153106829459E-7</v>
      </c>
      <c r="DX278" s="26">
        <f t="shared" si="134"/>
        <v>4.4609357421727013E-7</v>
      </c>
      <c r="DY278" s="26">
        <f t="shared" si="132"/>
        <v>3.1048112765522183E-7</v>
      </c>
      <c r="DZ278" s="26">
        <f t="shared" si="132"/>
        <v>2.1437982623812854E-7</v>
      </c>
      <c r="EA278" s="26">
        <f t="shared" si="132"/>
        <v>1.4685862112375626E-7</v>
      </c>
      <c r="EB278" s="26">
        <f t="shared" si="132"/>
        <v>9.9817969045053571E-8</v>
      </c>
      <c r="EC278" s="26">
        <f t="shared" si="132"/>
        <v>6.7319095402477773E-8</v>
      </c>
      <c r="ED278" s="26">
        <f t="shared" si="132"/>
        <v>4.505201000011987E-8</v>
      </c>
      <c r="EE278" s="26">
        <f t="shared" si="146"/>
        <v>2.9920037175651989E-8</v>
      </c>
      <c r="EF278" s="26">
        <f t="shared" si="146"/>
        <v>1.9720024502134464E-8</v>
      </c>
      <c r="EG278" s="26">
        <f t="shared" si="146"/>
        <v>1.2899564899892379E-8</v>
      </c>
      <c r="EH278" s="26">
        <f t="shared" si="146"/>
        <v>8.3750906439600501E-9</v>
      </c>
      <c r="EI278" s="26">
        <f t="shared" si="146"/>
        <v>5.3972806372186885E-9</v>
      </c>
      <c r="EJ278" s="26">
        <f t="shared" si="146"/>
        <v>3.4526721723383819E-9</v>
      </c>
      <c r="EK278" s="26">
        <f t="shared" si="146"/>
        <v>2.1925728393681997E-9</v>
      </c>
      <c r="EL278" s="26">
        <f t="shared" si="146"/>
        <v>1.3822741813408106E-9</v>
      </c>
      <c r="EM278" s="26">
        <f t="shared" si="146"/>
        <v>8.6516441565936186E-10</v>
      </c>
      <c r="EN278" s="26">
        <f t="shared" si="146"/>
        <v>5.3763788687403021E-10</v>
      </c>
      <c r="EO278" s="26">
        <f t="shared" si="146"/>
        <v>3.3173401530525213E-10</v>
      </c>
      <c r="EP278" s="26">
        <f t="shared" si="146"/>
        <v>2.0324548825040068E-10</v>
      </c>
      <c r="EQ278" s="26">
        <f t="shared" si="146"/>
        <v>1.2365284949499777E-10</v>
      </c>
      <c r="ER278" s="26">
        <f t="shared" si="146"/>
        <v>7.4706929903228584E-11</v>
      </c>
      <c r="ES278" s="26">
        <f t="shared" si="143"/>
        <v>4.4824157941936861E-11</v>
      </c>
      <c r="ET278" s="26">
        <f t="shared" si="143"/>
        <v>2.6710285896908103E-11</v>
      </c>
      <c r="EU278" s="26">
        <f t="shared" si="143"/>
        <v>1.5808128387965556E-11</v>
      </c>
      <c r="EV278" s="26">
        <f t="shared" si="143"/>
        <v>9.2926160118448683E-12</v>
      </c>
      <c r="EW278" s="26">
        <f t="shared" si="143"/>
        <v>5.4258898861107513E-12</v>
      </c>
      <c r="EX278" s="26">
        <f t="shared" si="143"/>
        <v>3.1470161339442626E-12</v>
      </c>
      <c r="EY278" s="26">
        <f t="shared" si="143"/>
        <v>1.8131814811466826E-12</v>
      </c>
      <c r="EZ278" s="26">
        <f t="shared" si="143"/>
        <v>1.0378078214457761E-12</v>
      </c>
      <c r="FA278" s="26">
        <f t="shared" si="143"/>
        <v>5.901260161162376E-13</v>
      </c>
      <c r="FB278" s="26">
        <f t="shared" si="143"/>
        <v>3.333828792344943E-13</v>
      </c>
      <c r="FC278" s="26">
        <f t="shared" si="143"/>
        <v>1.8712458382839551E-13</v>
      </c>
      <c r="FD278" s="26">
        <f t="shared" si="143"/>
        <v>1.0435794098121821E-13</v>
      </c>
      <c r="FE278" s="26">
        <f t="shared" si="143"/>
        <v>5.782892270933827E-14</v>
      </c>
      <c r="FF278" s="26">
        <f t="shared" si="143"/>
        <v>3.1842508074129319E-14</v>
      </c>
      <c r="FG278" s="26">
        <f t="shared" si="143"/>
        <v>1.74232591349008E-14</v>
      </c>
      <c r="FH278" s="26">
        <f t="shared" si="143"/>
        <v>9.4738971546023045E-15</v>
      </c>
    </row>
    <row r="279" spans="2:164" ht="19.2" customHeight="1" x14ac:dyDescent="0.3">
      <c r="B279" s="26">
        <f t="shared" si="129"/>
        <v>1.0861524717402734E-2</v>
      </c>
      <c r="C279" s="3">
        <v>95</v>
      </c>
      <c r="D279" s="26">
        <f t="shared" si="145"/>
        <v>1.7876021538884082E-40</v>
      </c>
      <c r="E279" s="26">
        <f t="shared" si="145"/>
        <v>1.5552138738829149E-38</v>
      </c>
      <c r="F279" s="26">
        <f t="shared" si="145"/>
        <v>6.7651803513906114E-37</v>
      </c>
      <c r="G279" s="26">
        <f t="shared" si="145"/>
        <v>1.9619023019033021E-35</v>
      </c>
      <c r="H279" s="26">
        <f t="shared" si="145"/>
        <v>4.2671375066396713E-34</v>
      </c>
      <c r="I279" s="26">
        <f t="shared" si="145"/>
        <v>7.4248192615530417E-33</v>
      </c>
      <c r="J279" s="26">
        <f t="shared" si="145"/>
        <v>1.0765987929251803E-31</v>
      </c>
      <c r="K279" s="26">
        <f t="shared" si="145"/>
        <v>1.3380584997784399E-30</v>
      </c>
      <c r="L279" s="26">
        <f t="shared" si="145"/>
        <v>1.4551386185090607E-29</v>
      </c>
      <c r="M279" s="26">
        <f t="shared" si="145"/>
        <v>1.4066339978920888E-28</v>
      </c>
      <c r="N279" s="26">
        <f t="shared" si="145"/>
        <v>1.2237715781661324E-27</v>
      </c>
      <c r="O279" s="26">
        <f t="shared" si="145"/>
        <v>9.6789206636774408E-27</v>
      </c>
      <c r="P279" s="26">
        <f t="shared" si="145"/>
        <v>7.0172174811661961E-26</v>
      </c>
      <c r="Q279" s="26">
        <f t="shared" si="145"/>
        <v>4.6961378527804605E-25</v>
      </c>
      <c r="R279" s="26">
        <f t="shared" si="145"/>
        <v>2.9183142370849902E-24</v>
      </c>
      <c r="S279" s="26">
        <f t="shared" si="145"/>
        <v>1.6926222575092941E-23</v>
      </c>
      <c r="T279" s="26">
        <f t="shared" si="144"/>
        <v>9.2036335252067992E-23</v>
      </c>
      <c r="U279" s="26">
        <f t="shared" si="144"/>
        <v>4.7100948040763875E-22</v>
      </c>
      <c r="V279" s="26">
        <f t="shared" si="144"/>
        <v>2.2765458219702659E-21</v>
      </c>
      <c r="W279" s="26">
        <f t="shared" si="144"/>
        <v>1.0424183500600716E-20</v>
      </c>
      <c r="X279" s="26">
        <f t="shared" si="144"/>
        <v>4.5345198227613334E-20</v>
      </c>
      <c r="Y279" s="26">
        <f t="shared" si="144"/>
        <v>1.8785867837154073E-19</v>
      </c>
      <c r="Z279" s="26">
        <f t="shared" si="144"/>
        <v>7.4289568265109032E-19</v>
      </c>
      <c r="AA279" s="26">
        <f t="shared" si="144"/>
        <v>2.8100836691584816E-18</v>
      </c>
      <c r="AB279" s="26">
        <f t="shared" si="144"/>
        <v>1.0186553300699497E-17</v>
      </c>
      <c r="AC279" s="26">
        <f t="shared" si="144"/>
        <v>3.5449205486434286E-17</v>
      </c>
      <c r="AD279" s="26">
        <f t="shared" si="144"/>
        <v>1.1861849528152949E-16</v>
      </c>
      <c r="AE279" s="26">
        <f t="shared" si="144"/>
        <v>3.8221515146270654E-16</v>
      </c>
      <c r="AF279" s="26">
        <f t="shared" si="144"/>
        <v>1.1875970777591309E-15</v>
      </c>
      <c r="AG279" s="26">
        <f t="shared" si="144"/>
        <v>3.5627912332773875E-15</v>
      </c>
      <c r="AH279" s="26">
        <f t="shared" si="144"/>
        <v>1.0332094576504356E-14</v>
      </c>
      <c r="AI279" s="26">
        <f t="shared" si="148"/>
        <v>2.8996523488899396E-14</v>
      </c>
      <c r="AJ279" s="26">
        <f t="shared" si="148"/>
        <v>7.8834298235445192E-14</v>
      </c>
      <c r="AK279" s="26">
        <f t="shared" si="148"/>
        <v>2.0783587716617384E-13</v>
      </c>
      <c r="AL279" s="26">
        <f t="shared" si="148"/>
        <v>5.3181533274873877E-13</v>
      </c>
      <c r="AM279" s="26">
        <f t="shared" si="148"/>
        <v>1.3219409699754326E-12</v>
      </c>
      <c r="AN279" s="26">
        <f t="shared" si="148"/>
        <v>3.1946906774406396E-12</v>
      </c>
      <c r="AO279" s="26">
        <f t="shared" si="148"/>
        <v>7.5118402415496256E-12</v>
      </c>
      <c r="AP279" s="26">
        <f t="shared" si="148"/>
        <v>1.7198160553021499E-11</v>
      </c>
      <c r="AQ279" s="26">
        <f t="shared" si="148"/>
        <v>3.8365127387509415E-11</v>
      </c>
      <c r="AR279" s="26">
        <f t="shared" si="148"/>
        <v>8.3444152067833196E-11</v>
      </c>
      <c r="AS279" s="26">
        <f t="shared" si="148"/>
        <v>1.7706442024149949E-10</v>
      </c>
      <c r="AT279" s="26">
        <f t="shared" si="148"/>
        <v>3.6677629907167708E-10</v>
      </c>
      <c r="AU279" s="26">
        <f t="shared" si="148"/>
        <v>7.4208227951711492E-10</v>
      </c>
      <c r="AV279" s="26">
        <f t="shared" si="148"/>
        <v>1.4672990526815618E-9</v>
      </c>
      <c r="AW279" s="26">
        <f t="shared" si="148"/>
        <v>2.8367781685176813E-9</v>
      </c>
      <c r="AX279" s="26">
        <f t="shared" si="148"/>
        <v>5.3652108839356221E-9</v>
      </c>
      <c r="AY279" s="26">
        <f t="shared" si="147"/>
        <v>9.9313478064340835E-9</v>
      </c>
      <c r="AZ279" s="26">
        <f t="shared" si="147"/>
        <v>1.8000567899161725E-8</v>
      </c>
      <c r="BA279" s="26">
        <f t="shared" si="147"/>
        <v>3.1960191984225948E-8</v>
      </c>
      <c r="BB279" s="26">
        <f t="shared" si="147"/>
        <v>5.5610734052553321E-8</v>
      </c>
      <c r="BC279" s="26">
        <f t="shared" si="147"/>
        <v>9.4865369854355452E-8</v>
      </c>
      <c r="BD279" s="26">
        <f t="shared" si="147"/>
        <v>1.5871706110247848E-7</v>
      </c>
      <c r="BE279" s="26">
        <f t="shared" si="147"/>
        <v>2.6053555313048372E-7</v>
      </c>
      <c r="BF279" s="26">
        <f t="shared" si="147"/>
        <v>4.1975172448800251E-7</v>
      </c>
      <c r="BG279" s="26">
        <f t="shared" si="147"/>
        <v>6.6397090964466052E-7</v>
      </c>
      <c r="BH279" s="26">
        <f t="shared" si="147"/>
        <v>1.0315262346265254E-6</v>
      </c>
      <c r="BI279" s="26">
        <f t="shared" si="147"/>
        <v>1.5744347791668034E-6</v>
      </c>
      <c r="BJ279" s="26">
        <f t="shared" si="147"/>
        <v>2.3616521687501924E-6</v>
      </c>
      <c r="BK279" s="26">
        <f t="shared" si="147"/>
        <v>3.4824362488350268E-6</v>
      </c>
      <c r="BL279" s="26">
        <f t="shared" si="147"/>
        <v>5.0495325608108071E-6</v>
      </c>
      <c r="BM279" s="26">
        <f t="shared" si="147"/>
        <v>7.2017923408285286E-6</v>
      </c>
      <c r="BN279" s="26">
        <f t="shared" si="150"/>
        <v>1.0105740865356155E-5</v>
      </c>
      <c r="BO279" s="26">
        <f t="shared" si="150"/>
        <v>1.3955546909301344E-5</v>
      </c>
      <c r="BP279" s="26">
        <f t="shared" si="150"/>
        <v>1.8970821579831568E-5</v>
      </c>
      <c r="BQ279" s="26">
        <f t="shared" si="150"/>
        <v>2.5391715037620664E-5</v>
      </c>
      <c r="BR279" s="26">
        <f t="shared" si="150"/>
        <v>3.3470897095045388E-5</v>
      </c>
      <c r="BS279" s="26">
        <f t="shared" si="150"/>
        <v>4.3462209660730642E-5</v>
      </c>
      <c r="BT279" s="26">
        <f t="shared" si="150"/>
        <v>5.5606062360052353E-5</v>
      </c>
      <c r="BU279" s="26">
        <f t="shared" si="150"/>
        <v>7.0111991671370529E-5</v>
      </c>
      <c r="BV279" s="26">
        <f t="shared" si="150"/>
        <v>8.7139189648703243E-5</v>
      </c>
      <c r="BW279" s="26">
        <f t="shared" si="150"/>
        <v>1.0677619013291825E-4</v>
      </c>
      <c r="BX279" s="26">
        <f t="shared" si="150"/>
        <v>1.2902122974394278E-4</v>
      </c>
      <c r="BY279" s="26">
        <f t="shared" si="150"/>
        <v>1.5376502722908267E-4</v>
      </c>
      <c r="BZ279" s="26">
        <f t="shared" si="150"/>
        <v>1.8077780228284017E-4</v>
      </c>
      <c r="CA279" s="26">
        <f t="shared" si="150"/>
        <v>2.0970225064809471E-4</v>
      </c>
      <c r="CB279" s="26">
        <f t="shared" si="150"/>
        <v>2.4005389218926659E-4</v>
      </c>
      <c r="CC279" s="26">
        <f t="shared" si="150"/>
        <v>2.7122972234371658E-4</v>
      </c>
      <c r="CD279" s="26">
        <f t="shared" si="149"/>
        <v>3.0252545953722261E-4</v>
      </c>
      <c r="CE279" s="26">
        <f t="shared" si="149"/>
        <v>3.3316094911061165E-4</v>
      </c>
      <c r="CF279" s="26">
        <f t="shared" si="149"/>
        <v>3.6231253215779027E-4</v>
      </c>
      <c r="CG279" s="26">
        <f t="shared" si="149"/>
        <v>3.8915049750281173E-4</v>
      </c>
      <c r="CH279" s="26">
        <f t="shared" si="149"/>
        <v>4.1287918637493464E-4</v>
      </c>
      <c r="CI279" s="26">
        <f t="shared" si="149"/>
        <v>4.3277697848938918E-4</v>
      </c>
      <c r="CJ279" s="26">
        <f t="shared" si="123"/>
        <v>4.4823329914972444E-4</v>
      </c>
      <c r="CK279" s="26">
        <f t="shared" si="152"/>
        <v>4.5877996501207094E-4</v>
      </c>
      <c r="CL279" s="26">
        <f t="shared" si="152"/>
        <v>4.6411461576802528E-4</v>
      </c>
      <c r="CM279" s="26">
        <f t="shared" si="152"/>
        <v>4.6411461576802534E-4</v>
      </c>
      <c r="CN279" s="26">
        <f t="shared" si="152"/>
        <v>4.5884058604338864E-4</v>
      </c>
      <c r="CO279" s="26">
        <f t="shared" si="152"/>
        <v>4.4852956163791936E-4</v>
      </c>
      <c r="CP279" s="26">
        <f t="shared" si="152"/>
        <v>4.3357857624998854E-4</v>
      </c>
      <c r="CQ279" s="26">
        <f t="shared" si="152"/>
        <v>4.145201772939454E-4</v>
      </c>
      <c r="CR279" s="26">
        <f t="shared" si="152"/>
        <v>3.919919067888395E-4</v>
      </c>
      <c r="CS279" s="26">
        <f t="shared" si="152"/>
        <v>3.6670210635085011E-4</v>
      </c>
      <c r="CT279" s="26">
        <f t="shared" si="152"/>
        <v>3.3939450268642506E-4</v>
      </c>
      <c r="CU279" s="26">
        <f t="shared" si="152"/>
        <v>3.1081391298651571E-4</v>
      </c>
      <c r="CV279" s="26">
        <f t="shared" si="152"/>
        <v>2.8167510864402921E-4</v>
      </c>
      <c r="CW279" s="26">
        <f t="shared" si="152"/>
        <v>2.5263643764979963E-4</v>
      </c>
      <c r="CX279" s="26">
        <f t="shared" si="152"/>
        <v>2.2427928648502578E-4</v>
      </c>
      <c r="CY279" s="26">
        <f t="shared" si="152"/>
        <v>1.9709391842623515E-4</v>
      </c>
      <c r="CZ279" s="26">
        <f t="shared" si="152"/>
        <v>1.7147170903082461E-4</v>
      </c>
      <c r="DA279" s="26">
        <f t="shared" si="151"/>
        <v>1.4770335332358169E-4</v>
      </c>
      <c r="DB279" s="26">
        <f t="shared" si="151"/>
        <v>1.2598227195246639E-4</v>
      </c>
      <c r="DC279" s="26">
        <f t="shared" si="151"/>
        <v>1.0641221028994782E-4</v>
      </c>
      <c r="DD279" s="26">
        <f t="shared" si="151"/>
        <v>8.9017906684859982E-5</v>
      </c>
      <c r="DE279" s="26">
        <f t="shared" si="151"/>
        <v>7.3757694110312567E-5</v>
      </c>
      <c r="DF279" s="26">
        <f t="shared" si="151"/>
        <v>6.053697535469041E-5</v>
      </c>
      <c r="DG279" s="26">
        <f t="shared" si="151"/>
        <v>4.9221652858486688E-5</v>
      </c>
      <c r="DH279" s="26">
        <f t="shared" si="151"/>
        <v>3.9650775913780988E-5</v>
      </c>
      <c r="DI279" s="26">
        <f t="shared" si="151"/>
        <v>3.1647867013751765E-5</v>
      </c>
      <c r="DJ279" s="26">
        <f t="shared" si="151"/>
        <v>2.5030585729058211E-5</v>
      </c>
      <c r="DK279" s="26">
        <f t="shared" si="151"/>
        <v>1.9618567193045624E-5</v>
      </c>
      <c r="DL279" s="26">
        <f t="shared" si="151"/>
        <v>1.5239422730312277E-5</v>
      </c>
      <c r="DM279" s="26">
        <f t="shared" si="151"/>
        <v>1.1733006880859886E-5</v>
      </c>
      <c r="DN279" s="26">
        <f t="shared" si="151"/>
        <v>8.9541368301299064E-6</v>
      </c>
      <c r="DO279" s="26">
        <f t="shared" si="151"/>
        <v>6.7739991671417627E-6</v>
      </c>
      <c r="DP279" s="26">
        <f t="shared" si="138"/>
        <v>5.0804993753563127E-6</v>
      </c>
      <c r="DQ279" s="26">
        <f t="shared" si="138"/>
        <v>3.7778072278290311E-6</v>
      </c>
      <c r="DR279" s="26">
        <f t="shared" si="138"/>
        <v>2.7853324476366866E-6</v>
      </c>
      <c r="DS279" s="26">
        <f t="shared" si="138"/>
        <v>2.0363354869276557E-6</v>
      </c>
      <c r="DT279" s="26">
        <f t="shared" si="138"/>
        <v>1.4763432280225441E-6</v>
      </c>
      <c r="DU279" s="26">
        <f t="shared" si="138"/>
        <v>1.0615029821319101E-6</v>
      </c>
      <c r="DV279" s="26">
        <f t="shared" si="136"/>
        <v>7.5697343807767579E-7</v>
      </c>
      <c r="DW279" s="26">
        <f t="shared" si="136"/>
        <v>5.3542023668909012E-7</v>
      </c>
      <c r="DX279" s="26">
        <f t="shared" si="134"/>
        <v>3.7565774670928008E-7</v>
      </c>
      <c r="DY279" s="26">
        <f t="shared" si="132"/>
        <v>2.6145779170966045E-7</v>
      </c>
      <c r="DZ279" s="26">
        <f t="shared" si="132"/>
        <v>1.8053037999000296E-7</v>
      </c>
      <c r="EA279" s="26">
        <f t="shared" si="132"/>
        <v>1.2367041778842629E-7</v>
      </c>
      <c r="EB279" s="26">
        <f t="shared" si="132"/>
        <v>8.4057237090571416E-8</v>
      </c>
      <c r="EC279" s="26">
        <f t="shared" si="132"/>
        <v>5.6689764549454964E-8</v>
      </c>
      <c r="ED279" s="26">
        <f t="shared" si="132"/>
        <v>3.793853473694304E-8</v>
      </c>
      <c r="EE279" s="26">
        <f t="shared" si="146"/>
        <v>2.5195820779496408E-8</v>
      </c>
      <c r="EF279" s="26">
        <f t="shared" si="146"/>
        <v>1.6606336422850072E-8</v>
      </c>
      <c r="EG279" s="26">
        <f t="shared" si="146"/>
        <v>1.0862791494646213E-8</v>
      </c>
      <c r="EH279" s="26">
        <f t="shared" si="146"/>
        <v>7.0527079107031992E-9</v>
      </c>
      <c r="EI279" s="26">
        <f t="shared" si="146"/>
        <v>4.5450784313420534E-9</v>
      </c>
      <c r="EJ279" s="26">
        <f t="shared" si="146"/>
        <v>2.9075134082849528E-9</v>
      </c>
      <c r="EK279" s="26">
        <f t="shared" si="146"/>
        <v>1.8463771278890103E-9</v>
      </c>
      <c r="EL279" s="26">
        <f t="shared" si="146"/>
        <v>1.1640203632343666E-9</v>
      </c>
      <c r="EM279" s="26">
        <f t="shared" si="146"/>
        <v>7.2855950792367306E-10</v>
      </c>
      <c r="EN279" s="26">
        <f t="shared" si="146"/>
        <v>4.5274769420970961E-10</v>
      </c>
      <c r="EO279" s="26">
        <f t="shared" si="146"/>
        <v>2.7935496025705443E-10</v>
      </c>
      <c r="EP279" s="26">
        <f t="shared" si="146"/>
        <v>1.7115409536875845E-10</v>
      </c>
      <c r="EQ279" s="26">
        <f t="shared" si="146"/>
        <v>1.0412871536420864E-10</v>
      </c>
      <c r="ER279" s="26">
        <f t="shared" si="146"/>
        <v>6.2911098865876696E-11</v>
      </c>
      <c r="ES279" s="26">
        <f t="shared" si="143"/>
        <v>3.7746659319525772E-11</v>
      </c>
      <c r="ET279" s="26">
        <f t="shared" si="143"/>
        <v>2.24928723342384E-11</v>
      </c>
      <c r="EU279" s="26">
        <f t="shared" si="143"/>
        <v>1.3312108116181521E-11</v>
      </c>
      <c r="EV279" s="26">
        <f t="shared" si="143"/>
        <v>7.8253608520798885E-12</v>
      </c>
      <c r="EW279" s="26">
        <f t="shared" si="143"/>
        <v>4.569170430409053E-12</v>
      </c>
      <c r="EX279" s="26">
        <f t="shared" si="143"/>
        <v>2.6501188496372738E-12</v>
      </c>
      <c r="EY279" s="26">
        <f t="shared" si="143"/>
        <v>1.5268896683340483E-12</v>
      </c>
      <c r="EZ279" s="26">
        <f t="shared" si="143"/>
        <v>8.7394342858591658E-13</v>
      </c>
      <c r="FA279" s="26">
        <f t="shared" si="143"/>
        <v>4.9694822409788422E-13</v>
      </c>
      <c r="FB279" s="26">
        <f t="shared" si="143"/>
        <v>2.8074347725010041E-13</v>
      </c>
      <c r="FC279" s="26">
        <f t="shared" ref="ES279:FH295" si="153">$B279*FC$182</f>
        <v>1.5757859690812251E-13</v>
      </c>
      <c r="FD279" s="26">
        <f t="shared" si="153"/>
        <v>8.7880371352604798E-14</v>
      </c>
      <c r="FE279" s="26">
        <f t="shared" si="153"/>
        <v>4.8698040176284856E-14</v>
      </c>
      <c r="FF279" s="26">
        <f t="shared" si="153"/>
        <v>2.6814743641372056E-14</v>
      </c>
      <c r="FG279" s="26">
        <f t="shared" si="153"/>
        <v>1.4672218218863829E-14</v>
      </c>
      <c r="FH279" s="26">
        <f t="shared" si="153"/>
        <v>7.9780186565072028E-15</v>
      </c>
    </row>
    <row r="280" spans="2:164" ht="19.2" customHeight="1" x14ac:dyDescent="0.3">
      <c r="B280" s="26">
        <f t="shared" ref="B280:B311" si="154">_xlfn.POISSON.DIST(C280, AwayTeamRating, FALSE)</f>
        <v>9.0512705978356249E-3</v>
      </c>
      <c r="C280" s="3">
        <v>96</v>
      </c>
      <c r="D280" s="26">
        <f t="shared" si="145"/>
        <v>1.4896684615736756E-40</v>
      </c>
      <c r="E280" s="26">
        <f t="shared" si="145"/>
        <v>1.2960115615690977E-38</v>
      </c>
      <c r="F280" s="26">
        <f t="shared" si="145"/>
        <v>5.637650292825518E-37</v>
      </c>
      <c r="G280" s="26">
        <f t="shared" si="145"/>
        <v>1.634918584919421E-35</v>
      </c>
      <c r="H280" s="26">
        <f t="shared" si="145"/>
        <v>3.5559479221997317E-34</v>
      </c>
      <c r="I280" s="26">
        <f t="shared" si="145"/>
        <v>6.1873493846275439E-33</v>
      </c>
      <c r="J280" s="26">
        <f t="shared" si="145"/>
        <v>8.9716566077098489E-32</v>
      </c>
      <c r="K280" s="26">
        <f t="shared" si="145"/>
        <v>1.1150487498153683E-30</v>
      </c>
      <c r="L280" s="26">
        <f t="shared" si="145"/>
        <v>1.2126155154242191E-29</v>
      </c>
      <c r="M280" s="26">
        <f t="shared" si="145"/>
        <v>1.1721949982434092E-28</v>
      </c>
      <c r="N280" s="26">
        <f t="shared" si="145"/>
        <v>1.0198096484717785E-27</v>
      </c>
      <c r="O280" s="26">
        <f t="shared" si="145"/>
        <v>8.0657672197312138E-27</v>
      </c>
      <c r="P280" s="26">
        <f t="shared" si="145"/>
        <v>5.8476812343051728E-26</v>
      </c>
      <c r="Q280" s="26">
        <f t="shared" si="145"/>
        <v>3.91344821065039E-25</v>
      </c>
      <c r="R280" s="26">
        <f t="shared" si="145"/>
        <v>2.4319285309041623E-24</v>
      </c>
      <c r="S280" s="26">
        <f t="shared" si="145"/>
        <v>1.4105185479244138E-23</v>
      </c>
      <c r="T280" s="26">
        <f t="shared" si="144"/>
        <v>7.6696946043390107E-23</v>
      </c>
      <c r="U280" s="26">
        <f t="shared" si="144"/>
        <v>3.9250790033969958E-22</v>
      </c>
      <c r="V280" s="26">
        <f t="shared" si="144"/>
        <v>1.8971215183085579E-21</v>
      </c>
      <c r="W280" s="26">
        <f t="shared" si="144"/>
        <v>8.6868195838339437E-21</v>
      </c>
      <c r="X280" s="26">
        <f t="shared" si="144"/>
        <v>3.7787665189677837E-20</v>
      </c>
      <c r="Y280" s="26">
        <f t="shared" si="144"/>
        <v>1.5654889864295086E-19</v>
      </c>
      <c r="Z280" s="26">
        <f t="shared" si="144"/>
        <v>6.1907973554257624E-19</v>
      </c>
      <c r="AA280" s="26">
        <f t="shared" si="144"/>
        <v>2.3417363909654048E-18</v>
      </c>
      <c r="AB280" s="26">
        <f t="shared" si="144"/>
        <v>8.4887944172495937E-18</v>
      </c>
      <c r="AC280" s="26">
        <f t="shared" si="144"/>
        <v>2.9541004572028617E-17</v>
      </c>
      <c r="AD280" s="26">
        <f t="shared" si="144"/>
        <v>9.8848746067941378E-17</v>
      </c>
      <c r="AE280" s="26">
        <f t="shared" si="144"/>
        <v>3.1851262621892257E-16</v>
      </c>
      <c r="AF280" s="26">
        <f t="shared" si="144"/>
        <v>9.8966423146594379E-16</v>
      </c>
      <c r="AG280" s="26">
        <f t="shared" si="144"/>
        <v>2.9689926943978278E-15</v>
      </c>
      <c r="AH280" s="26">
        <f t="shared" si="144"/>
        <v>8.6100788137536423E-15</v>
      </c>
      <c r="AI280" s="26">
        <f t="shared" si="148"/>
        <v>2.4163769574082869E-14</v>
      </c>
      <c r="AJ280" s="26">
        <f t="shared" si="148"/>
        <v>6.5695248529537761E-14</v>
      </c>
      <c r="AK280" s="26">
        <f t="shared" si="148"/>
        <v>1.7319656430514513E-13</v>
      </c>
      <c r="AL280" s="26">
        <f t="shared" si="148"/>
        <v>4.4317944395728298E-13</v>
      </c>
      <c r="AM280" s="26">
        <f t="shared" si="148"/>
        <v>1.1016174749795288E-12</v>
      </c>
      <c r="AN280" s="26">
        <f t="shared" si="148"/>
        <v>2.6622422312005368E-12</v>
      </c>
      <c r="AO280" s="26">
        <f t="shared" si="148"/>
        <v>6.25986686795803E-12</v>
      </c>
      <c r="AP280" s="26">
        <f t="shared" si="148"/>
        <v>1.4331800460851271E-11</v>
      </c>
      <c r="AQ280" s="26">
        <f t="shared" si="148"/>
        <v>3.1970939489591228E-11</v>
      </c>
      <c r="AR280" s="26">
        <f t="shared" si="148"/>
        <v>6.9536793389861096E-11</v>
      </c>
      <c r="AS280" s="26">
        <f t="shared" si="148"/>
        <v>1.4755368353458314E-10</v>
      </c>
      <c r="AT280" s="26">
        <f t="shared" si="148"/>
        <v>3.0564691589306465E-10</v>
      </c>
      <c r="AU280" s="26">
        <f t="shared" si="148"/>
        <v>6.1840189959759673E-10</v>
      </c>
      <c r="AV280" s="26">
        <f t="shared" si="148"/>
        <v>1.2227492105679699E-9</v>
      </c>
      <c r="AW280" s="26">
        <f t="shared" si="148"/>
        <v>2.3639818070980713E-9</v>
      </c>
      <c r="AX280" s="26">
        <f t="shared" si="148"/>
        <v>4.471009069946359E-9</v>
      </c>
      <c r="AY280" s="26">
        <f t="shared" si="147"/>
        <v>8.2761231720284148E-9</v>
      </c>
      <c r="AZ280" s="26">
        <f t="shared" si="147"/>
        <v>1.5000473249301461E-8</v>
      </c>
      <c r="BA280" s="26">
        <f t="shared" si="147"/>
        <v>2.6633493320188327E-8</v>
      </c>
      <c r="BB280" s="26">
        <f t="shared" si="147"/>
        <v>4.6342278377127836E-8</v>
      </c>
      <c r="BC280" s="26">
        <f t="shared" si="147"/>
        <v>7.9054474878629672E-8</v>
      </c>
      <c r="BD280" s="26">
        <f t="shared" si="147"/>
        <v>1.3226421758539894E-7</v>
      </c>
      <c r="BE280" s="26">
        <f t="shared" si="147"/>
        <v>2.171129609420701E-7</v>
      </c>
      <c r="BF280" s="26">
        <f t="shared" si="147"/>
        <v>3.4979310374000265E-7</v>
      </c>
      <c r="BG280" s="26">
        <f t="shared" si="147"/>
        <v>5.533090913705513E-7</v>
      </c>
      <c r="BH280" s="26">
        <f t="shared" si="147"/>
        <v>8.596051955221057E-7</v>
      </c>
      <c r="BI280" s="26">
        <f t="shared" si="147"/>
        <v>1.3120289826390048E-6</v>
      </c>
      <c r="BJ280" s="26">
        <f t="shared" si="147"/>
        <v>1.9680434739584966E-6</v>
      </c>
      <c r="BK280" s="26">
        <f t="shared" si="147"/>
        <v>2.9020302073625266E-6</v>
      </c>
      <c r="BL280" s="26">
        <f t="shared" si="147"/>
        <v>4.2079438006756787E-6</v>
      </c>
      <c r="BM280" s="26">
        <f t="shared" si="147"/>
        <v>6.001493617357116E-6</v>
      </c>
      <c r="BN280" s="26">
        <f t="shared" si="150"/>
        <v>8.4214507211301416E-6</v>
      </c>
      <c r="BO280" s="26">
        <f t="shared" si="150"/>
        <v>1.1629622424417805E-5</v>
      </c>
      <c r="BP280" s="26">
        <f t="shared" si="150"/>
        <v>1.5809017983192996E-5</v>
      </c>
      <c r="BQ280" s="26">
        <f t="shared" si="150"/>
        <v>2.1159762531350584E-5</v>
      </c>
      <c r="BR280" s="26">
        <f t="shared" si="150"/>
        <v>2.7892414245871197E-5</v>
      </c>
      <c r="BS280" s="26">
        <f t="shared" si="150"/>
        <v>3.6218508050608925E-5</v>
      </c>
      <c r="BT280" s="26">
        <f t="shared" si="150"/>
        <v>4.6338385300043697E-5</v>
      </c>
      <c r="BU280" s="26">
        <f t="shared" si="150"/>
        <v>5.8426659726142198E-5</v>
      </c>
      <c r="BV280" s="26">
        <f t="shared" si="150"/>
        <v>7.2615991373919475E-5</v>
      </c>
      <c r="BW280" s="26">
        <f t="shared" si="150"/>
        <v>8.8980158444098667E-5</v>
      </c>
      <c r="BX280" s="26">
        <f t="shared" si="150"/>
        <v>1.075176914532858E-4</v>
      </c>
      <c r="BY280" s="26">
        <f t="shared" si="150"/>
        <v>1.281375226909024E-4</v>
      </c>
      <c r="BZ280" s="26">
        <f t="shared" si="150"/>
        <v>1.506481685690337E-4</v>
      </c>
      <c r="CA280" s="26">
        <f t="shared" si="150"/>
        <v>1.7475187554007919E-4</v>
      </c>
      <c r="CB280" s="26">
        <f t="shared" si="150"/>
        <v>2.0004491015772243E-4</v>
      </c>
      <c r="CC280" s="26">
        <f t="shared" si="150"/>
        <v>2.2602476861976418E-4</v>
      </c>
      <c r="CD280" s="26">
        <f t="shared" si="149"/>
        <v>2.5210454961435258E-4</v>
      </c>
      <c r="CE280" s="26">
        <f t="shared" si="149"/>
        <v>2.7763412425884347E-4</v>
      </c>
      <c r="CF280" s="26">
        <f t="shared" si="149"/>
        <v>3.0192711013149232E-4</v>
      </c>
      <c r="CG280" s="26">
        <f t="shared" si="149"/>
        <v>3.2429208125234362E-4</v>
      </c>
      <c r="CH280" s="26">
        <f t="shared" si="149"/>
        <v>3.440659886457794E-4</v>
      </c>
      <c r="CI280" s="26">
        <f t="shared" si="149"/>
        <v>3.6064748207449151E-4</v>
      </c>
      <c r="CJ280" s="26">
        <f t="shared" si="123"/>
        <v>3.7352774929143762E-4</v>
      </c>
      <c r="CK280" s="26">
        <f t="shared" si="152"/>
        <v>3.8231663751005967E-4</v>
      </c>
      <c r="CL280" s="26">
        <f t="shared" si="152"/>
        <v>3.8676217980668833E-4</v>
      </c>
      <c r="CM280" s="26">
        <f t="shared" si="152"/>
        <v>3.8676217980668839E-4</v>
      </c>
      <c r="CN280" s="26">
        <f t="shared" si="152"/>
        <v>3.8236715503615779E-4</v>
      </c>
      <c r="CO280" s="26">
        <f t="shared" si="152"/>
        <v>3.7377463469826671E-4</v>
      </c>
      <c r="CP280" s="26">
        <f t="shared" si="152"/>
        <v>3.613154802083243E-4</v>
      </c>
      <c r="CQ280" s="26">
        <f t="shared" si="152"/>
        <v>3.4543348107828834E-4</v>
      </c>
      <c r="CR280" s="26">
        <f t="shared" si="152"/>
        <v>3.2665992232403342E-4</v>
      </c>
      <c r="CS280" s="26">
        <f t="shared" si="152"/>
        <v>3.0558508862570891E-4</v>
      </c>
      <c r="CT280" s="26">
        <f t="shared" si="152"/>
        <v>2.82828752238688E-4</v>
      </c>
      <c r="CU280" s="26">
        <f t="shared" si="152"/>
        <v>2.5901159415543011E-4</v>
      </c>
      <c r="CV280" s="26">
        <f t="shared" si="152"/>
        <v>2.3472925720335801E-4</v>
      </c>
      <c r="CW280" s="26">
        <f t="shared" si="152"/>
        <v>2.1053036470816669E-4</v>
      </c>
      <c r="CX280" s="26">
        <f t="shared" si="152"/>
        <v>1.8689940540418844E-4</v>
      </c>
      <c r="CY280" s="26">
        <f t="shared" si="152"/>
        <v>1.6424493202186287E-4</v>
      </c>
      <c r="CZ280" s="26">
        <f t="shared" si="152"/>
        <v>1.4289309085902072E-4</v>
      </c>
      <c r="DA280" s="26">
        <f t="shared" si="151"/>
        <v>1.2308612776965158E-4</v>
      </c>
      <c r="DB280" s="26">
        <f t="shared" si="151"/>
        <v>1.049852266270555E-4</v>
      </c>
      <c r="DC280" s="26">
        <f t="shared" si="151"/>
        <v>8.867684190828998E-5</v>
      </c>
      <c r="DD280" s="26">
        <f t="shared" si="151"/>
        <v>7.4181588904050091E-5</v>
      </c>
      <c r="DE280" s="26">
        <f t="shared" si="151"/>
        <v>6.1464745091927237E-5</v>
      </c>
      <c r="DF280" s="26">
        <f t="shared" si="151"/>
        <v>5.0447479462242085E-5</v>
      </c>
      <c r="DG280" s="26">
        <f t="shared" si="151"/>
        <v>4.1018044048738967E-5</v>
      </c>
      <c r="DH280" s="26">
        <f t="shared" si="151"/>
        <v>3.3042313261484203E-5</v>
      </c>
      <c r="DI280" s="26">
        <f t="shared" si="151"/>
        <v>2.6373222511459843E-5</v>
      </c>
      <c r="DJ280" s="26">
        <f t="shared" si="151"/>
        <v>2.0858821440881874E-5</v>
      </c>
      <c r="DK280" s="26">
        <f t="shared" si="151"/>
        <v>1.6348805994204711E-5</v>
      </c>
      <c r="DL280" s="26">
        <f t="shared" si="151"/>
        <v>1.2699518941926918E-5</v>
      </c>
      <c r="DM280" s="26">
        <f t="shared" si="151"/>
        <v>9.7775057340499189E-6</v>
      </c>
      <c r="DN280" s="26">
        <f t="shared" si="151"/>
        <v>7.4617806917749333E-6</v>
      </c>
      <c r="DO280" s="26">
        <f t="shared" si="151"/>
        <v>5.6449993059514777E-6</v>
      </c>
      <c r="DP280" s="26">
        <f t="shared" si="138"/>
        <v>4.2337494794636009E-6</v>
      </c>
      <c r="DQ280" s="26">
        <f t="shared" si="138"/>
        <v>3.1481726898575308E-6</v>
      </c>
      <c r="DR280" s="26">
        <f t="shared" si="138"/>
        <v>2.3211103730305757E-6</v>
      </c>
      <c r="DS280" s="26">
        <f t="shared" si="138"/>
        <v>1.6969462391063822E-6</v>
      </c>
      <c r="DT280" s="26">
        <f t="shared" si="138"/>
        <v>1.2302860233521219E-6</v>
      </c>
      <c r="DU280" s="26">
        <f t="shared" si="138"/>
        <v>8.8458581844325963E-7</v>
      </c>
      <c r="DV280" s="26">
        <f t="shared" si="136"/>
        <v>6.3081119839806411E-7</v>
      </c>
      <c r="DW280" s="26">
        <f t="shared" si="136"/>
        <v>4.4618353057424242E-7</v>
      </c>
      <c r="DX280" s="26">
        <f t="shared" si="134"/>
        <v>3.1304812225773389E-7</v>
      </c>
      <c r="DY280" s="26">
        <f t="shared" si="132"/>
        <v>2.1788149309138403E-7</v>
      </c>
      <c r="DZ280" s="26">
        <f t="shared" si="132"/>
        <v>1.5044198332500269E-7</v>
      </c>
      <c r="EA280" s="26">
        <f t="shared" si="132"/>
        <v>1.030586814903554E-7</v>
      </c>
      <c r="EB280" s="26">
        <f t="shared" si="132"/>
        <v>7.0047697575476281E-8</v>
      </c>
      <c r="EC280" s="26">
        <f t="shared" si="132"/>
        <v>4.7241470457879208E-8</v>
      </c>
      <c r="ED280" s="26">
        <f t="shared" si="132"/>
        <v>3.161544561411925E-8</v>
      </c>
      <c r="EE280" s="26">
        <f t="shared" si="146"/>
        <v>2.0996517316247038E-8</v>
      </c>
      <c r="EF280" s="26">
        <f t="shared" si="146"/>
        <v>1.3838613685708413E-8</v>
      </c>
      <c r="EG280" s="26">
        <f t="shared" si="146"/>
        <v>9.0523262455385248E-9</v>
      </c>
      <c r="EH280" s="26">
        <f t="shared" si="146"/>
        <v>5.8772565922526745E-9</v>
      </c>
      <c r="EI280" s="26">
        <f t="shared" si="146"/>
        <v>3.7875653594517166E-9</v>
      </c>
      <c r="EJ280" s="26">
        <f t="shared" si="146"/>
        <v>2.4229278402374644E-9</v>
      </c>
      <c r="EK280" s="26">
        <f t="shared" si="146"/>
        <v>1.5386476065741775E-9</v>
      </c>
      <c r="EL280" s="26">
        <f t="shared" si="146"/>
        <v>9.7001696936197375E-10</v>
      </c>
      <c r="EM280" s="26">
        <f t="shared" si="146"/>
        <v>6.0713292326972846E-10</v>
      </c>
      <c r="EN280" s="26">
        <f t="shared" si="146"/>
        <v>3.772897451747586E-10</v>
      </c>
      <c r="EO280" s="26">
        <f t="shared" si="146"/>
        <v>2.3279580021421237E-10</v>
      </c>
      <c r="EP280" s="26">
        <f t="shared" si="146"/>
        <v>1.4262841280729893E-10</v>
      </c>
      <c r="EQ280" s="26">
        <f t="shared" si="146"/>
        <v>8.6773929470173998E-11</v>
      </c>
      <c r="ER280" s="26">
        <f t="shared" si="146"/>
        <v>5.2425915721563996E-11</v>
      </c>
      <c r="ES280" s="26">
        <f t="shared" si="153"/>
        <v>3.1455549432938193E-11</v>
      </c>
      <c r="ET280" s="26">
        <f t="shared" si="153"/>
        <v>1.8744060278532029E-11</v>
      </c>
      <c r="EU280" s="26">
        <f t="shared" si="153"/>
        <v>1.1093423430151284E-11</v>
      </c>
      <c r="EV280" s="26">
        <f t="shared" si="153"/>
        <v>6.521134043399917E-12</v>
      </c>
      <c r="EW280" s="26">
        <f t="shared" si="153"/>
        <v>3.8076420253408833E-12</v>
      </c>
      <c r="EX280" s="26">
        <f t="shared" si="153"/>
        <v>2.2084323746977312E-12</v>
      </c>
      <c r="EY280" s="26">
        <f t="shared" si="153"/>
        <v>1.2724080569450423E-12</v>
      </c>
      <c r="EZ280" s="26">
        <f t="shared" si="153"/>
        <v>7.2828619048826493E-13</v>
      </c>
      <c r="FA280" s="26">
        <f t="shared" si="153"/>
        <v>4.1412352008157082E-13</v>
      </c>
      <c r="FB280" s="26">
        <f t="shared" si="153"/>
        <v>2.3395289770841737E-13</v>
      </c>
      <c r="FC280" s="26">
        <f t="shared" si="153"/>
        <v>1.3131549742343563E-13</v>
      </c>
      <c r="FD280" s="26">
        <f t="shared" si="153"/>
        <v>7.3233642793837439E-14</v>
      </c>
      <c r="FE280" s="26">
        <f t="shared" si="153"/>
        <v>4.0581700146904107E-14</v>
      </c>
      <c r="FF280" s="26">
        <f t="shared" si="153"/>
        <v>2.2345619701143413E-14</v>
      </c>
      <c r="FG280" s="26">
        <f t="shared" si="153"/>
        <v>1.2226848515719877E-14</v>
      </c>
      <c r="FH280" s="26">
        <f t="shared" si="153"/>
        <v>6.6483488804226782E-15</v>
      </c>
    </row>
    <row r="281" spans="2:164" ht="19.2" customHeight="1" x14ac:dyDescent="0.3">
      <c r="B281" s="26">
        <f t="shared" si="154"/>
        <v>7.4649654415139067E-3</v>
      </c>
      <c r="C281" s="3">
        <v>97</v>
      </c>
      <c r="D281" s="26">
        <f t="shared" si="145"/>
        <v>1.2285925456277719E-40</v>
      </c>
      <c r="E281" s="26">
        <f t="shared" si="145"/>
        <v>1.0688755146961615E-38</v>
      </c>
      <c r="F281" s="26">
        <f t="shared" si="145"/>
        <v>4.6496084889282557E-37</v>
      </c>
      <c r="G281" s="26">
        <f t="shared" si="145"/>
        <v>1.3483864617892112E-35</v>
      </c>
      <c r="H281" s="26">
        <f t="shared" si="145"/>
        <v>2.9327405543915267E-34</v>
      </c>
      <c r="I281" s="26">
        <f t="shared" si="145"/>
        <v>5.1029685646412655E-33</v>
      </c>
      <c r="J281" s="26">
        <f t="shared" si="145"/>
        <v>7.3993044187297614E-32</v>
      </c>
      <c r="K281" s="26">
        <f t="shared" si="145"/>
        <v>9.1962783489927156E-31</v>
      </c>
      <c r="L281" s="26">
        <f t="shared" si="145"/>
        <v>1.0000952704529627E-29</v>
      </c>
      <c r="M281" s="26">
        <f t="shared" si="145"/>
        <v>9.6675876143786186E-29</v>
      </c>
      <c r="N281" s="26">
        <f t="shared" si="145"/>
        <v>8.4108012245095019E-28</v>
      </c>
      <c r="O281" s="26">
        <f t="shared" si="145"/>
        <v>6.652179150293775E-27</v>
      </c>
      <c r="P281" s="26">
        <f t="shared" si="145"/>
        <v>4.8228298839630218E-26</v>
      </c>
      <c r="Q281" s="26">
        <f t="shared" si="145"/>
        <v>3.227586153113719E-25</v>
      </c>
      <c r="R281" s="26">
        <f t="shared" si="145"/>
        <v>2.0057142522920898E-24</v>
      </c>
      <c r="S281" s="26">
        <f t="shared" si="145"/>
        <v>1.1633142663294117E-23</v>
      </c>
      <c r="T281" s="26">
        <f t="shared" si="144"/>
        <v>6.3255213231661852E-23</v>
      </c>
      <c r="U281" s="26">
        <f t="shared" si="144"/>
        <v>3.2371785595026723E-22</v>
      </c>
      <c r="V281" s="26">
        <f t="shared" si="144"/>
        <v>1.5646363037596331E-21</v>
      </c>
      <c r="W281" s="26">
        <f t="shared" si="144"/>
        <v>7.1643872856362318E-21</v>
      </c>
      <c r="X281" s="26">
        <f t="shared" si="144"/>
        <v>3.1165084692517755E-20</v>
      </c>
      <c r="Y281" s="26">
        <f t="shared" si="144"/>
        <v>1.2911249372614484E-19</v>
      </c>
      <c r="Z281" s="26">
        <f t="shared" si="144"/>
        <v>5.1058122518975283E-19</v>
      </c>
      <c r="AA281" s="26">
        <f t="shared" si="144"/>
        <v>1.9313289822395062E-18</v>
      </c>
      <c r="AB281" s="26">
        <f t="shared" si="144"/>
        <v>7.0010675606182106E-18</v>
      </c>
      <c r="AC281" s="26">
        <f t="shared" si="144"/>
        <v>2.43637151109514E-17</v>
      </c>
      <c r="AD281" s="26">
        <f t="shared" si="144"/>
        <v>8.152473902510617E-17</v>
      </c>
      <c r="AE281" s="26">
        <f t="shared" si="144"/>
        <v>2.6269082574756461E-16</v>
      </c>
      <c r="AF281" s="26">
        <f t="shared" si="144"/>
        <v>8.1621792285850924E-16</v>
      </c>
      <c r="AG281" s="26">
        <f t="shared" si="144"/>
        <v>2.4486537685755245E-15</v>
      </c>
      <c r="AH281" s="26">
        <f t="shared" si="144"/>
        <v>7.1010959288689731E-15</v>
      </c>
      <c r="AI281" s="26">
        <f t="shared" si="148"/>
        <v>1.9928882122954915E-14</v>
      </c>
      <c r="AJ281" s="26">
        <f t="shared" si="148"/>
        <v>5.4181648271783644E-14</v>
      </c>
      <c r="AK281" s="26">
        <f t="shared" si="148"/>
        <v>1.4284252726197516E-13</v>
      </c>
      <c r="AL281" s="26">
        <f t="shared" si="148"/>
        <v>3.6550881975858333E-13</v>
      </c>
      <c r="AM281" s="26">
        <f t="shared" si="148"/>
        <v>9.0855049482847609E-13</v>
      </c>
      <c r="AN281" s="26">
        <f t="shared" si="148"/>
        <v>2.195663695835491E-12</v>
      </c>
      <c r="AO281" s="26">
        <f t="shared" si="148"/>
        <v>5.1627767983158935E-12</v>
      </c>
      <c r="AP281" s="26">
        <f t="shared" si="148"/>
        <v>1.1820041617196908E-11</v>
      </c>
      <c r="AQ281" s="26">
        <f t="shared" si="148"/>
        <v>2.6367785146054582E-11</v>
      </c>
      <c r="AR281" s="26">
        <f t="shared" si="148"/>
        <v>5.7349932692668864E-11</v>
      </c>
      <c r="AS281" s="26">
        <f t="shared" si="148"/>
        <v>1.2169375961615086E-10</v>
      </c>
      <c r="AT281" s="26">
        <f t="shared" si="148"/>
        <v>2.5207993063345504E-10</v>
      </c>
      <c r="AU281" s="26">
        <f t="shared" si="148"/>
        <v>5.1002218523513061E-10</v>
      </c>
      <c r="AV281" s="26">
        <f t="shared" si="148"/>
        <v>1.0084529571694582E-9</v>
      </c>
      <c r="AW281" s="26">
        <f t="shared" si="148"/>
        <v>1.9496757171942826E-9</v>
      </c>
      <c r="AX281" s="26">
        <f t="shared" si="148"/>
        <v>3.6874301607804969E-9</v>
      </c>
      <c r="AY281" s="26">
        <f t="shared" si="147"/>
        <v>6.8256685954873431E-9</v>
      </c>
      <c r="AZ281" s="26">
        <f t="shared" si="147"/>
        <v>1.2371524329320775E-8</v>
      </c>
      <c r="BA281" s="26">
        <f t="shared" si="147"/>
        <v>2.1965767686753229E-8</v>
      </c>
      <c r="BB281" s="26">
        <f t="shared" si="147"/>
        <v>3.8220435774950738E-8</v>
      </c>
      <c r="BC281" s="26">
        <f t="shared" si="147"/>
        <v>6.5199566910209934E-8</v>
      </c>
      <c r="BD281" s="26">
        <f t="shared" si="147"/>
        <v>1.0908389079208143E-7</v>
      </c>
      <c r="BE281" s="26">
        <f t="shared" si="147"/>
        <v>1.7906223582851117E-7</v>
      </c>
      <c r="BF281" s="26">
        <f t="shared" si="147"/>
        <v>2.8848915772371307E-7</v>
      </c>
      <c r="BG281" s="26">
        <f t="shared" si="147"/>
        <v>4.5633739494478388E-7</v>
      </c>
      <c r="BH281" s="26">
        <f t="shared" si="147"/>
        <v>7.0895273857493154E-7</v>
      </c>
      <c r="BI281" s="26">
        <f t="shared" si="147"/>
        <v>1.0820857588775282E-6</v>
      </c>
      <c r="BJ281" s="26">
        <f t="shared" si="147"/>
        <v>1.6231286383162835E-6</v>
      </c>
      <c r="BK281" s="26">
        <f t="shared" si="147"/>
        <v>2.3934269751443483E-6</v>
      </c>
      <c r="BL281" s="26">
        <f t="shared" si="147"/>
        <v>3.4704691139593179E-6</v>
      </c>
      <c r="BM281" s="26">
        <f t="shared" si="147"/>
        <v>4.9496854576141094E-6</v>
      </c>
      <c r="BN281" s="26">
        <f t="shared" si="150"/>
        <v>6.9455263679423744E-6</v>
      </c>
      <c r="BO281" s="26">
        <f t="shared" si="150"/>
        <v>9.5914411747775558E-6</v>
      </c>
      <c r="BP281" s="26">
        <f t="shared" si="150"/>
        <v>1.3038365346963279E-5</v>
      </c>
      <c r="BQ281" s="26">
        <f t="shared" si="150"/>
        <v>1.7451350541320044E-5</v>
      </c>
      <c r="BR281" s="26">
        <f t="shared" si="150"/>
        <v>2.300405298628549E-5</v>
      </c>
      <c r="BS281" s="26">
        <f t="shared" si="150"/>
        <v>2.9870934474728965E-5</v>
      </c>
      <c r="BT281" s="26">
        <f t="shared" si="150"/>
        <v>3.8217224989726709E-5</v>
      </c>
      <c r="BU281" s="26">
        <f t="shared" si="150"/>
        <v>4.818693585661205E-5</v>
      </c>
      <c r="BV281" s="26">
        <f t="shared" si="150"/>
        <v>5.9889477421789177E-5</v>
      </c>
      <c r="BW281" s="26">
        <f t="shared" si="150"/>
        <v>7.3385697685854473E-5</v>
      </c>
      <c r="BX281" s="26">
        <f t="shared" si="150"/>
        <v>8.8674384703740745E-5</v>
      </c>
      <c r="BY281" s="26">
        <f t="shared" si="150"/>
        <v>1.0568043108528019E-4</v>
      </c>
      <c r="BZ281" s="26">
        <f t="shared" si="150"/>
        <v>1.2424591222188328E-4</v>
      </c>
      <c r="CA281" s="26">
        <f t="shared" si="150"/>
        <v>1.4412525817738468E-4</v>
      </c>
      <c r="CB281" s="26">
        <f t="shared" si="150"/>
        <v>1.6498549291358528E-4</v>
      </c>
      <c r="CC281" s="26">
        <f t="shared" si="150"/>
        <v>1.8641218030495988E-4</v>
      </c>
      <c r="CD281" s="26">
        <f t="shared" si="149"/>
        <v>2.0792127803245542E-4</v>
      </c>
      <c r="CE281" s="26">
        <f t="shared" si="149"/>
        <v>2.2897659732688089E-4</v>
      </c>
      <c r="CF281" s="26">
        <f t="shared" si="149"/>
        <v>2.4901204959298299E-4</v>
      </c>
      <c r="CG281" s="26">
        <f t="shared" si="149"/>
        <v>2.6745738659987063E-4</v>
      </c>
      <c r="CH281" s="26">
        <f t="shared" si="149"/>
        <v>2.8376576383157021E-4</v>
      </c>
      <c r="CI281" s="26">
        <f t="shared" si="149"/>
        <v>2.9744122232947711E-4</v>
      </c>
      <c r="CJ281" s="26">
        <f t="shared" si="123"/>
        <v>3.0806412312695837E-4</v>
      </c>
      <c r="CK281" s="26">
        <f t="shared" si="152"/>
        <v>3.1531269072994567E-4</v>
      </c>
      <c r="CL281" s="26">
        <f t="shared" si="152"/>
        <v>3.1897911736634044E-4</v>
      </c>
      <c r="CM281" s="26">
        <f t="shared" si="152"/>
        <v>3.1897911736634049E-4</v>
      </c>
      <c r="CN281" s="26">
        <f t="shared" si="152"/>
        <v>3.1535435466899567E-4</v>
      </c>
      <c r="CO281" s="26">
        <f t="shared" si="152"/>
        <v>3.0826773995733291E-4</v>
      </c>
      <c r="CP281" s="26">
        <f t="shared" si="152"/>
        <v>2.9799214862542166E-4</v>
      </c>
      <c r="CQ281" s="26">
        <f t="shared" si="152"/>
        <v>2.8489359264188688E-4</v>
      </c>
      <c r="CR281" s="26">
        <f t="shared" si="152"/>
        <v>2.6941024521569729E-4</v>
      </c>
      <c r="CS281" s="26">
        <f t="shared" si="152"/>
        <v>2.5202893907274926E-4</v>
      </c>
      <c r="CT281" s="26">
        <f t="shared" si="152"/>
        <v>2.3326082658860832E-4</v>
      </c>
      <c r="CU281" s="26">
        <f t="shared" si="152"/>
        <v>2.1361780961272556E-4</v>
      </c>
      <c r="CV281" s="26">
        <f t="shared" si="152"/>
        <v>1.9359113996153212E-4</v>
      </c>
      <c r="CW281" s="26">
        <f t="shared" si="152"/>
        <v>1.7363329048096195E-4</v>
      </c>
      <c r="CX281" s="26">
        <f t="shared" si="152"/>
        <v>1.5414383950860879E-4</v>
      </c>
      <c r="CY281" s="26">
        <f t="shared" si="152"/>
        <v>1.3545973774998981E-4</v>
      </c>
      <c r="CZ281" s="26">
        <f t="shared" si="152"/>
        <v>1.1784997184249114E-4</v>
      </c>
      <c r="DA281" s="26">
        <f t="shared" si="151"/>
        <v>1.0151433218115581E-4</v>
      </c>
      <c r="DB281" s="26">
        <f t="shared" si="151"/>
        <v>8.6585753919220902E-5</v>
      </c>
      <c r="DC281" s="26">
        <f t="shared" si="151"/>
        <v>7.3135539718177198E-5</v>
      </c>
      <c r="DD281" s="26">
        <f t="shared" si="151"/>
        <v>6.1180691879628859E-5</v>
      </c>
      <c r="DE281" s="26">
        <f t="shared" si="151"/>
        <v>5.0692573271692488E-5</v>
      </c>
      <c r="DF281" s="26">
        <f t="shared" si="151"/>
        <v>4.1606168628653204E-5</v>
      </c>
      <c r="DG281" s="26">
        <f t="shared" si="151"/>
        <v>3.3829314679372299E-5</v>
      </c>
      <c r="DH281" s="26">
        <f t="shared" si="151"/>
        <v>2.7251392380605493E-5</v>
      </c>
      <c r="DI281" s="26">
        <f t="shared" si="151"/>
        <v>2.1751111349657572E-5</v>
      </c>
      <c r="DJ281" s="26">
        <f t="shared" si="151"/>
        <v>1.720315170382008E-5</v>
      </c>
      <c r="DK281" s="26">
        <f t="shared" si="151"/>
        <v>1.3483551335426546E-5</v>
      </c>
      <c r="DL281" s="26">
        <f t="shared" si="151"/>
        <v>1.0473830055197442E-5</v>
      </c>
      <c r="DM281" s="26">
        <f t="shared" si="151"/>
        <v>8.0639222548865195E-6</v>
      </c>
      <c r="DN281" s="26">
        <f t="shared" si="151"/>
        <v>6.1540459313607612E-6</v>
      </c>
      <c r="DO281" s="26">
        <f t="shared" si="151"/>
        <v>4.6556695306816239E-6</v>
      </c>
      <c r="DP281" s="26">
        <f t="shared" si="138"/>
        <v>3.491752148011212E-6</v>
      </c>
      <c r="DQ281" s="26">
        <f t="shared" si="138"/>
        <v>2.5964310844185782E-6</v>
      </c>
      <c r="DR281" s="26">
        <f t="shared" si="138"/>
        <v>1.9143178334272763E-6</v>
      </c>
      <c r="DS281" s="26">
        <f t="shared" si="138"/>
        <v>1.3995432899846431E-6</v>
      </c>
      <c r="DT281" s="26">
        <f t="shared" si="138"/>
        <v>1.0146688852388619E-6</v>
      </c>
      <c r="DU281" s="26">
        <f t="shared" si="138"/>
        <v>7.2955531418000697E-7</v>
      </c>
      <c r="DV281" s="26">
        <f t="shared" si="136"/>
        <v>5.2025665847262948E-7</v>
      </c>
      <c r="DW281" s="26">
        <f t="shared" si="136"/>
        <v>3.6798641696844683E-7</v>
      </c>
      <c r="DX281" s="26">
        <f t="shared" si="134"/>
        <v>2.5818401835689354E-7</v>
      </c>
      <c r="DY281" s="26">
        <f t="shared" si="132"/>
        <v>1.7969607677639896E-7</v>
      </c>
      <c r="DZ281" s="26">
        <f t="shared" si="132"/>
        <v>1.2407586253608451E-7</v>
      </c>
      <c r="EA281" s="26">
        <f t="shared" si="132"/>
        <v>8.4996850713695061E-8</v>
      </c>
      <c r="EB281" s="26">
        <f t="shared" si="132"/>
        <v>5.7771296969464893E-8</v>
      </c>
      <c r="EC281" s="26">
        <f t="shared" si="132"/>
        <v>3.896203749103434E-8</v>
      </c>
      <c r="ED281" s="26">
        <f t="shared" si="132"/>
        <v>2.6074594320923055E-8</v>
      </c>
      <c r="EE281" s="26">
        <f t="shared" si="146"/>
        <v>1.7316715312368665E-8</v>
      </c>
      <c r="EF281" s="26">
        <f t="shared" si="146"/>
        <v>1.1413289637697645E-8</v>
      </c>
      <c r="EG281" s="26">
        <f t="shared" si="146"/>
        <v>7.4658360787946488E-9</v>
      </c>
      <c r="EH281" s="26">
        <f t="shared" si="146"/>
        <v>4.8472219317547762E-9</v>
      </c>
      <c r="EI281" s="26">
        <f t="shared" si="146"/>
        <v>3.1237652449086276E-9</v>
      </c>
      <c r="EJ281" s="26">
        <f t="shared" si="146"/>
        <v>1.9982910022576998E-9</v>
      </c>
      <c r="EK281" s="26">
        <f t="shared" si="146"/>
        <v>1.2689877167622064E-9</v>
      </c>
      <c r="EL281" s="26">
        <f t="shared" si="146"/>
        <v>8.0001399535008023E-10</v>
      </c>
      <c r="EM281" s="26">
        <f t="shared" si="146"/>
        <v>5.0072818413998152E-10</v>
      </c>
      <c r="EN281" s="26">
        <f t="shared" si="146"/>
        <v>3.1116680014413036E-10</v>
      </c>
      <c r="EO281" s="26">
        <f t="shared" si="146"/>
        <v>1.9199653625914392E-10</v>
      </c>
      <c r="EP281" s="26">
        <f t="shared" si="146"/>
        <v>1.1763168066581336E-10</v>
      </c>
      <c r="EQ281" s="26">
        <f t="shared" si="146"/>
        <v>7.1566127398081547E-11</v>
      </c>
      <c r="ER281" s="26">
        <f t="shared" si="146"/>
        <v>4.3237868636341374E-11</v>
      </c>
      <c r="ES281" s="26">
        <f t="shared" si="153"/>
        <v>2.5942721181804654E-11</v>
      </c>
      <c r="ET281" s="26">
        <f t="shared" si="153"/>
        <v>1.5459018786418147E-11</v>
      </c>
      <c r="EU281" s="26">
        <f t="shared" si="153"/>
        <v>9.149215200124757E-12</v>
      </c>
      <c r="EV281" s="26">
        <f t="shared" si="153"/>
        <v>5.378254881154563E-12</v>
      </c>
      <c r="EW281" s="26">
        <f t="shared" si="153"/>
        <v>3.1403233198687652E-12</v>
      </c>
      <c r="EX281" s="26">
        <f t="shared" si="153"/>
        <v>1.8213875255238993E-12</v>
      </c>
      <c r="EY281" s="26">
        <f t="shared" si="153"/>
        <v>1.0494087067587962E-12</v>
      </c>
      <c r="EZ281" s="26">
        <f t="shared" si="153"/>
        <v>6.0064840452640315E-13</v>
      </c>
      <c r="FA281" s="26">
        <f t="shared" si="153"/>
        <v>3.4154517120129505E-13</v>
      </c>
      <c r="FB281" s="26">
        <f t="shared" si="153"/>
        <v>1.9295084347085939E-13</v>
      </c>
      <c r="FC281" s="26">
        <f t="shared" si="153"/>
        <v>1.0830144117396737E-13</v>
      </c>
      <c r="FD281" s="26">
        <f t="shared" si="153"/>
        <v>6.0398880654711208E-14</v>
      </c>
      <c r="FE281" s="26">
        <f t="shared" si="153"/>
        <v>3.3469443420127055E-14</v>
      </c>
      <c r="FF281" s="26">
        <f t="shared" si="153"/>
        <v>1.8429377073107942E-14</v>
      </c>
      <c r="FG281" s="26">
        <f t="shared" si="153"/>
        <v>1.008399877585143E-14</v>
      </c>
      <c r="FH281" s="26">
        <f t="shared" si="153"/>
        <v>5.4831743343692114E-15</v>
      </c>
    </row>
    <row r="282" spans="2:164" ht="19.2" customHeight="1" x14ac:dyDescent="0.3">
      <c r="B282" s="26">
        <f t="shared" si="154"/>
        <v>6.0938493400113543E-3</v>
      </c>
      <c r="C282" s="3">
        <v>98</v>
      </c>
      <c r="D282" s="26">
        <f t="shared" si="145"/>
        <v>1.0029326903083855E-40</v>
      </c>
      <c r="E282" s="26">
        <f t="shared" si="145"/>
        <v>8.7255144056829544E-39</v>
      </c>
      <c r="F282" s="26">
        <f t="shared" si="145"/>
        <v>3.7955987664720464E-37</v>
      </c>
      <c r="G282" s="26">
        <f t="shared" si="145"/>
        <v>1.1007236422769073E-35</v>
      </c>
      <c r="H282" s="26">
        <f t="shared" si="145"/>
        <v>2.3940739219522678E-34</v>
      </c>
      <c r="I282" s="26">
        <f t="shared" si="145"/>
        <v>4.1656886241969529E-33</v>
      </c>
      <c r="J282" s="26">
        <f t="shared" si="145"/>
        <v>6.0402485050855218E-32</v>
      </c>
      <c r="K282" s="26">
        <f t="shared" si="145"/>
        <v>7.5071659991777286E-31</v>
      </c>
      <c r="L282" s="26">
        <f t="shared" si="145"/>
        <v>8.1640430241058208E-30</v>
      </c>
      <c r="M282" s="26">
        <f t="shared" si="145"/>
        <v>7.8919082566356095E-29</v>
      </c>
      <c r="N282" s="26">
        <f t="shared" si="145"/>
        <v>6.8659601832730649E-28</v>
      </c>
      <c r="O282" s="26">
        <f t="shared" si="145"/>
        <v>5.4303503267704299E-27</v>
      </c>
      <c r="P282" s="26">
        <f t="shared" si="145"/>
        <v>3.9370039869085904E-26</v>
      </c>
      <c r="Q282" s="26">
        <f t="shared" si="145"/>
        <v>2.6347642066234448E-25</v>
      </c>
      <c r="R282" s="26">
        <f t="shared" si="145"/>
        <v>1.6373177569731349E-24</v>
      </c>
      <c r="S282" s="26">
        <f t="shared" si="145"/>
        <v>9.4964429904441812E-24</v>
      </c>
      <c r="T282" s="26">
        <f t="shared" si="144"/>
        <v>5.16369087605403E-23</v>
      </c>
      <c r="U282" s="26">
        <f t="shared" si="144"/>
        <v>2.6425947424511618E-22</v>
      </c>
      <c r="V282" s="26">
        <f t="shared" si="144"/>
        <v>1.2772541255180683E-21</v>
      </c>
      <c r="W282" s="26">
        <f t="shared" si="144"/>
        <v>5.8484794168459051E-21</v>
      </c>
      <c r="X282" s="26">
        <f t="shared" si="144"/>
        <v>2.5440885463279811E-20</v>
      </c>
      <c r="Y282" s="26">
        <f t="shared" si="144"/>
        <v>1.0539795406215908E-19</v>
      </c>
      <c r="Z282" s="26">
        <f t="shared" si="144"/>
        <v>4.1680100015490039E-19</v>
      </c>
      <c r="AA282" s="26">
        <f t="shared" si="144"/>
        <v>1.5765950875424547E-18</v>
      </c>
      <c r="AB282" s="26">
        <f t="shared" si="144"/>
        <v>5.7151571923413991E-18</v>
      </c>
      <c r="AC282" s="26">
        <f t="shared" si="144"/>
        <v>1.9888747029348089E-17</v>
      </c>
      <c r="AD282" s="26">
        <f t="shared" si="144"/>
        <v>6.6550807367433632E-17</v>
      </c>
      <c r="AE282" s="26">
        <f t="shared" si="144"/>
        <v>2.1444149040617528E-16</v>
      </c>
      <c r="AF282" s="26">
        <f t="shared" si="144"/>
        <v>6.6630034519061999E-16</v>
      </c>
      <c r="AG282" s="26">
        <f t="shared" si="144"/>
        <v>1.9989010355718571E-15</v>
      </c>
      <c r="AH282" s="26">
        <f t="shared" si="144"/>
        <v>5.7968130031583473E-15</v>
      </c>
      <c r="AI282" s="26">
        <f t="shared" si="148"/>
        <v>1.6268475202412179E-14</v>
      </c>
      <c r="AJ282" s="26">
        <f t="shared" si="148"/>
        <v>4.4229916956558087E-14</v>
      </c>
      <c r="AK282" s="26">
        <f t="shared" si="148"/>
        <v>1.1660614470365323E-13</v>
      </c>
      <c r="AL282" s="26">
        <f t="shared" si="148"/>
        <v>2.983745467417008E-13</v>
      </c>
      <c r="AM282" s="26">
        <f t="shared" si="148"/>
        <v>7.4167387332936842E-13</v>
      </c>
      <c r="AN282" s="26">
        <f t="shared" si="148"/>
        <v>1.7923785272126464E-12</v>
      </c>
      <c r="AO282" s="26">
        <f t="shared" si="148"/>
        <v>4.2145116720946082E-12</v>
      </c>
      <c r="AP282" s="26">
        <f t="shared" si="148"/>
        <v>9.649013565058703E-12</v>
      </c>
      <c r="AQ282" s="26">
        <f t="shared" si="148"/>
        <v>2.152472256820783E-11</v>
      </c>
      <c r="AR282" s="26">
        <f t="shared" si="148"/>
        <v>4.6816271585852148E-11</v>
      </c>
      <c r="AS282" s="26">
        <f t="shared" si="148"/>
        <v>9.9341844584612981E-11</v>
      </c>
      <c r="AT282" s="26">
        <f t="shared" si="148"/>
        <v>2.0577953521098377E-10</v>
      </c>
      <c r="AU282" s="26">
        <f t="shared" si="148"/>
        <v>4.1634464100826996E-10</v>
      </c>
      <c r="AV282" s="26">
        <f t="shared" si="148"/>
        <v>8.2322690381180295E-10</v>
      </c>
      <c r="AW282" s="26">
        <f t="shared" si="148"/>
        <v>1.5915720140361496E-9</v>
      </c>
      <c r="AX282" s="26">
        <f t="shared" si="148"/>
        <v>3.010147070024896E-9</v>
      </c>
      <c r="AY282" s="26">
        <f t="shared" si="147"/>
        <v>5.5719743636631389E-9</v>
      </c>
      <c r="AZ282" s="26">
        <f t="shared" si="147"/>
        <v>1.0099203534139412E-8</v>
      </c>
      <c r="BA282" s="26">
        <f t="shared" si="147"/>
        <v>1.7931238927961823E-8</v>
      </c>
      <c r="BB282" s="26">
        <f t="shared" si="147"/>
        <v>3.1200355734653677E-8</v>
      </c>
      <c r="BC282" s="26">
        <f t="shared" si="147"/>
        <v>5.322413625323262E-8</v>
      </c>
      <c r="BD282" s="26">
        <f t="shared" si="147"/>
        <v>8.9048074115984878E-8</v>
      </c>
      <c r="BE282" s="26">
        <f t="shared" si="147"/>
        <v>1.461732537375602E-7</v>
      </c>
      <c r="BF282" s="26">
        <f t="shared" si="147"/>
        <v>2.3550135324384749E-7</v>
      </c>
      <c r="BG282" s="26">
        <f t="shared" si="147"/>
        <v>3.7252032240390534E-7</v>
      </c>
      <c r="BH282" s="26">
        <f t="shared" si="147"/>
        <v>5.7873692944892385E-7</v>
      </c>
      <c r="BI282" s="26">
        <f t="shared" si="147"/>
        <v>8.8333531336941104E-7</v>
      </c>
      <c r="BJ282" s="26">
        <f t="shared" si="147"/>
        <v>1.3250029700541093E-6</v>
      </c>
      <c r="BK282" s="26">
        <f t="shared" si="147"/>
        <v>1.9538179388933465E-6</v>
      </c>
      <c r="BL282" s="26">
        <f t="shared" si="147"/>
        <v>2.8330360113953625E-6</v>
      </c>
      <c r="BM282" s="26">
        <f t="shared" si="147"/>
        <v>4.0405595572360084E-6</v>
      </c>
      <c r="BN282" s="26">
        <f t="shared" si="150"/>
        <v>5.669817443218267E-6</v>
      </c>
      <c r="BO282" s="26">
        <f t="shared" si="150"/>
        <v>7.8297478977775993E-6</v>
      </c>
      <c r="BP282" s="26">
        <f t="shared" si="150"/>
        <v>1.0643563548541455E-5</v>
      </c>
      <c r="BQ282" s="26">
        <f t="shared" si="150"/>
        <v>1.4246000441893919E-5</v>
      </c>
      <c r="BR282" s="26">
        <f t="shared" si="150"/>
        <v>1.8778818764314691E-5</v>
      </c>
      <c r="BS282" s="26">
        <f t="shared" si="150"/>
        <v>2.4384436305901204E-5</v>
      </c>
      <c r="BT282" s="26">
        <f t="shared" si="150"/>
        <v>3.1197734685491195E-5</v>
      </c>
      <c r="BU282" s="26">
        <f t="shared" si="150"/>
        <v>3.9336274168662915E-5</v>
      </c>
      <c r="BV282" s="26">
        <f t="shared" si="150"/>
        <v>4.8889369323909548E-5</v>
      </c>
      <c r="BW282" s="26">
        <f t="shared" si="150"/>
        <v>5.9906691988452649E-5</v>
      </c>
      <c r="BX282" s="26">
        <f t="shared" si="150"/>
        <v>7.2387252819380228E-5</v>
      </c>
      <c r="BY282" s="26">
        <f t="shared" si="150"/>
        <v>8.6269739661453245E-5</v>
      </c>
      <c r="BZ282" s="26">
        <f t="shared" si="150"/>
        <v>1.0142523446684352E-4</v>
      </c>
      <c r="CA282" s="26">
        <f t="shared" si="150"/>
        <v>1.1765327198153856E-4</v>
      </c>
      <c r="CB282" s="26">
        <f t="shared" si="150"/>
        <v>1.3468203503149822E-4</v>
      </c>
      <c r="CC282" s="26">
        <f t="shared" si="150"/>
        <v>1.5217320841221218E-4</v>
      </c>
      <c r="CD282" s="26">
        <f t="shared" si="149"/>
        <v>1.6973165553669836E-4</v>
      </c>
      <c r="CE282" s="26">
        <f t="shared" si="149"/>
        <v>1.8691967128724976E-4</v>
      </c>
      <c r="CF282" s="26">
        <f t="shared" si="149"/>
        <v>2.0327514252488414E-4</v>
      </c>
      <c r="CG282" s="26">
        <f t="shared" si="149"/>
        <v>2.1833256048969037E-4</v>
      </c>
      <c r="CH282" s="26">
        <f t="shared" si="149"/>
        <v>2.3164552149515944E-4</v>
      </c>
      <c r="CI282" s="26">
        <f t="shared" si="149"/>
        <v>2.4280916108528752E-4</v>
      </c>
      <c r="CJ282" s="26">
        <f t="shared" si="123"/>
        <v>2.5148091683833344E-4</v>
      </c>
      <c r="CK282" s="26">
        <f t="shared" si="152"/>
        <v>2.5739811488158839E-4</v>
      </c>
      <c r="CL282" s="26">
        <f t="shared" si="152"/>
        <v>2.6039111621742084E-4</v>
      </c>
      <c r="CM282" s="26">
        <f t="shared" si="152"/>
        <v>2.6039111621742089E-4</v>
      </c>
      <c r="CN282" s="26">
        <f t="shared" si="152"/>
        <v>2.5743212626040468E-4</v>
      </c>
      <c r="CO282" s="26">
        <f t="shared" si="152"/>
        <v>2.5164713465904734E-4</v>
      </c>
      <c r="CP282" s="26">
        <f t="shared" si="152"/>
        <v>2.4325889683707899E-4</v>
      </c>
      <c r="CQ282" s="26">
        <f t="shared" si="152"/>
        <v>2.3256619807500979E-4</v>
      </c>
      <c r="CR282" s="26">
        <f t="shared" si="152"/>
        <v>2.1992673078832437E-4</v>
      </c>
      <c r="CS282" s="26">
        <f t="shared" si="152"/>
        <v>2.0573790944714229E-4</v>
      </c>
      <c r="CT282" s="26">
        <f t="shared" si="152"/>
        <v>1.9041700129682318E-4</v>
      </c>
      <c r="CU282" s="26">
        <f t="shared" si="152"/>
        <v>1.7438188539814338E-4</v>
      </c>
      <c r="CV282" s="26">
        <f t="shared" si="152"/>
        <v>1.5803358364206707E-4</v>
      </c>
      <c r="CW282" s="26">
        <f t="shared" si="152"/>
        <v>1.4174146161711186E-4</v>
      </c>
      <c r="CX282" s="26">
        <f t="shared" si="152"/>
        <v>1.2583170572131333E-4</v>
      </c>
      <c r="CY282" s="26">
        <f t="shared" si="152"/>
        <v>1.1057937775509375E-4</v>
      </c>
      <c r="CZ282" s="26">
        <f t="shared" si="152"/>
        <v>9.6204058646931579E-5</v>
      </c>
      <c r="DA282" s="26">
        <f t="shared" si="151"/>
        <v>8.2868842596861905E-5</v>
      </c>
      <c r="DB282" s="26">
        <f t="shared" si="151"/>
        <v>7.0682248097323202E-5</v>
      </c>
      <c r="DC282" s="26">
        <f t="shared" si="151"/>
        <v>5.970248140259365E-5</v>
      </c>
      <c r="DD282" s="26">
        <f t="shared" si="151"/>
        <v>4.9943421942554185E-5</v>
      </c>
      <c r="DE282" s="26">
        <f t="shared" si="151"/>
        <v>4.138169246668776E-5</v>
      </c>
      <c r="DF282" s="26">
        <f t="shared" si="151"/>
        <v>3.3964219288696504E-5</v>
      </c>
      <c r="DG282" s="26">
        <f t="shared" si="151"/>
        <v>2.7615767085201883E-5</v>
      </c>
      <c r="DH282" s="26">
        <f t="shared" si="151"/>
        <v>2.2246034596412652E-5</v>
      </c>
      <c r="DI282" s="26">
        <f t="shared" si="151"/>
        <v>1.7756009265026596E-5</v>
      </c>
      <c r="DJ282" s="26">
        <f t="shared" si="151"/>
        <v>1.4043389145975578E-5</v>
      </c>
      <c r="DK282" s="26">
        <f t="shared" si="151"/>
        <v>1.1006980681980858E-5</v>
      </c>
      <c r="DL282" s="26">
        <f t="shared" si="151"/>
        <v>8.5500653511815885E-6</v>
      </c>
      <c r="DM282" s="26">
        <f t="shared" si="151"/>
        <v>6.582793677458386E-6</v>
      </c>
      <c r="DN282" s="26">
        <f t="shared" si="151"/>
        <v>5.0237109643761328E-6</v>
      </c>
      <c r="DO282" s="26">
        <f t="shared" si="151"/>
        <v>3.8005465556584702E-6</v>
      </c>
      <c r="DP282" s="26">
        <f t="shared" si="138"/>
        <v>2.8504099167438472E-6</v>
      </c>
      <c r="DQ282" s="26">
        <f t="shared" si="138"/>
        <v>2.1195355791172075E-6</v>
      </c>
      <c r="DR282" s="26">
        <f t="shared" si="138"/>
        <v>1.5627084354508382E-6</v>
      </c>
      <c r="DS282" s="26">
        <f t="shared" si="138"/>
        <v>1.142484318354811E-6</v>
      </c>
      <c r="DT282" s="26">
        <f t="shared" si="138"/>
        <v>8.2830113080723452E-7</v>
      </c>
      <c r="DU282" s="26">
        <f t="shared" si="138"/>
        <v>5.9555535851429153E-7</v>
      </c>
      <c r="DV282" s="26">
        <f t="shared" si="136"/>
        <v>4.2469931303888133E-7</v>
      </c>
      <c r="DW282" s="26">
        <f t="shared" si="136"/>
        <v>3.0039707507628325E-7</v>
      </c>
      <c r="DX282" s="26">
        <f t="shared" si="134"/>
        <v>2.1076246396481111E-7</v>
      </c>
      <c r="DY282" s="26">
        <f t="shared" si="132"/>
        <v>1.4669067491950938E-7</v>
      </c>
      <c r="DZ282" s="26">
        <f t="shared" si="132"/>
        <v>1.0128641839680372E-7</v>
      </c>
      <c r="EA282" s="26">
        <f t="shared" si="132"/>
        <v>6.9385184256077622E-8</v>
      </c>
      <c r="EB282" s="26">
        <f t="shared" si="132"/>
        <v>4.7160242424052994E-8</v>
      </c>
      <c r="EC282" s="26">
        <f t="shared" si="132"/>
        <v>3.1805744890640293E-8</v>
      </c>
      <c r="ED282" s="26">
        <f t="shared" si="132"/>
        <v>2.1285383119120869E-8</v>
      </c>
      <c r="EE282" s="26">
        <f t="shared" si="146"/>
        <v>1.4136094132545855E-8</v>
      </c>
      <c r="EF282" s="26">
        <f t="shared" si="146"/>
        <v>9.3169711328144061E-9</v>
      </c>
      <c r="EG282" s="26">
        <f t="shared" si="146"/>
        <v>6.0945600643221638E-9</v>
      </c>
      <c r="EH282" s="26">
        <f t="shared" si="146"/>
        <v>3.9569158626569618E-9</v>
      </c>
      <c r="EI282" s="26">
        <f t="shared" si="146"/>
        <v>2.5500124448233705E-9</v>
      </c>
      <c r="EJ282" s="26">
        <f t="shared" si="146"/>
        <v>1.6312579610266941E-9</v>
      </c>
      <c r="EK282" s="26">
        <f t="shared" si="146"/>
        <v>1.0359083402140465E-9</v>
      </c>
      <c r="EL282" s="26">
        <f t="shared" si="146"/>
        <v>6.5307264926537182E-10</v>
      </c>
      <c r="EM282" s="26">
        <f t="shared" si="146"/>
        <v>4.0875770133876058E-10</v>
      </c>
      <c r="EN282" s="26">
        <f t="shared" si="146"/>
        <v>2.5401371440337178E-10</v>
      </c>
      <c r="EO282" s="26">
        <f t="shared" si="146"/>
        <v>1.567318663339951E-10</v>
      </c>
      <c r="EP282" s="26">
        <f t="shared" si="146"/>
        <v>9.6025861768010947E-11</v>
      </c>
      <c r="EQ282" s="26">
        <f t="shared" si="146"/>
        <v>5.8421328488229845E-11</v>
      </c>
      <c r="ER282" s="26">
        <f t="shared" si="146"/>
        <v>3.529621929497256E-11</v>
      </c>
      <c r="ES282" s="26">
        <f t="shared" si="153"/>
        <v>2.11777315769834E-11</v>
      </c>
      <c r="ET282" s="26">
        <f t="shared" si="153"/>
        <v>1.2619607172586246E-11</v>
      </c>
      <c r="EU282" s="26">
        <f t="shared" si="153"/>
        <v>7.4687471021426611E-12</v>
      </c>
      <c r="EV282" s="26">
        <f t="shared" si="153"/>
        <v>4.3904121478812771E-12</v>
      </c>
      <c r="EW282" s="26">
        <f t="shared" si="153"/>
        <v>2.5635292407091967E-12</v>
      </c>
      <c r="EX282" s="26">
        <f t="shared" si="153"/>
        <v>1.4868469596113469E-12</v>
      </c>
      <c r="EY282" s="26">
        <f t="shared" si="153"/>
        <v>8.5666016878269101E-13</v>
      </c>
      <c r="EZ282" s="26">
        <f t="shared" si="153"/>
        <v>4.903252281848191E-13</v>
      </c>
      <c r="FA282" s="26">
        <f t="shared" si="153"/>
        <v>2.7881238465411849E-13</v>
      </c>
      <c r="FB282" s="26">
        <f t="shared" si="153"/>
        <v>1.5751089262927302E-13</v>
      </c>
      <c r="FC282" s="26">
        <f t="shared" si="153"/>
        <v>8.8409339733850944E-14</v>
      </c>
      <c r="FD282" s="26">
        <f t="shared" si="153"/>
        <v>4.930520869772345E-14</v>
      </c>
      <c r="FE282" s="26">
        <f t="shared" si="153"/>
        <v>2.7321994628675152E-14</v>
      </c>
      <c r="FF282" s="26">
        <f t="shared" si="153"/>
        <v>1.5044389447435061E-14</v>
      </c>
      <c r="FG282" s="26">
        <f t="shared" si="153"/>
        <v>8.2318357353889258E-15</v>
      </c>
      <c r="FH282" s="26">
        <f t="shared" si="153"/>
        <v>4.4760606811177255E-15</v>
      </c>
    </row>
    <row r="283" spans="2:164" ht="19.2" customHeight="1" x14ac:dyDescent="0.3">
      <c r="B283" s="26">
        <f t="shared" si="154"/>
        <v>4.9243226989990601E-3</v>
      </c>
      <c r="C283" s="3">
        <v>99</v>
      </c>
      <c r="D283" s="26">
        <f t="shared" si="145"/>
        <v>8.1045065883505674E-41</v>
      </c>
      <c r="E283" s="26">
        <f t="shared" si="145"/>
        <v>7.0509207318649934E-39</v>
      </c>
      <c r="F283" s="26">
        <f t="shared" si="145"/>
        <v>3.067150518361241E-37</v>
      </c>
      <c r="G283" s="26">
        <f t="shared" si="145"/>
        <v>8.8947365032477115E-36</v>
      </c>
      <c r="H283" s="26">
        <f t="shared" si="145"/>
        <v>1.9346051894563725E-34</v>
      </c>
      <c r="I283" s="26">
        <f t="shared" si="145"/>
        <v>3.3662130296540936E-33</v>
      </c>
      <c r="J283" s="26">
        <f t="shared" si="145"/>
        <v>4.8810088929983872E-32</v>
      </c>
      <c r="K283" s="26">
        <f t="shared" si="145"/>
        <v>6.0663967670122889E-31</v>
      </c>
      <c r="L283" s="26">
        <f t="shared" si="145"/>
        <v>6.5972064841258968E-30</v>
      </c>
      <c r="M283" s="26">
        <f t="shared" si="145"/>
        <v>6.3772996013216862E-29</v>
      </c>
      <c r="N283" s="26">
        <f t="shared" si="145"/>
        <v>5.5482506531499356E-28</v>
      </c>
      <c r="O283" s="26">
        <f t="shared" si="145"/>
        <v>4.3881618802185164E-27</v>
      </c>
      <c r="P283" s="26">
        <f t="shared" si="145"/>
        <v>3.181417363158448E-26</v>
      </c>
      <c r="Q283" s="26">
        <f t="shared" si="145"/>
        <v>2.1291023891906565E-25</v>
      </c>
      <c r="R283" s="26">
        <f t="shared" si="145"/>
        <v>1.3230850561399034E-24</v>
      </c>
      <c r="S283" s="26">
        <f t="shared" si="145"/>
        <v>7.6738933256114364E-24</v>
      </c>
      <c r="T283" s="26">
        <f t="shared" si="144"/>
        <v>4.1726794958012246E-23</v>
      </c>
      <c r="U283" s="26">
        <f t="shared" si="144"/>
        <v>2.1354300949100234E-22</v>
      </c>
      <c r="V283" s="26">
        <f t="shared" si="144"/>
        <v>1.0321245458731836E-21</v>
      </c>
      <c r="W283" s="26">
        <f t="shared" si="144"/>
        <v>4.7260439732087986E-21</v>
      </c>
      <c r="X283" s="26">
        <f t="shared" si="144"/>
        <v>2.0558291283458374E-20</v>
      </c>
      <c r="Y283" s="26">
        <f t="shared" si="144"/>
        <v>8.5170063888613162E-20</v>
      </c>
      <c r="Z283" s="26">
        <f t="shared" si="144"/>
        <v>3.3680888901405997E-19</v>
      </c>
      <c r="AA283" s="26">
        <f t="shared" si="144"/>
        <v>1.2740162323575354E-18</v>
      </c>
      <c r="AB283" s="26">
        <f t="shared" si="144"/>
        <v>4.6183088422960667E-18</v>
      </c>
      <c r="AC283" s="26">
        <f t="shared" si="144"/>
        <v>1.6071714771190328E-17</v>
      </c>
      <c r="AD283" s="26">
        <f t="shared" si="144"/>
        <v>5.3778430195905811E-17</v>
      </c>
      <c r="AE283" s="26">
        <f t="shared" si="144"/>
        <v>1.7328605285347447E-16</v>
      </c>
      <c r="AF283" s="26">
        <f t="shared" si="144"/>
        <v>5.3842452136615608E-16</v>
      </c>
      <c r="AG283" s="26">
        <f t="shared" si="144"/>
        <v>1.615273564098466E-15</v>
      </c>
      <c r="AH283" s="26">
        <f t="shared" si="144"/>
        <v>4.6842933358855197E-15</v>
      </c>
      <c r="AI283" s="26">
        <f t="shared" si="148"/>
        <v>1.3146242587807785E-14</v>
      </c>
      <c r="AJ283" s="26">
        <f t="shared" si="148"/>
        <v>3.5741347035602395E-14</v>
      </c>
      <c r="AK283" s="26">
        <f t="shared" si="148"/>
        <v>9.4227187639315472E-14</v>
      </c>
      <c r="AL283" s="26">
        <f t="shared" si="148"/>
        <v>2.4111074484177773E-13</v>
      </c>
      <c r="AM283" s="26">
        <f t="shared" si="148"/>
        <v>5.9933242289241723E-13</v>
      </c>
      <c r="AN283" s="26">
        <f t="shared" si="148"/>
        <v>1.4483866886566798E-12</v>
      </c>
      <c r="AO283" s="26">
        <f t="shared" si="148"/>
        <v>3.4056659976521994E-12</v>
      </c>
      <c r="AP283" s="26">
        <f t="shared" si="148"/>
        <v>7.7971826788352936E-12</v>
      </c>
      <c r="AQ283" s="26">
        <f t="shared" si="148"/>
        <v>1.7393715206632541E-11</v>
      </c>
      <c r="AR283" s="26">
        <f t="shared" si="148"/>
        <v>3.7831330574425869E-11</v>
      </c>
      <c r="AS283" s="26">
        <f t="shared" si="148"/>
        <v>8.0276238048171877E-11</v>
      </c>
      <c r="AT283" s="26">
        <f t="shared" si="148"/>
        <v>1.6628649309978439E-10</v>
      </c>
      <c r="AU283" s="26">
        <f t="shared" si="148"/>
        <v>3.3644011394607576E-10</v>
      </c>
      <c r="AV283" s="26">
        <f t="shared" si="148"/>
        <v>6.6523386166610152E-10</v>
      </c>
      <c r="AW283" s="26">
        <f t="shared" si="148"/>
        <v>1.2861187992211273E-9</v>
      </c>
      <c r="AX283" s="26">
        <f t="shared" si="148"/>
        <v>2.4324420767877881E-9</v>
      </c>
      <c r="AY283" s="26">
        <f t="shared" si="147"/>
        <v>4.5026055463944428E-9</v>
      </c>
      <c r="AZ283" s="26">
        <f t="shared" si="147"/>
        <v>8.1609725528399044E-9</v>
      </c>
      <c r="BA283" s="26">
        <f t="shared" si="147"/>
        <v>1.4489890042797393E-8</v>
      </c>
      <c r="BB283" s="26">
        <f t="shared" si="147"/>
        <v>2.5212408674467542E-8</v>
      </c>
      <c r="BC283" s="26">
        <f t="shared" si="147"/>
        <v>4.3009403032915129E-8</v>
      </c>
      <c r="BD283" s="26">
        <f t="shared" si="147"/>
        <v>7.1958039689684544E-8</v>
      </c>
      <c r="BE283" s="26">
        <f t="shared" si="147"/>
        <v>1.181198010000483E-7</v>
      </c>
      <c r="BF283" s="26">
        <f t="shared" si="147"/>
        <v>1.9030412383341158E-7</v>
      </c>
      <c r="BG283" s="26">
        <f t="shared" si="147"/>
        <v>3.010265231546701E-7</v>
      </c>
      <c r="BH283" s="26">
        <f t="shared" si="147"/>
        <v>4.6766620561529066E-7</v>
      </c>
      <c r="BI283" s="26">
        <f t="shared" si="147"/>
        <v>7.1380631383386548E-7</v>
      </c>
      <c r="BJ283" s="26">
        <f t="shared" si="147"/>
        <v>1.0707094707507924E-6</v>
      </c>
      <c r="BK283" s="26">
        <f t="shared" si="147"/>
        <v>1.5788427789037096E-6</v>
      </c>
      <c r="BL283" s="26">
        <f t="shared" si="147"/>
        <v>2.2893220294103875E-6</v>
      </c>
      <c r="BM283" s="26">
        <f t="shared" si="147"/>
        <v>3.2650986321098966E-6</v>
      </c>
      <c r="BN283" s="26">
        <f t="shared" si="150"/>
        <v>4.5816706611864649E-6</v>
      </c>
      <c r="BO283" s="26">
        <f t="shared" si="150"/>
        <v>6.3270690083051125E-6</v>
      </c>
      <c r="BP283" s="26">
        <f t="shared" si="150"/>
        <v>8.6008594331647875E-6</v>
      </c>
      <c r="BQ283" s="26">
        <f t="shared" si="150"/>
        <v>1.1511919549005155E-5</v>
      </c>
      <c r="BR283" s="26">
        <f t="shared" si="150"/>
        <v>1.5174803041870415E-5</v>
      </c>
      <c r="BS283" s="26">
        <f t="shared" si="150"/>
        <v>1.9704594994667583E-5</v>
      </c>
      <c r="BT283" s="26">
        <f t="shared" si="150"/>
        <v>2.5210290654942311E-5</v>
      </c>
      <c r="BU283" s="26">
        <f t="shared" si="150"/>
        <v>3.1786888217101252E-5</v>
      </c>
      <c r="BV283" s="26">
        <f t="shared" si="150"/>
        <v>3.9506561069825783E-5</v>
      </c>
      <c r="BW283" s="26">
        <f t="shared" si="150"/>
        <v>4.8409448071476749E-5</v>
      </c>
      <c r="BX283" s="26">
        <f t="shared" si="150"/>
        <v>5.8494749753034355E-5</v>
      </c>
      <c r="BY283" s="26">
        <f t="shared" si="150"/>
        <v>6.9712920938547874E-5</v>
      </c>
      <c r="BZ283" s="26">
        <f t="shared" si="150"/>
        <v>8.1959785427752113E-5</v>
      </c>
      <c r="CA283" s="26">
        <f t="shared" si="150"/>
        <v>9.50733510961925E-5</v>
      </c>
      <c r="CB283" s="26">
        <f t="shared" si="150"/>
        <v>1.0883396770222049E-4</v>
      </c>
      <c r="CC283" s="26">
        <f t="shared" si="150"/>
        <v>1.2296824922198928E-4</v>
      </c>
      <c r="CD283" s="26">
        <f t="shared" si="149"/>
        <v>1.3715689336298817E-4</v>
      </c>
      <c r="CE283" s="26">
        <f t="shared" si="149"/>
        <v>1.5104619901999938E-4</v>
      </c>
      <c r="CF283" s="26">
        <f t="shared" si="149"/>
        <v>1.6426274143424934E-4</v>
      </c>
      <c r="CG283" s="26">
        <f t="shared" si="149"/>
        <v>1.7643035191086039E-4</v>
      </c>
      <c r="CH283" s="26">
        <f t="shared" si="149"/>
        <v>1.871883001981081E-4</v>
      </c>
      <c r="CI283" s="26">
        <f t="shared" si="149"/>
        <v>1.9620942309922168E-4</v>
      </c>
      <c r="CJ283" s="26">
        <f t="shared" si="123"/>
        <v>2.0321690249562241E-4</v>
      </c>
      <c r="CK283" s="26">
        <f t="shared" si="152"/>
        <v>2.0799847667199003E-4</v>
      </c>
      <c r="CL283" s="26">
        <f t="shared" si="152"/>
        <v>2.1041706361003644E-4</v>
      </c>
      <c r="CM283" s="26">
        <f t="shared" si="152"/>
        <v>2.1041706361003647E-4</v>
      </c>
      <c r="CN283" s="26">
        <f t="shared" si="152"/>
        <v>2.0802596061446786E-4</v>
      </c>
      <c r="CO283" s="26">
        <f t="shared" si="152"/>
        <v>2.0335121992650233E-4</v>
      </c>
      <c r="CP283" s="26">
        <f t="shared" si="152"/>
        <v>1.9657284592895216E-4</v>
      </c>
      <c r="CQ283" s="26">
        <f t="shared" si="152"/>
        <v>1.8793228127273463E-4</v>
      </c>
      <c r="CR283" s="26">
        <f t="shared" si="152"/>
        <v>1.7771857033399899E-4</v>
      </c>
      <c r="CS283" s="26">
        <f t="shared" si="152"/>
        <v>1.6625285611890239E-4</v>
      </c>
      <c r="CT283" s="26">
        <f t="shared" si="152"/>
        <v>1.538723242802607E-4</v>
      </c>
      <c r="CU283" s="26">
        <f t="shared" si="152"/>
        <v>1.4091465486718615E-4</v>
      </c>
      <c r="CV283" s="26">
        <f t="shared" si="152"/>
        <v>1.2770390597338717E-4</v>
      </c>
      <c r="CW283" s="26">
        <f t="shared" si="152"/>
        <v>1.1453855484211027E-4</v>
      </c>
      <c r="CX283" s="26">
        <f t="shared" si="152"/>
        <v>1.0168218644146503E-4</v>
      </c>
      <c r="CY283" s="26">
        <f t="shared" si="152"/>
        <v>8.9357072933408843E-5</v>
      </c>
      <c r="CZ283" s="26">
        <f t="shared" si="152"/>
        <v>7.7740653452065703E-5</v>
      </c>
      <c r="DA283" s="26">
        <f t="shared" si="151"/>
        <v>6.6964721290393276E-5</v>
      </c>
      <c r="DB283" s="26">
        <f t="shared" si="151"/>
        <v>5.711696815945293E-5</v>
      </c>
      <c r="DC283" s="26">
        <f t="shared" si="151"/>
        <v>4.8244429416237155E-5</v>
      </c>
      <c r="DD283" s="26">
        <f t="shared" si="151"/>
        <v>4.035832076165983E-5</v>
      </c>
      <c r="DE283" s="26">
        <f t="shared" si="151"/>
        <v>3.3439751488232437E-5</v>
      </c>
      <c r="DF283" s="26">
        <f t="shared" si="151"/>
        <v>2.7445833768643562E-5</v>
      </c>
      <c r="DG283" s="26">
        <f t="shared" si="151"/>
        <v>2.2315771381981256E-5</v>
      </c>
      <c r="DH283" s="26">
        <f t="shared" si="151"/>
        <v>1.7976593613262697E-5</v>
      </c>
      <c r="DI283" s="26">
        <f t="shared" si="151"/>
        <v>1.4348290315172966E-5</v>
      </c>
      <c r="DJ283" s="26">
        <f t="shared" si="151"/>
        <v>1.1348193249273162E-5</v>
      </c>
      <c r="DK283" s="26">
        <f t="shared" si="151"/>
        <v>8.8945298440249099E-6</v>
      </c>
      <c r="DL283" s="26">
        <f t="shared" si="151"/>
        <v>6.9091437181265163E-6</v>
      </c>
      <c r="DM283" s="26">
        <f t="shared" si="151"/>
        <v>5.3194292343097915E-6</v>
      </c>
      <c r="DN283" s="26">
        <f t="shared" si="151"/>
        <v>4.0595644156574698E-6</v>
      </c>
      <c r="DO283" s="26">
        <f t="shared" si="151"/>
        <v>3.0711487318452194E-6</v>
      </c>
      <c r="DP283" s="26">
        <f t="shared" si="138"/>
        <v>2.3033615488839103E-6</v>
      </c>
      <c r="DQ283" s="26">
        <f t="shared" si="138"/>
        <v>1.7127560235290517E-6</v>
      </c>
      <c r="DR283" s="26">
        <f t="shared" si="138"/>
        <v>1.2627946953138051E-6</v>
      </c>
      <c r="DS283" s="26">
        <f t="shared" si="138"/>
        <v>9.232196511958043E-7</v>
      </c>
      <c r="DT283" s="26">
        <f t="shared" si="138"/>
        <v>6.6933424711695526E-7</v>
      </c>
      <c r="DU283" s="26">
        <f t="shared" si="138"/>
        <v>4.8125685536508267E-7</v>
      </c>
      <c r="DV283" s="26">
        <f t="shared" si="136"/>
        <v>3.4319136407182232E-7</v>
      </c>
      <c r="DW283" s="26">
        <f t="shared" si="136"/>
        <v>2.4274511117275345E-7</v>
      </c>
      <c r="DX283" s="26">
        <f t="shared" si="134"/>
        <v>1.7031310219378629E-7</v>
      </c>
      <c r="DY283" s="26">
        <f t="shared" si="132"/>
        <v>1.1853791912687594E-7</v>
      </c>
      <c r="DZ283" s="26">
        <f t="shared" si="132"/>
        <v>8.1847610825699742E-8</v>
      </c>
      <c r="EA283" s="26">
        <f t="shared" si="132"/>
        <v>5.6068835762486805E-8</v>
      </c>
      <c r="EB283" s="26">
        <f t="shared" si="132"/>
        <v>3.8109286807315439E-8</v>
      </c>
      <c r="EC283" s="26">
        <f t="shared" si="132"/>
        <v>2.5701612032840565E-8</v>
      </c>
      <c r="ED283" s="26">
        <f t="shared" si="132"/>
        <v>1.7200309591208732E-8</v>
      </c>
      <c r="EE283" s="26">
        <f t="shared" si="146"/>
        <v>1.1423106369733992E-8</v>
      </c>
      <c r="EF283" s="26">
        <f t="shared" si="146"/>
        <v>7.5288655618702057E-9</v>
      </c>
      <c r="EG283" s="26">
        <f t="shared" si="146"/>
        <v>4.9248970216744619E-9</v>
      </c>
      <c r="EH283" s="26">
        <f t="shared" si="146"/>
        <v>3.1975077678035958E-9</v>
      </c>
      <c r="EI283" s="26">
        <f t="shared" si="146"/>
        <v>2.0606161170289802E-9</v>
      </c>
      <c r="EJ283" s="26">
        <f t="shared" si="146"/>
        <v>1.3181882513346986E-9</v>
      </c>
      <c r="EK283" s="26">
        <f t="shared" si="146"/>
        <v>8.3709764865781282E-10</v>
      </c>
      <c r="EL283" s="26">
        <f t="shared" si="146"/>
        <v>5.2773547415383434E-10</v>
      </c>
      <c r="EM283" s="26">
        <f t="shared" si="146"/>
        <v>3.3030925360707832E-10</v>
      </c>
      <c r="EN283" s="26">
        <f t="shared" si="146"/>
        <v>2.052636075986837E-10</v>
      </c>
      <c r="EO283" s="26">
        <f t="shared" si="146"/>
        <v>1.2665201319918759E-10</v>
      </c>
      <c r="EP283" s="26">
        <f t="shared" si="146"/>
        <v>7.7596655974150041E-11</v>
      </c>
      <c r="EQ283" s="26">
        <f t="shared" si="146"/>
        <v>4.7209154333922972E-11</v>
      </c>
      <c r="ER283" s="26">
        <f t="shared" si="146"/>
        <v>2.8522197410078757E-11</v>
      </c>
      <c r="ES283" s="26">
        <f t="shared" si="153"/>
        <v>1.711331844604714E-11</v>
      </c>
      <c r="ET283" s="26">
        <f t="shared" si="153"/>
        <v>1.0197662361685825E-11</v>
      </c>
      <c r="EU283" s="26">
        <f t="shared" si="153"/>
        <v>6.0353511936506182E-12</v>
      </c>
      <c r="EV283" s="26">
        <f t="shared" si="153"/>
        <v>3.5478077962676887E-12</v>
      </c>
      <c r="EW283" s="26">
        <f t="shared" si="153"/>
        <v>2.0715387803710622E-12</v>
      </c>
      <c r="EX283" s="26">
        <f t="shared" si="153"/>
        <v>1.2014924926152265E-12</v>
      </c>
      <c r="EY283" s="26">
        <f t="shared" si="153"/>
        <v>6.9225064144055643E-13</v>
      </c>
      <c r="EZ283" s="26">
        <f t="shared" si="153"/>
        <v>3.9622240661399408E-13</v>
      </c>
      <c r="FA283" s="26">
        <f t="shared" si="153"/>
        <v>2.2530293709423652E-13</v>
      </c>
      <c r="FB283" s="26">
        <f t="shared" si="153"/>
        <v>1.2728152939739199E-13</v>
      </c>
      <c r="FC283" s="26">
        <f t="shared" si="153"/>
        <v>7.1441890694020763E-14</v>
      </c>
      <c r="FD283" s="26">
        <f t="shared" si="153"/>
        <v>3.9842592887049139E-14</v>
      </c>
      <c r="FE283" s="26">
        <f t="shared" si="153"/>
        <v>2.2078379497919254E-14</v>
      </c>
      <c r="FF283" s="26">
        <f t="shared" si="153"/>
        <v>1.215708238176567E-14</v>
      </c>
      <c r="FG283" s="26">
        <f t="shared" si="153"/>
        <v>6.6519884730415366E-15</v>
      </c>
      <c r="FH283" s="26">
        <f t="shared" si="153"/>
        <v>3.6170187322163331E-15</v>
      </c>
    </row>
    <row r="284" spans="2:164" ht="19.2" customHeight="1" x14ac:dyDescent="0.3">
      <c r="B284" s="26">
        <f t="shared" si="154"/>
        <v>3.9394581591992604E-3</v>
      </c>
      <c r="C284" s="3">
        <v>100</v>
      </c>
      <c r="D284" s="26">
        <f t="shared" si="145"/>
        <v>6.4836052706804745E-41</v>
      </c>
      <c r="E284" s="26">
        <f t="shared" si="145"/>
        <v>5.6407365854920126E-39</v>
      </c>
      <c r="F284" s="26">
        <f t="shared" si="145"/>
        <v>2.4537204146890004E-37</v>
      </c>
      <c r="G284" s="26">
        <f t="shared" si="145"/>
        <v>7.1157892025981911E-36</v>
      </c>
      <c r="H284" s="26">
        <f t="shared" si="145"/>
        <v>1.5476841515651027E-34</v>
      </c>
      <c r="I284" s="26">
        <f t="shared" si="145"/>
        <v>2.6929704237232833E-33</v>
      </c>
      <c r="J284" s="26">
        <f t="shared" si="145"/>
        <v>3.9048071143987219E-32</v>
      </c>
      <c r="K284" s="26">
        <f t="shared" si="145"/>
        <v>4.8531174136098463E-31</v>
      </c>
      <c r="L284" s="26">
        <f t="shared" si="145"/>
        <v>5.2777651873007341E-30</v>
      </c>
      <c r="M284" s="26">
        <f t="shared" si="145"/>
        <v>5.1018396810573644E-29</v>
      </c>
      <c r="N284" s="26">
        <f t="shared" si="145"/>
        <v>4.4386005225199621E-28</v>
      </c>
      <c r="O284" s="26">
        <f t="shared" si="145"/>
        <v>3.5105295041748242E-27</v>
      </c>
      <c r="P284" s="26">
        <f t="shared" si="145"/>
        <v>2.5451338905267663E-26</v>
      </c>
      <c r="Q284" s="26">
        <f t="shared" si="145"/>
        <v>1.7032819113525304E-25</v>
      </c>
      <c r="R284" s="26">
        <f t="shared" si="145"/>
        <v>1.058468044911926E-24</v>
      </c>
      <c r="S284" s="26">
        <f t="shared" si="145"/>
        <v>6.1391146604891691E-24</v>
      </c>
      <c r="T284" s="26">
        <f t="shared" si="144"/>
        <v>3.3381435966409901E-23</v>
      </c>
      <c r="U284" s="26">
        <f t="shared" si="144"/>
        <v>1.7083440759280243E-22</v>
      </c>
      <c r="V284" s="26">
        <f t="shared" si="144"/>
        <v>8.2569963669854941E-22</v>
      </c>
      <c r="W284" s="26">
        <f t="shared" si="144"/>
        <v>3.7808351785670505E-21</v>
      </c>
      <c r="X284" s="26">
        <f t="shared" si="144"/>
        <v>1.644663302676675E-20</v>
      </c>
      <c r="Y284" s="26">
        <f t="shared" si="144"/>
        <v>6.8136051110890739E-20</v>
      </c>
      <c r="Z284" s="26">
        <f t="shared" si="144"/>
        <v>2.694471112112488E-19</v>
      </c>
      <c r="AA284" s="26">
        <f t="shared" si="144"/>
        <v>1.0192129858860315E-18</v>
      </c>
      <c r="AB284" s="26">
        <f t="shared" si="144"/>
        <v>3.6946470738368651E-18</v>
      </c>
      <c r="AC284" s="26">
        <f t="shared" si="144"/>
        <v>1.2857371816952303E-17</v>
      </c>
      <c r="AD284" s="26">
        <f t="shared" si="144"/>
        <v>4.3022744156724782E-17</v>
      </c>
      <c r="AE284" s="26">
        <f t="shared" si="144"/>
        <v>1.3862884228278001E-16</v>
      </c>
      <c r="AF284" s="26">
        <f t="shared" si="144"/>
        <v>4.3073961709292617E-16</v>
      </c>
      <c r="AG284" s="26">
        <f t="shared" si="144"/>
        <v>1.2922188512787768E-15</v>
      </c>
      <c r="AH284" s="26">
        <f t="shared" si="144"/>
        <v>3.7474346687084274E-15</v>
      </c>
      <c r="AI284" s="26">
        <f t="shared" si="148"/>
        <v>1.0516994070246261E-14</v>
      </c>
      <c r="AJ284" s="26">
        <f t="shared" si="148"/>
        <v>2.8593077628482002E-14</v>
      </c>
      <c r="AK284" s="26">
        <f t="shared" si="148"/>
        <v>7.538175011145262E-14</v>
      </c>
      <c r="AL284" s="26">
        <f t="shared" si="148"/>
        <v>1.9288859587342279E-13</v>
      </c>
      <c r="AM284" s="26">
        <f t="shared" si="148"/>
        <v>4.7946593831393528E-13</v>
      </c>
      <c r="AN284" s="26">
        <f t="shared" si="148"/>
        <v>1.1587093509253476E-12</v>
      </c>
      <c r="AO284" s="26">
        <f t="shared" si="148"/>
        <v>2.724532798121768E-12</v>
      </c>
      <c r="AP284" s="26">
        <f t="shared" si="148"/>
        <v>6.2377461430682543E-12</v>
      </c>
      <c r="AQ284" s="26">
        <f t="shared" si="148"/>
        <v>1.3914972165306075E-11</v>
      </c>
      <c r="AR284" s="26">
        <f t="shared" si="148"/>
        <v>3.0265064459540793E-11</v>
      </c>
      <c r="AS284" s="26">
        <f t="shared" si="148"/>
        <v>6.4220990438537701E-11</v>
      </c>
      <c r="AT284" s="26">
        <f t="shared" si="148"/>
        <v>1.3302919447982792E-10</v>
      </c>
      <c r="AU284" s="26">
        <f t="shared" si="148"/>
        <v>2.6915209115686146E-10</v>
      </c>
      <c r="AV284" s="26">
        <f t="shared" si="148"/>
        <v>5.3218708933288283E-10</v>
      </c>
      <c r="AW284" s="26">
        <f t="shared" si="148"/>
        <v>1.0288950393769052E-9</v>
      </c>
      <c r="AX284" s="26">
        <f t="shared" si="148"/>
        <v>1.9459536614302363E-9</v>
      </c>
      <c r="AY284" s="26">
        <f t="shared" si="147"/>
        <v>3.6020844371155653E-9</v>
      </c>
      <c r="AZ284" s="26">
        <f t="shared" si="147"/>
        <v>6.528778042271944E-9</v>
      </c>
      <c r="BA284" s="26">
        <f t="shared" si="147"/>
        <v>1.1591912034237951E-8</v>
      </c>
      <c r="BB284" s="26">
        <f t="shared" si="147"/>
        <v>2.0169926939574097E-8</v>
      </c>
      <c r="BC284" s="26">
        <f t="shared" si="147"/>
        <v>3.4407522426332209E-8</v>
      </c>
      <c r="BD284" s="26">
        <f t="shared" si="147"/>
        <v>5.7566431751747811E-8</v>
      </c>
      <c r="BE284" s="26">
        <f t="shared" si="147"/>
        <v>9.449584080003894E-8</v>
      </c>
      <c r="BF284" s="26">
        <f t="shared" si="147"/>
        <v>1.5224329906672973E-7</v>
      </c>
      <c r="BG284" s="26">
        <f t="shared" si="147"/>
        <v>2.4082121852373686E-7</v>
      </c>
      <c r="BH284" s="26">
        <f t="shared" si="147"/>
        <v>3.741329644922337E-7</v>
      </c>
      <c r="BI284" s="26">
        <f t="shared" si="147"/>
        <v>5.7104505106709418E-7</v>
      </c>
      <c r="BJ284" s="26">
        <f t="shared" si="147"/>
        <v>8.5656757660063656E-7</v>
      </c>
      <c r="BK284" s="26">
        <f t="shared" si="147"/>
        <v>1.2630742231229716E-6</v>
      </c>
      <c r="BL284" s="26">
        <f t="shared" si="147"/>
        <v>1.8314576235283155E-6</v>
      </c>
      <c r="BM284" s="26">
        <f t="shared" si="147"/>
        <v>2.6120789056879254E-6</v>
      </c>
      <c r="BN284" s="26">
        <f t="shared" si="150"/>
        <v>3.6653365289491837E-6</v>
      </c>
      <c r="BO284" s="26">
        <f t="shared" si="150"/>
        <v>5.0616552066441064E-6</v>
      </c>
      <c r="BP284" s="26">
        <f t="shared" si="150"/>
        <v>6.8806875465318515E-6</v>
      </c>
      <c r="BQ284" s="26">
        <f t="shared" si="150"/>
        <v>9.2095356392041518E-6</v>
      </c>
      <c r="BR284" s="26">
        <f t="shared" si="150"/>
        <v>1.213984243349637E-5</v>
      </c>
      <c r="BS284" s="26">
        <f t="shared" si="150"/>
        <v>1.5763675995734116E-5</v>
      </c>
      <c r="BT284" s="26">
        <f t="shared" si="150"/>
        <v>2.0168232523953912E-5</v>
      </c>
      <c r="BU284" s="26">
        <f t="shared" si="150"/>
        <v>2.5429510573681082E-5</v>
      </c>
      <c r="BV284" s="26">
        <f t="shared" si="150"/>
        <v>3.1605248855860723E-5</v>
      </c>
      <c r="BW284" s="26">
        <f t="shared" si="150"/>
        <v>3.8727558457181517E-5</v>
      </c>
      <c r="BX284" s="26">
        <f t="shared" si="150"/>
        <v>4.6795799802427631E-5</v>
      </c>
      <c r="BY284" s="26">
        <f t="shared" si="150"/>
        <v>5.5770336750838474E-5</v>
      </c>
      <c r="BZ284" s="26">
        <f t="shared" si="150"/>
        <v>6.5567828342201896E-5</v>
      </c>
      <c r="CA284" s="26">
        <f t="shared" si="150"/>
        <v>7.6058680876954247E-5</v>
      </c>
      <c r="CB284" s="26">
        <f t="shared" si="150"/>
        <v>8.706717416177666E-5</v>
      </c>
      <c r="CC284" s="26">
        <f t="shared" si="150"/>
        <v>9.8374599377591739E-5</v>
      </c>
      <c r="CD284" s="26">
        <f t="shared" si="149"/>
        <v>1.0972551469039089E-4</v>
      </c>
      <c r="CE284" s="26">
        <f t="shared" si="149"/>
        <v>1.2083695921599988E-4</v>
      </c>
      <c r="CF284" s="26">
        <f t="shared" si="149"/>
        <v>1.3141019314739989E-4</v>
      </c>
      <c r="CG284" s="26">
        <f t="shared" si="149"/>
        <v>1.4114428152868876E-4</v>
      </c>
      <c r="CH284" s="26">
        <f t="shared" si="149"/>
        <v>1.4975064015848694E-4</v>
      </c>
      <c r="CI284" s="26">
        <f t="shared" si="149"/>
        <v>1.5696753847937783E-4</v>
      </c>
      <c r="CJ284" s="26">
        <f t="shared" si="123"/>
        <v>1.6257352199649844E-4</v>
      </c>
      <c r="CK284" s="26">
        <f t="shared" si="152"/>
        <v>1.6639878133759253E-4</v>
      </c>
      <c r="CL284" s="26">
        <f t="shared" si="152"/>
        <v>1.6833365088802967E-4</v>
      </c>
      <c r="CM284" s="26">
        <f t="shared" si="152"/>
        <v>1.683336508880297E-4</v>
      </c>
      <c r="CN284" s="26">
        <f t="shared" si="152"/>
        <v>1.6642076849157479E-4</v>
      </c>
      <c r="CO284" s="26">
        <f t="shared" si="152"/>
        <v>1.6268097594120237E-4</v>
      </c>
      <c r="CP284" s="26">
        <f t="shared" si="152"/>
        <v>1.5725827674316223E-4</v>
      </c>
      <c r="CQ284" s="26">
        <f t="shared" si="152"/>
        <v>1.5034582501818818E-4</v>
      </c>
      <c r="CR284" s="26">
        <f t="shared" si="152"/>
        <v>1.4217485626719963E-4</v>
      </c>
      <c r="CS284" s="26">
        <f t="shared" si="152"/>
        <v>1.3300228489512234E-4</v>
      </c>
      <c r="CT284" s="26">
        <f t="shared" si="152"/>
        <v>1.2309785942420895E-4</v>
      </c>
      <c r="CU284" s="26">
        <f t="shared" si="152"/>
        <v>1.1273172389374928E-4</v>
      </c>
      <c r="CV284" s="26">
        <f t="shared" si="152"/>
        <v>1.0216312477871006E-4</v>
      </c>
      <c r="CW284" s="26">
        <f t="shared" si="152"/>
        <v>9.1630843873688499E-5</v>
      </c>
      <c r="CX284" s="26">
        <f t="shared" si="152"/>
        <v>8.1345749153172278E-5</v>
      </c>
      <c r="CY284" s="26">
        <f t="shared" si="152"/>
        <v>7.1485658346727296E-5</v>
      </c>
      <c r="CZ284" s="26">
        <f t="shared" si="152"/>
        <v>6.2192522761652749E-5</v>
      </c>
      <c r="DA284" s="26">
        <f t="shared" si="151"/>
        <v>5.3571777032314786E-5</v>
      </c>
      <c r="DB284" s="26">
        <f t="shared" si="151"/>
        <v>4.5693574527562492E-5</v>
      </c>
      <c r="DC284" s="26">
        <f t="shared" si="151"/>
        <v>3.8595543532989842E-5</v>
      </c>
      <c r="DD284" s="26">
        <f t="shared" si="151"/>
        <v>3.2286656609327967E-5</v>
      </c>
      <c r="DE284" s="26">
        <f t="shared" si="151"/>
        <v>2.6751801190586035E-5</v>
      </c>
      <c r="DF284" s="26">
        <f t="shared" si="151"/>
        <v>2.1956667014914918E-5</v>
      </c>
      <c r="DG284" s="26">
        <f t="shared" si="151"/>
        <v>1.7852617105585061E-5</v>
      </c>
      <c r="DH284" s="26">
        <f t="shared" si="151"/>
        <v>1.4381274890610203E-5</v>
      </c>
      <c r="DI284" s="26">
        <f t="shared" si="151"/>
        <v>1.1478632252138408E-5</v>
      </c>
      <c r="DJ284" s="26">
        <f t="shared" si="151"/>
        <v>9.0785545994185579E-6</v>
      </c>
      <c r="DK284" s="26">
        <f t="shared" si="151"/>
        <v>7.1156238752199503E-6</v>
      </c>
      <c r="DL284" s="26">
        <f t="shared" si="151"/>
        <v>5.52731497450123E-6</v>
      </c>
      <c r="DM284" s="26">
        <f t="shared" si="151"/>
        <v>4.2555433874478468E-6</v>
      </c>
      <c r="DN284" s="26">
        <f t="shared" si="151"/>
        <v>3.2476515325259861E-6</v>
      </c>
      <c r="DO284" s="26">
        <f t="shared" si="151"/>
        <v>2.4569189854761832E-6</v>
      </c>
      <c r="DP284" s="26">
        <f t="shared" si="138"/>
        <v>1.8426892391071342E-6</v>
      </c>
      <c r="DQ284" s="26">
        <f t="shared" si="138"/>
        <v>1.3702048188232456E-6</v>
      </c>
      <c r="DR284" s="26">
        <f t="shared" si="138"/>
        <v>1.0102357562510472E-6</v>
      </c>
      <c r="DS284" s="26">
        <f t="shared" si="138"/>
        <v>7.3857572095664571E-7</v>
      </c>
      <c r="DT284" s="26">
        <f t="shared" si="138"/>
        <v>5.3546739769356582E-7</v>
      </c>
      <c r="DU284" s="26">
        <f t="shared" si="138"/>
        <v>3.8500548429206734E-7</v>
      </c>
      <c r="DV284" s="26">
        <f t="shared" si="136"/>
        <v>2.745530912574587E-7</v>
      </c>
      <c r="DW284" s="26">
        <f t="shared" si="136"/>
        <v>1.9419608893820337E-7</v>
      </c>
      <c r="DX284" s="26">
        <f t="shared" si="134"/>
        <v>1.3625048175502944E-7</v>
      </c>
      <c r="DY284" s="26">
        <f t="shared" si="132"/>
        <v>9.4830335301501054E-8</v>
      </c>
      <c r="DZ284" s="26">
        <f t="shared" si="132"/>
        <v>6.5478088660559995E-8</v>
      </c>
      <c r="EA284" s="26">
        <f t="shared" si="132"/>
        <v>4.4855068609989581E-8</v>
      </c>
      <c r="EB284" s="26">
        <f t="shared" si="132"/>
        <v>3.0487429445852449E-8</v>
      </c>
      <c r="EC284" s="26">
        <f t="shared" si="132"/>
        <v>2.0561289626272515E-8</v>
      </c>
      <c r="ED284" s="26">
        <f t="shared" si="132"/>
        <v>1.376024767296703E-8</v>
      </c>
      <c r="EE284" s="26">
        <f t="shared" si="146"/>
        <v>9.1384850957872217E-9</v>
      </c>
      <c r="EF284" s="26">
        <f t="shared" si="146"/>
        <v>6.0230924494961834E-9</v>
      </c>
      <c r="EG284" s="26">
        <f t="shared" si="146"/>
        <v>3.9399176173395819E-9</v>
      </c>
      <c r="EH284" s="26">
        <f t="shared" si="146"/>
        <v>2.558006214242885E-9</v>
      </c>
      <c r="EI284" s="26">
        <f t="shared" si="146"/>
        <v>1.6484928936231894E-9</v>
      </c>
      <c r="EJ284" s="26">
        <f t="shared" si="146"/>
        <v>1.0545506010677622E-9</v>
      </c>
      <c r="EK284" s="26">
        <f t="shared" si="146"/>
        <v>6.6967811892625236E-10</v>
      </c>
      <c r="EL284" s="26">
        <f t="shared" si="146"/>
        <v>4.2218837932306877E-10</v>
      </c>
      <c r="EM284" s="26">
        <f t="shared" si="146"/>
        <v>2.6424740288566345E-10</v>
      </c>
      <c r="EN284" s="26">
        <f t="shared" si="146"/>
        <v>1.6421088607894746E-10</v>
      </c>
      <c r="EO284" s="26">
        <f t="shared" si="146"/>
        <v>1.0132161055935039E-10</v>
      </c>
      <c r="EP284" s="26">
        <f t="shared" si="146"/>
        <v>6.2077324779320227E-11</v>
      </c>
      <c r="EQ284" s="26">
        <f t="shared" si="146"/>
        <v>3.7767323467138498E-11</v>
      </c>
      <c r="ER284" s="26">
        <f t="shared" si="146"/>
        <v>2.2817757928063078E-11</v>
      </c>
      <c r="ES284" s="26">
        <f t="shared" si="153"/>
        <v>1.3690654756837756E-11</v>
      </c>
      <c r="ET284" s="26">
        <f t="shared" si="153"/>
        <v>8.1581298893486865E-12</v>
      </c>
      <c r="EU284" s="26">
        <f t="shared" si="153"/>
        <v>4.8282809549205096E-12</v>
      </c>
      <c r="EV284" s="26">
        <f t="shared" si="153"/>
        <v>2.8382462370141596E-12</v>
      </c>
      <c r="EW284" s="26">
        <f t="shared" si="153"/>
        <v>1.6572310242968549E-12</v>
      </c>
      <c r="EX284" s="26">
        <f t="shared" si="153"/>
        <v>9.6119399409218413E-13</v>
      </c>
      <c r="EY284" s="26">
        <f t="shared" si="153"/>
        <v>5.538005131524469E-13</v>
      </c>
      <c r="EZ284" s="26">
        <f t="shared" si="153"/>
        <v>3.1697792529119624E-13</v>
      </c>
      <c r="FA284" s="26">
        <f t="shared" si="153"/>
        <v>1.8024234967538979E-13</v>
      </c>
      <c r="FB284" s="26">
        <f t="shared" si="153"/>
        <v>1.0182522351791391E-13</v>
      </c>
      <c r="FC284" s="26">
        <f t="shared" si="153"/>
        <v>5.7153512555216789E-14</v>
      </c>
      <c r="FD284" s="26">
        <f t="shared" si="153"/>
        <v>3.1874074309639409E-14</v>
      </c>
      <c r="FE284" s="26">
        <f t="shared" si="153"/>
        <v>1.7662703598335456E-14</v>
      </c>
      <c r="FF284" s="26">
        <f t="shared" si="153"/>
        <v>9.7256659054125664E-15</v>
      </c>
      <c r="FG284" s="26">
        <f t="shared" si="153"/>
        <v>5.3215907784332461E-15</v>
      </c>
      <c r="FH284" s="26">
        <f t="shared" si="153"/>
        <v>2.8936149857730754E-15</v>
      </c>
    </row>
    <row r="285" spans="2:164" ht="19.2" customHeight="1" x14ac:dyDescent="0.3">
      <c r="B285" s="26">
        <f t="shared" si="154"/>
        <v>3.1203628983756467E-3</v>
      </c>
      <c r="C285" s="3">
        <v>101</v>
      </c>
      <c r="D285" s="26">
        <f t="shared" si="145"/>
        <v>5.1355289272716545E-41</v>
      </c>
      <c r="E285" s="26">
        <f t="shared" si="145"/>
        <v>4.4679101667263393E-39</v>
      </c>
      <c r="F285" s="26">
        <f t="shared" si="145"/>
        <v>1.9435409225259376E-37</v>
      </c>
      <c r="G285" s="26">
        <f t="shared" si="145"/>
        <v>5.636268675325291E-36</v>
      </c>
      <c r="H285" s="26">
        <f t="shared" si="145"/>
        <v>1.2258884368832477E-34</v>
      </c>
      <c r="I285" s="26">
        <f t="shared" si="145"/>
        <v>2.1330458801768546E-33</v>
      </c>
      <c r="J285" s="26">
        <f t="shared" si="145"/>
        <v>3.0929165262564085E-32</v>
      </c>
      <c r="K285" s="26">
        <f t="shared" si="145"/>
        <v>3.8440533969186837E-31</v>
      </c>
      <c r="L285" s="26">
        <f t="shared" si="145"/>
        <v>4.1804080691490897E-30</v>
      </c>
      <c r="M285" s="26">
        <f t="shared" si="145"/>
        <v>4.0410611335107774E-29</v>
      </c>
      <c r="N285" s="26">
        <f t="shared" si="145"/>
        <v>3.5157231861544197E-28</v>
      </c>
      <c r="O285" s="26">
        <f t="shared" si="145"/>
        <v>2.780617429049361E-27</v>
      </c>
      <c r="P285" s="26">
        <f t="shared" si="145"/>
        <v>2.0159476360608017E-26</v>
      </c>
      <c r="Q285" s="26">
        <f t="shared" si="145"/>
        <v>1.3491341872099229E-25</v>
      </c>
      <c r="R285" s="26">
        <f t="shared" si="145"/>
        <v>8.3839053062330624E-25</v>
      </c>
      <c r="S285" s="26">
        <f t="shared" si="145"/>
        <v>4.8626650776151752E-24</v>
      </c>
      <c r="T285" s="26">
        <f t="shared" si="144"/>
        <v>2.6440741359532552E-23</v>
      </c>
      <c r="U285" s="26">
        <f t="shared" si="144"/>
        <v>1.3531438225172448E-22</v>
      </c>
      <c r="V285" s="26">
        <f t="shared" si="144"/>
        <v>6.5401951421667165E-22</v>
      </c>
      <c r="W285" s="26">
        <f t="shared" si="144"/>
        <v>2.9947209335184511E-21</v>
      </c>
      <c r="X285" s="26">
        <f t="shared" si="144"/>
        <v>1.3027036060805325E-20</v>
      </c>
      <c r="Y285" s="26">
        <f t="shared" si="144"/>
        <v>5.3969149394764854E-20</v>
      </c>
      <c r="Z285" s="26">
        <f t="shared" si="144"/>
        <v>2.1342345442475118E-19</v>
      </c>
      <c r="AA285" s="26">
        <f t="shared" si="144"/>
        <v>8.0729741456319196E-19</v>
      </c>
      <c r="AB285" s="26">
        <f t="shared" si="144"/>
        <v>2.9264531277915713E-18</v>
      </c>
      <c r="AC285" s="26">
        <f t="shared" si="144"/>
        <v>1.0184056884714678E-17</v>
      </c>
      <c r="AD285" s="26">
        <f t="shared" si="144"/>
        <v>3.4077421114237395E-17</v>
      </c>
      <c r="AE285" s="26">
        <f t="shared" si="144"/>
        <v>1.0980502359032062E-16</v>
      </c>
      <c r="AF285" s="26">
        <f t="shared" si="144"/>
        <v>3.4117989472706968E-16</v>
      </c>
      <c r="AG285" s="26">
        <f t="shared" si="144"/>
        <v>1.0235396841812077E-15</v>
      </c>
      <c r="AH285" s="26">
        <f t="shared" si="144"/>
        <v>2.9682650841254823E-15</v>
      </c>
      <c r="AI285" s="26">
        <f t="shared" si="148"/>
        <v>8.3302923328683112E-15</v>
      </c>
      <c r="AJ285" s="26">
        <f t="shared" si="148"/>
        <v>2.2647982279985709E-14</v>
      </c>
      <c r="AK285" s="26">
        <f t="shared" si="148"/>
        <v>5.9708316919962373E-14</v>
      </c>
      <c r="AL285" s="26">
        <f t="shared" si="148"/>
        <v>1.5278304623637423E-13</v>
      </c>
      <c r="AM285" s="26">
        <f t="shared" si="148"/>
        <v>3.7977500064470057E-13</v>
      </c>
      <c r="AN285" s="26">
        <f t="shared" si="148"/>
        <v>9.1778958489136278E-13</v>
      </c>
      <c r="AO285" s="26">
        <f t="shared" si="148"/>
        <v>2.1580457806905055E-12</v>
      </c>
      <c r="AP285" s="26">
        <f t="shared" si="148"/>
        <v>4.940789024212471E-12</v>
      </c>
      <c r="AQ285" s="26">
        <f t="shared" si="148"/>
        <v>1.1021760130935488E-11</v>
      </c>
      <c r="AR285" s="26">
        <f t="shared" si="148"/>
        <v>2.3972328284784745E-11</v>
      </c>
      <c r="AS285" s="26">
        <f t="shared" si="148"/>
        <v>5.0868111238445619E-11</v>
      </c>
      <c r="AT285" s="26">
        <f t="shared" si="148"/>
        <v>1.0536965899392293E-10</v>
      </c>
      <c r="AU285" s="26">
        <f t="shared" si="148"/>
        <v>2.131897751737513E-10</v>
      </c>
      <c r="AV285" s="26">
        <f t="shared" si="148"/>
        <v>4.2153432818446097E-10</v>
      </c>
      <c r="AW285" s="26">
        <f t="shared" si="148"/>
        <v>8.1496636782328982E-10</v>
      </c>
      <c r="AX285" s="26">
        <f t="shared" si="148"/>
        <v>1.5413494347962244E-9</v>
      </c>
      <c r="AY285" s="26">
        <f t="shared" si="147"/>
        <v>2.8531361878143044E-9</v>
      </c>
      <c r="AZ285" s="26">
        <f t="shared" si="147"/>
        <v>5.1713093404134124E-9</v>
      </c>
      <c r="BA285" s="26">
        <f t="shared" si="147"/>
        <v>9.181712502366678E-9</v>
      </c>
      <c r="BB285" s="26">
        <f t="shared" si="147"/>
        <v>1.597617975411807E-8</v>
      </c>
      <c r="BC285" s="26">
        <f t="shared" si="147"/>
        <v>2.725348310996606E-8</v>
      </c>
      <c r="BD285" s="26">
        <f t="shared" si="147"/>
        <v>4.559717366475067E-8</v>
      </c>
      <c r="BE285" s="26">
        <f t="shared" si="147"/>
        <v>7.4848190732703984E-8</v>
      </c>
      <c r="BF285" s="26">
        <f t="shared" si="147"/>
        <v>1.2058875173602334E-7</v>
      </c>
      <c r="BG285" s="26">
        <f t="shared" si="147"/>
        <v>1.9074948001880114E-7</v>
      </c>
      <c r="BH285" s="26">
        <f t="shared" si="147"/>
        <v>2.9634294217206579E-7</v>
      </c>
      <c r="BI285" s="26">
        <f t="shared" si="147"/>
        <v>4.5231291173631142E-7</v>
      </c>
      <c r="BJ285" s="26">
        <f t="shared" si="147"/>
        <v>6.7846936760446346E-7</v>
      </c>
      <c r="BK285" s="26">
        <f t="shared" si="147"/>
        <v>1.0004548301964115E-6</v>
      </c>
      <c r="BL285" s="26">
        <f t="shared" si="147"/>
        <v>1.450659503784802E-6</v>
      </c>
      <c r="BM285" s="26">
        <f t="shared" si="147"/>
        <v>2.0689733906438982E-6</v>
      </c>
      <c r="BN285" s="26">
        <f t="shared" si="150"/>
        <v>2.90323685461321E-6</v>
      </c>
      <c r="BO285" s="26">
        <f t="shared" si="150"/>
        <v>4.0092318468468104E-6</v>
      </c>
      <c r="BP285" s="26">
        <f t="shared" si="150"/>
        <v>5.4500495418073981E-6</v>
      </c>
      <c r="BQ285" s="26">
        <f t="shared" si="150"/>
        <v>7.2946816944191184E-6</v>
      </c>
      <c r="BR285" s="26">
        <f t="shared" si="150"/>
        <v>9.6157167790070101E-6</v>
      </c>
      <c r="BS285" s="26">
        <f t="shared" si="150"/>
        <v>1.2486079996621061E-5</v>
      </c>
      <c r="BT285" s="26">
        <f t="shared" si="150"/>
        <v>1.5974837642735745E-5</v>
      </c>
      <c r="BU285" s="26">
        <f t="shared" si="150"/>
        <v>2.0142186593014685E-5</v>
      </c>
      <c r="BV285" s="26">
        <f t="shared" si="150"/>
        <v>2.5033860479889642E-5</v>
      </c>
      <c r="BW285" s="26">
        <f t="shared" si="150"/>
        <v>3.0675293827470459E-5</v>
      </c>
      <c r="BX285" s="26">
        <f t="shared" si="150"/>
        <v>3.7065980041526779E-5</v>
      </c>
      <c r="BY285" s="26">
        <f t="shared" si="150"/>
        <v>4.4174524159079904E-5</v>
      </c>
      <c r="BZ285" s="26">
        <f t="shared" si="150"/>
        <v>5.193491353837765E-5</v>
      </c>
      <c r="CA285" s="26">
        <f t="shared" si="150"/>
        <v>6.0244499704518115E-5</v>
      </c>
      <c r="CB285" s="26">
        <f t="shared" si="150"/>
        <v>6.8964098345961595E-5</v>
      </c>
      <c r="CC285" s="26">
        <f t="shared" si="150"/>
        <v>7.792047475452798E-5</v>
      </c>
      <c r="CD285" s="26">
        <f t="shared" si="149"/>
        <v>8.6911298764665902E-5</v>
      </c>
      <c r="CE285" s="26">
        <f t="shared" si="149"/>
        <v>9.5712442943366076E-5</v>
      </c>
      <c r="CF285" s="26">
        <f t="shared" si="149"/>
        <v>1.0408728170091063E-4</v>
      </c>
      <c r="CG285" s="26">
        <f t="shared" si="149"/>
        <v>1.1179745071579289E-4</v>
      </c>
      <c r="CH285" s="26">
        <f t="shared" si="149"/>
        <v>1.186143684423657E-4</v>
      </c>
      <c r="CI285" s="26">
        <f t="shared" si="149"/>
        <v>1.2433072354802184E-4</v>
      </c>
      <c r="CJ285" s="26">
        <f t="shared" si="123"/>
        <v>1.2877110653187974E-4</v>
      </c>
      <c r="CK285" s="26">
        <f t="shared" si="152"/>
        <v>1.3180101492086516E-4</v>
      </c>
      <c r="CL285" s="26">
        <f t="shared" si="152"/>
        <v>1.3333358486180546E-4</v>
      </c>
      <c r="CM285" s="26">
        <f t="shared" si="152"/>
        <v>1.3333358486180549E-4</v>
      </c>
      <c r="CN285" s="26">
        <f t="shared" si="152"/>
        <v>1.3181843048837587E-4</v>
      </c>
      <c r="CO285" s="26">
        <f t="shared" si="152"/>
        <v>1.2885621856728881E-4</v>
      </c>
      <c r="CP285" s="26">
        <f t="shared" si="152"/>
        <v>1.2456101128171244E-4</v>
      </c>
      <c r="CQ285" s="26">
        <f t="shared" si="152"/>
        <v>1.190858019946043E-4</v>
      </c>
      <c r="CR285" s="26">
        <f t="shared" si="152"/>
        <v>1.1261374753837577E-4</v>
      </c>
      <c r="CS285" s="26">
        <f t="shared" si="152"/>
        <v>1.0534834447138385E-4</v>
      </c>
      <c r="CT285" s="26">
        <f t="shared" si="152"/>
        <v>9.7503254989472277E-5</v>
      </c>
      <c r="CU285" s="26">
        <f t="shared" si="152"/>
        <v>8.9292454569306213E-5</v>
      </c>
      <c r="CV285" s="26">
        <f t="shared" si="152"/>
        <v>8.0921286953433583E-5</v>
      </c>
      <c r="CW285" s="26">
        <f t="shared" si="152"/>
        <v>7.2578886236584832E-5</v>
      </c>
      <c r="CX285" s="26">
        <f t="shared" si="152"/>
        <v>6.4432276556968036E-5</v>
      </c>
      <c r="CY285" s="26">
        <f t="shared" si="152"/>
        <v>5.662230364097202E-5</v>
      </c>
      <c r="CZ285" s="26">
        <f t="shared" si="152"/>
        <v>4.9261404167645662E-5</v>
      </c>
      <c r="DA285" s="26">
        <f t="shared" si="151"/>
        <v>4.2433090718665102E-5</v>
      </c>
      <c r="DB285" s="26">
        <f t="shared" si="151"/>
        <v>3.6192930318861317E-5</v>
      </c>
      <c r="DC285" s="26">
        <f t="shared" si="151"/>
        <v>3.0570727550882998E-5</v>
      </c>
      <c r="DD285" s="26">
        <f t="shared" si="151"/>
        <v>2.5573589393527061E-5</v>
      </c>
      <c r="DE285" s="26">
        <f t="shared" si="151"/>
        <v>2.1189545497493855E-5</v>
      </c>
      <c r="DF285" s="26">
        <f t="shared" si="151"/>
        <v>1.7391419417754362E-5</v>
      </c>
      <c r="DG285" s="26">
        <f t="shared" si="151"/>
        <v>1.4140686816304976E-5</v>
      </c>
      <c r="DH285" s="26">
        <f t="shared" si="151"/>
        <v>1.1391108824245688E-5</v>
      </c>
      <c r="DI285" s="26">
        <f t="shared" si="151"/>
        <v>9.0919859422878324E-6</v>
      </c>
      <c r="DJ285" s="26">
        <f t="shared" si="151"/>
        <v>7.190934336173104E-6</v>
      </c>
      <c r="DK285" s="26">
        <f t="shared" si="151"/>
        <v>5.636137722946486E-6</v>
      </c>
      <c r="DL285" s="26">
        <f t="shared" si="151"/>
        <v>4.3780712669316602E-6</v>
      </c>
      <c r="DM285" s="26">
        <f t="shared" si="151"/>
        <v>3.3707274356022492E-6</v>
      </c>
      <c r="DN285" s="26">
        <f t="shared" si="151"/>
        <v>2.5723972534859252E-6</v>
      </c>
      <c r="DO285" s="26">
        <f t="shared" si="151"/>
        <v>1.946074443941528E-6</v>
      </c>
      <c r="DP285" s="26">
        <f t="shared" si="138"/>
        <v>1.4595558329561435E-6</v>
      </c>
      <c r="DQ285" s="26">
        <f t="shared" si="138"/>
        <v>1.0853107475827671E-6</v>
      </c>
      <c r="DR285" s="26">
        <f t="shared" si="138"/>
        <v>8.0018673762459049E-7</v>
      </c>
      <c r="DS285" s="26">
        <f t="shared" si="138"/>
        <v>5.850104720448669E-7</v>
      </c>
      <c r="DT285" s="26">
        <f t="shared" si="138"/>
        <v>4.2413259223252675E-7</v>
      </c>
      <c r="DU285" s="26">
        <f t="shared" si="138"/>
        <v>3.049548390432212E-7</v>
      </c>
      <c r="DV285" s="26">
        <f t="shared" si="136"/>
        <v>2.1746779505541247E-7</v>
      </c>
      <c r="DW285" s="26">
        <f t="shared" si="136"/>
        <v>1.5381868430748755E-7</v>
      </c>
      <c r="DX285" s="26">
        <f t="shared" si="134"/>
        <v>1.0792117366734989E-7</v>
      </c>
      <c r="DY285" s="26">
        <f t="shared" si="132"/>
        <v>7.511313687247596E-8</v>
      </c>
      <c r="DZ285" s="26">
        <f t="shared" si="132"/>
        <v>5.1863832602423676E-8</v>
      </c>
      <c r="EA285" s="26">
        <f t="shared" si="132"/>
        <v>3.5528767215833274E-8</v>
      </c>
      <c r="EB285" s="26">
        <f t="shared" si="132"/>
        <v>2.4148458967011799E-8</v>
      </c>
      <c r="EC285" s="26">
        <f t="shared" si="132"/>
        <v>1.6286170001007905E-8</v>
      </c>
      <c r="ED285" s="26">
        <f t="shared" si="132"/>
        <v>1.089920607759763E-8</v>
      </c>
      <c r="EE285" s="26">
        <f t="shared" si="146"/>
        <v>7.2384040362670943E-9</v>
      </c>
      <c r="EF285" s="26">
        <f t="shared" si="146"/>
        <v>4.7707662966306329E-9</v>
      </c>
      <c r="EG285" s="26">
        <f t="shared" si="146"/>
        <v>3.1207268256155052E-9</v>
      </c>
      <c r="EH285" s="26">
        <f t="shared" si="146"/>
        <v>2.0261435360339649E-9</v>
      </c>
      <c r="EI285" s="26">
        <f t="shared" si="146"/>
        <v>1.3057369454441083E-9</v>
      </c>
      <c r="EJ285" s="26">
        <f t="shared" si="146"/>
        <v>8.3528760480614691E-10</v>
      </c>
      <c r="EK285" s="26">
        <f t="shared" si="146"/>
        <v>5.3043811400099108E-10</v>
      </c>
      <c r="EL285" s="26">
        <f t="shared" si="146"/>
        <v>3.3440663708757865E-10</v>
      </c>
      <c r="EM285" s="26">
        <f t="shared" si="146"/>
        <v>2.0930487357280242E-10</v>
      </c>
      <c r="EN285" s="26">
        <f t="shared" si="146"/>
        <v>1.3006802857738393E-10</v>
      </c>
      <c r="EO285" s="26">
        <f t="shared" si="146"/>
        <v>8.0254741037109091E-11</v>
      </c>
      <c r="EP285" s="26">
        <f t="shared" si="146"/>
        <v>4.9170158241045643E-11</v>
      </c>
      <c r="EQ285" s="26">
        <f t="shared" si="146"/>
        <v>2.9914711657139358E-11</v>
      </c>
      <c r="ER285" s="26">
        <f t="shared" si="146"/>
        <v>1.8073471626188547E-11</v>
      </c>
      <c r="ES285" s="26">
        <f t="shared" si="153"/>
        <v>1.0844082975713056E-11</v>
      </c>
      <c r="ET285" s="26">
        <f t="shared" si="153"/>
        <v>6.4618850608702361E-12</v>
      </c>
      <c r="EU285" s="26">
        <f t="shared" si="153"/>
        <v>3.8243809543924761E-12</v>
      </c>
      <c r="EV285" s="26">
        <f t="shared" si="153"/>
        <v>2.2481158312983405E-12</v>
      </c>
      <c r="EW285" s="26">
        <f t="shared" si="153"/>
        <v>1.3126582370668136E-12</v>
      </c>
      <c r="EX285" s="26">
        <f t="shared" si="153"/>
        <v>7.6134177749875852E-13</v>
      </c>
      <c r="EY285" s="26">
        <f t="shared" si="153"/>
        <v>4.3865387180391757E-13</v>
      </c>
      <c r="EZ285" s="26">
        <f t="shared" si="153"/>
        <v>2.5107162399302634E-13</v>
      </c>
      <c r="FA285" s="26">
        <f t="shared" si="153"/>
        <v>1.4276621756466494E-13</v>
      </c>
      <c r="FB285" s="26">
        <f t="shared" si="153"/>
        <v>8.0653642390426728E-14</v>
      </c>
      <c r="FC285" s="26">
        <f t="shared" si="153"/>
        <v>4.5270108954627086E-14</v>
      </c>
      <c r="FD285" s="26">
        <f t="shared" si="153"/>
        <v>2.5246791532387609E-14</v>
      </c>
      <c r="FE285" s="26">
        <f t="shared" si="153"/>
        <v>1.3990260275909251E-14</v>
      </c>
      <c r="FF285" s="26">
        <f t="shared" si="153"/>
        <v>7.7034977468614264E-15</v>
      </c>
      <c r="FG285" s="26">
        <f t="shared" si="153"/>
        <v>4.2151214086599899E-15</v>
      </c>
      <c r="FH285" s="26">
        <f t="shared" si="153"/>
        <v>2.291972265958868E-15</v>
      </c>
    </row>
    <row r="286" spans="2:164" ht="19.2" customHeight="1" x14ac:dyDescent="0.3">
      <c r="B286" s="26">
        <f t="shared" si="154"/>
        <v>2.4473434497063909E-3</v>
      </c>
      <c r="C286" s="3">
        <v>102</v>
      </c>
      <c r="D286" s="26">
        <f t="shared" si="145"/>
        <v>4.0278658253111036E-41</v>
      </c>
      <c r="E286" s="26">
        <f t="shared" si="145"/>
        <v>3.5042432680206598E-39</v>
      </c>
      <c r="F286" s="26">
        <f t="shared" si="145"/>
        <v>1.5243458215889717E-37</v>
      </c>
      <c r="G286" s="26">
        <f t="shared" si="145"/>
        <v>4.4206028826080739E-36</v>
      </c>
      <c r="H286" s="26">
        <f t="shared" si="145"/>
        <v>9.6148112696725355E-35</v>
      </c>
      <c r="I286" s="26">
        <f t="shared" si="145"/>
        <v>1.6729771609230243E-33</v>
      </c>
      <c r="J286" s="26">
        <f t="shared" si="145"/>
        <v>2.4258168833383609E-32</v>
      </c>
      <c r="K286" s="26">
        <f t="shared" si="145"/>
        <v>3.0149438407205382E-31</v>
      </c>
      <c r="L286" s="26">
        <f t="shared" si="145"/>
        <v>3.2787514267836014E-30</v>
      </c>
      <c r="M286" s="26">
        <f t="shared" si="145"/>
        <v>3.169459712557474E-29</v>
      </c>
      <c r="N286" s="26">
        <f t="shared" si="145"/>
        <v>2.7574299499250363E-28</v>
      </c>
      <c r="O286" s="26">
        <f t="shared" si="145"/>
        <v>2.1808764149406768E-27</v>
      </c>
      <c r="P286" s="26">
        <f t="shared" si="145"/>
        <v>1.5811354008320022E-26</v>
      </c>
      <c r="Q286" s="26">
        <f t="shared" si="145"/>
        <v>1.0581444605568029E-25</v>
      </c>
      <c r="R286" s="26">
        <f t="shared" si="145"/>
        <v>6.5756120048886806E-25</v>
      </c>
      <c r="S286" s="26">
        <f t="shared" si="145"/>
        <v>3.8138549628354339E-24</v>
      </c>
      <c r="T286" s="26">
        <f t="shared" si="144"/>
        <v>2.0737836360417697E-23</v>
      </c>
      <c r="U286" s="26">
        <f t="shared" si="144"/>
        <v>1.0612892725625453E-22</v>
      </c>
      <c r="V286" s="26">
        <f t="shared" si="144"/>
        <v>5.1295648173856628E-22</v>
      </c>
      <c r="W286" s="26">
        <f t="shared" si="144"/>
        <v>2.3488007321713353E-21</v>
      </c>
      <c r="X286" s="26">
        <f t="shared" si="144"/>
        <v>1.0217283184945358E-20</v>
      </c>
      <c r="Y286" s="26">
        <f t="shared" si="144"/>
        <v>4.2328744623345006E-20</v>
      </c>
      <c r="Z286" s="26">
        <f t="shared" si="144"/>
        <v>1.6739094464686377E-19</v>
      </c>
      <c r="AA286" s="26">
        <f t="shared" si="144"/>
        <v>6.3317444279466067E-19</v>
      </c>
      <c r="AB286" s="26">
        <f t="shared" si="144"/>
        <v>2.2952573551306455E-18</v>
      </c>
      <c r="AC286" s="26">
        <f t="shared" si="144"/>
        <v>7.9874955958546534E-18</v>
      </c>
      <c r="AD286" s="26">
        <f t="shared" si="144"/>
        <v>2.6727389109205814E-17</v>
      </c>
      <c r="AE286" s="26">
        <f t="shared" si="144"/>
        <v>8.6121587129663287E-17</v>
      </c>
      <c r="AF286" s="26">
        <f t="shared" si="144"/>
        <v>2.6759207429574107E-16</v>
      </c>
      <c r="AG286" s="26">
        <f t="shared" si="144"/>
        <v>8.0277622288722213E-16</v>
      </c>
      <c r="AH286" s="26">
        <f t="shared" si="144"/>
        <v>2.3280510463729286E-15</v>
      </c>
      <c r="AI286" s="26">
        <f t="shared" si="148"/>
        <v>6.5335626140143656E-15</v>
      </c>
      <c r="AJ286" s="26">
        <f t="shared" si="148"/>
        <v>1.7763123356851546E-14</v>
      </c>
      <c r="AK286" s="26">
        <f t="shared" si="148"/>
        <v>4.6830052486245018E-14</v>
      </c>
      <c r="AL286" s="26">
        <f t="shared" si="148"/>
        <v>1.1982984018539161E-13</v>
      </c>
      <c r="AM286" s="26">
        <f t="shared" si="148"/>
        <v>2.9786274560368689E-13</v>
      </c>
      <c r="AN286" s="26">
        <f t="shared" si="148"/>
        <v>7.1983496854224571E-13</v>
      </c>
      <c r="AO286" s="26">
        <f t="shared" si="148"/>
        <v>1.6925849260317701E-12</v>
      </c>
      <c r="AP286" s="26">
        <f t="shared" si="148"/>
        <v>3.8751286464411559E-12</v>
      </c>
      <c r="AQ286" s="26">
        <f t="shared" si="148"/>
        <v>8.644517749753328E-12</v>
      </c>
      <c r="AR286" s="26">
        <f t="shared" si="148"/>
        <v>1.8801826105713537E-11</v>
      </c>
      <c r="AS286" s="26">
        <f t="shared" si="148"/>
        <v>3.9896557834075016E-11</v>
      </c>
      <c r="AT286" s="26">
        <f t="shared" si="148"/>
        <v>8.2642869799155288E-11</v>
      </c>
      <c r="AU286" s="26">
        <f t="shared" si="148"/>
        <v>1.672076668029423E-10</v>
      </c>
      <c r="AV286" s="26">
        <f t="shared" si="148"/>
        <v>3.3061515936036169E-10</v>
      </c>
      <c r="AW286" s="26">
        <f t="shared" si="148"/>
        <v>6.3918930809669822E-10</v>
      </c>
      <c r="AX286" s="26">
        <f t="shared" si="148"/>
        <v>1.2089015174872354E-9</v>
      </c>
      <c r="AY286" s="26">
        <f t="shared" si="147"/>
        <v>2.2377538727955344E-9</v>
      </c>
      <c r="AZ286" s="26">
        <f t="shared" si="147"/>
        <v>4.0559288944418944E-9</v>
      </c>
      <c r="BA286" s="26">
        <f t="shared" si="147"/>
        <v>7.2013431391111239E-9</v>
      </c>
      <c r="BB286" s="26">
        <f t="shared" si="147"/>
        <v>1.2530337062053396E-8</v>
      </c>
      <c r="BC286" s="26">
        <f t="shared" si="147"/>
        <v>2.1375280870561628E-8</v>
      </c>
      <c r="BD286" s="26">
        <f t="shared" si="147"/>
        <v>3.5762489148824073E-8</v>
      </c>
      <c r="BE286" s="26">
        <f t="shared" si="147"/>
        <v>5.8704463319767861E-8</v>
      </c>
      <c r="BF286" s="26">
        <f t="shared" si="147"/>
        <v>9.4579413126292882E-8</v>
      </c>
      <c r="BG286" s="26">
        <f t="shared" si="147"/>
        <v>1.4960743530886372E-7</v>
      </c>
      <c r="BH286" s="26">
        <f t="shared" si="147"/>
        <v>2.3242583699769881E-7</v>
      </c>
      <c r="BI286" s="26">
        <f t="shared" si="147"/>
        <v>3.5475522489122485E-7</v>
      </c>
      <c r="BJ286" s="26">
        <f t="shared" si="147"/>
        <v>5.3213283733683436E-7</v>
      </c>
      <c r="BK286" s="26">
        <f t="shared" si="147"/>
        <v>7.8467045505600948E-7</v>
      </c>
      <c r="BL286" s="26">
        <f t="shared" si="147"/>
        <v>1.1377721598312178E-6</v>
      </c>
      <c r="BM286" s="26">
        <f t="shared" si="147"/>
        <v>1.6227242279559993E-6</v>
      </c>
      <c r="BN286" s="26">
        <f t="shared" si="150"/>
        <v>2.2770485134221266E-6</v>
      </c>
      <c r="BO286" s="26">
        <f t="shared" si="150"/>
        <v>3.1444955661543624E-6</v>
      </c>
      <c r="BP286" s="26">
        <f t="shared" si="150"/>
        <v>4.2745486602410988E-6</v>
      </c>
      <c r="BQ286" s="26">
        <f t="shared" si="150"/>
        <v>5.7213189760149975E-6</v>
      </c>
      <c r="BR286" s="26">
        <f t="shared" si="150"/>
        <v>7.5417386502015807E-6</v>
      </c>
      <c r="BS286" s="26">
        <f t="shared" si="150"/>
        <v>9.7930039189184845E-6</v>
      </c>
      <c r="BT286" s="26">
        <f t="shared" si="150"/>
        <v>1.2529284425675102E-5</v>
      </c>
      <c r="BU286" s="26">
        <f t="shared" si="150"/>
        <v>1.5797793406286035E-5</v>
      </c>
      <c r="BV286" s="26">
        <f t="shared" si="150"/>
        <v>1.9634400376384043E-5</v>
      </c>
      <c r="BW286" s="26">
        <f t="shared" si="150"/>
        <v>2.4059053982329787E-5</v>
      </c>
      <c r="BX286" s="26">
        <f t="shared" si="150"/>
        <v>2.9071356895315134E-5</v>
      </c>
      <c r="BY286" s="26">
        <f t="shared" si="150"/>
        <v>3.464668561496465E-5</v>
      </c>
      <c r="BZ286" s="26">
        <f t="shared" si="150"/>
        <v>4.0733265520296218E-5</v>
      </c>
      <c r="CA286" s="26">
        <f t="shared" si="150"/>
        <v>4.7250588003543645E-5</v>
      </c>
      <c r="CB286" s="26">
        <f t="shared" si="150"/>
        <v>5.4089488898793435E-5</v>
      </c>
      <c r="CC286" s="26">
        <f t="shared" si="150"/>
        <v>6.1114097846688649E-5</v>
      </c>
      <c r="CD286" s="26">
        <f t="shared" si="149"/>
        <v>6.8165724521306633E-5</v>
      </c>
      <c r="CE286" s="26">
        <f t="shared" si="149"/>
        <v>7.5068582700679327E-5</v>
      </c>
      <c r="CF286" s="26">
        <f t="shared" si="149"/>
        <v>8.1637083686988781E-5</v>
      </c>
      <c r="CG286" s="26">
        <f t="shared" si="149"/>
        <v>8.7684275071210163E-5</v>
      </c>
      <c r="CH286" s="26">
        <f t="shared" si="149"/>
        <v>9.3030877209698647E-5</v>
      </c>
      <c r="CI286" s="26">
        <f t="shared" si="149"/>
        <v>9.7514292978840707E-5</v>
      </c>
      <c r="CJ286" s="26">
        <f t="shared" si="123"/>
        <v>1.0099694629951358E-4</v>
      </c>
      <c r="CK286" s="26">
        <f t="shared" si="152"/>
        <v>1.0337334503597274E-4</v>
      </c>
      <c r="CL286" s="26">
        <f t="shared" si="152"/>
        <v>1.0457536067592591E-4</v>
      </c>
      <c r="CM286" s="26">
        <f t="shared" si="152"/>
        <v>1.0457536067592593E-4</v>
      </c>
      <c r="CN286" s="26">
        <f t="shared" si="152"/>
        <v>1.0338700430460858E-4</v>
      </c>
      <c r="CO286" s="26">
        <f t="shared" si="152"/>
        <v>1.0106370083708931E-4</v>
      </c>
      <c r="CP286" s="26">
        <f t="shared" si="152"/>
        <v>9.7694910809186281E-5</v>
      </c>
      <c r="CQ286" s="26">
        <f t="shared" si="152"/>
        <v>9.340062901537598E-5</v>
      </c>
      <c r="CR286" s="26">
        <f t="shared" si="152"/>
        <v>8.8324507873235942E-5</v>
      </c>
      <c r="CS286" s="26">
        <f t="shared" si="152"/>
        <v>8.2626152526575617E-5</v>
      </c>
      <c r="CT286" s="26">
        <f t="shared" si="152"/>
        <v>7.6473141168213591E-5</v>
      </c>
      <c r="CU286" s="26">
        <f t="shared" si="152"/>
        <v>7.0033297701416685E-5</v>
      </c>
      <c r="CV286" s="26">
        <f t="shared" si="152"/>
        <v>6.3467676041908727E-5</v>
      </c>
      <c r="CW286" s="26">
        <f t="shared" si="152"/>
        <v>5.6924616656144997E-5</v>
      </c>
      <c r="CX286" s="26">
        <f t="shared" si="152"/>
        <v>5.0535118868210254E-5</v>
      </c>
      <c r="CY286" s="26">
        <f t="shared" si="152"/>
        <v>4.4409649914487883E-5</v>
      </c>
      <c r="CZ286" s="26">
        <f t="shared" si="152"/>
        <v>3.8636395425604465E-5</v>
      </c>
      <c r="DA286" s="26">
        <f t="shared" si="151"/>
        <v>3.3280855465619709E-5</v>
      </c>
      <c r="DB286" s="26">
        <f t="shared" si="151"/>
        <v>2.8386612014793207E-5</v>
      </c>
      <c r="DC286" s="26">
        <f t="shared" si="151"/>
        <v>2.3977041216378832E-5</v>
      </c>
      <c r="DD286" s="26">
        <f t="shared" si="151"/>
        <v>2.0057717171393782E-5</v>
      </c>
      <c r="DE286" s="26">
        <f t="shared" si="151"/>
        <v>1.6619251370583424E-5</v>
      </c>
      <c r="DF286" s="26">
        <f t="shared" si="151"/>
        <v>1.3640328955101468E-5</v>
      </c>
      <c r="DG286" s="26">
        <f t="shared" si="151"/>
        <v>1.1090734757886262E-5</v>
      </c>
      <c r="DH286" s="26">
        <f t="shared" si="151"/>
        <v>8.9342029994083863E-6</v>
      </c>
      <c r="DI286" s="26">
        <f t="shared" si="151"/>
        <v>7.1309693665002653E-6</v>
      </c>
      <c r="DJ286" s="26">
        <f t="shared" si="151"/>
        <v>5.6399484989592999E-6</v>
      </c>
      <c r="DK286" s="26">
        <f t="shared" si="151"/>
        <v>4.4205001748599911E-6</v>
      </c>
      <c r="DL286" s="26">
        <f t="shared" si="151"/>
        <v>3.433781385828755E-6</v>
      </c>
      <c r="DM286" s="26">
        <f t="shared" si="151"/>
        <v>2.6437077926292164E-6</v>
      </c>
      <c r="DN286" s="26">
        <f t="shared" si="151"/>
        <v>2.0175664733222954E-6</v>
      </c>
      <c r="DO286" s="26">
        <f t="shared" si="151"/>
        <v>1.5263328972090426E-6</v>
      </c>
      <c r="DP286" s="26">
        <f t="shared" si="138"/>
        <v>1.1447496729067799E-6</v>
      </c>
      <c r="DQ286" s="26">
        <f t="shared" si="138"/>
        <v>8.5122411575119024E-7</v>
      </c>
      <c r="DR286" s="26">
        <f t="shared" si="138"/>
        <v>6.2759744127418898E-7</v>
      </c>
      <c r="DS286" s="26">
        <f t="shared" si="138"/>
        <v>4.5883174278028803E-7</v>
      </c>
      <c r="DT286" s="26">
        <f t="shared" si="138"/>
        <v>3.3265301351570741E-7</v>
      </c>
      <c r="DU286" s="26">
        <f t="shared" si="138"/>
        <v>2.3918026591625201E-7</v>
      </c>
      <c r="DV286" s="26">
        <f t="shared" si="136"/>
        <v>1.7056297651404908E-7</v>
      </c>
      <c r="DW286" s="26">
        <f t="shared" si="136"/>
        <v>1.2064210533920598E-7</v>
      </c>
      <c r="DX286" s="26">
        <f t="shared" si="134"/>
        <v>8.4644057778313676E-8</v>
      </c>
      <c r="DY286" s="26">
        <f t="shared" si="132"/>
        <v>5.8912264213706661E-8</v>
      </c>
      <c r="DZ286" s="26">
        <f t="shared" si="132"/>
        <v>4.0677515766606828E-8</v>
      </c>
      <c r="EA286" s="26">
        <f t="shared" si="132"/>
        <v>2.7865699777124151E-8</v>
      </c>
      <c r="EB286" s="26">
        <f t="shared" si="132"/>
        <v>1.8939967817264165E-8</v>
      </c>
      <c r="EC286" s="26">
        <f t="shared" si="132"/>
        <v>1.2773466667457189E-8</v>
      </c>
      <c r="ED286" s="26">
        <f t="shared" si="132"/>
        <v>8.5483969236059883E-9</v>
      </c>
      <c r="EE286" s="26">
        <f t="shared" si="146"/>
        <v>5.67717963628792E-9</v>
      </c>
      <c r="EF286" s="26">
        <f t="shared" si="146"/>
        <v>3.7417774875534397E-9</v>
      </c>
      <c r="EG286" s="26">
        <f t="shared" si="146"/>
        <v>2.4476288828356915E-9</v>
      </c>
      <c r="EH286" s="26">
        <f t="shared" si="146"/>
        <v>1.5891321851246793E-9</v>
      </c>
      <c r="EI286" s="26">
        <f t="shared" si="146"/>
        <v>1.024107408191458E-9</v>
      </c>
      <c r="EJ286" s="26">
        <f t="shared" si="146"/>
        <v>6.5512753318129202E-10</v>
      </c>
      <c r="EK286" s="26">
        <f t="shared" si="146"/>
        <v>4.1602989333411088E-10</v>
      </c>
      <c r="EL286" s="26">
        <f t="shared" si="146"/>
        <v>2.6227971536280697E-10</v>
      </c>
      <c r="EM286" s="26">
        <f t="shared" si="146"/>
        <v>1.6416068515513923E-10</v>
      </c>
      <c r="EN286" s="26">
        <f t="shared" si="146"/>
        <v>1.0201414006069332E-10</v>
      </c>
      <c r="EO286" s="26">
        <f t="shared" si="146"/>
        <v>6.2944894931065992E-11</v>
      </c>
      <c r="EP286" s="26">
        <f t="shared" si="146"/>
        <v>3.8564829992976994E-11</v>
      </c>
      <c r="EQ286" s="26">
        <f t="shared" si="146"/>
        <v>2.3462518946775977E-11</v>
      </c>
      <c r="ER286" s="26">
        <f t="shared" si="146"/>
        <v>1.41752718636773E-11</v>
      </c>
      <c r="ES286" s="26">
        <f t="shared" si="153"/>
        <v>8.5051631182063239E-12</v>
      </c>
      <c r="ET286" s="26">
        <f t="shared" si="153"/>
        <v>5.0681451457805796E-12</v>
      </c>
      <c r="EU286" s="26">
        <f t="shared" si="153"/>
        <v>2.9995144740333164E-12</v>
      </c>
      <c r="EV286" s="26">
        <f t="shared" si="153"/>
        <v>1.7632281029790916E-12</v>
      </c>
      <c r="EW286" s="26">
        <f t="shared" si="153"/>
        <v>1.0295358722092662E-12</v>
      </c>
      <c r="EX286" s="26">
        <f t="shared" si="153"/>
        <v>5.9713080588137952E-13</v>
      </c>
      <c r="EY286" s="26">
        <f t="shared" si="153"/>
        <v>3.4404225239522965E-13</v>
      </c>
      <c r="EZ286" s="26">
        <f t="shared" si="153"/>
        <v>1.9691892077884429E-13</v>
      </c>
      <c r="FA286" s="26">
        <f t="shared" si="153"/>
        <v>1.1197350397228628E-13</v>
      </c>
      <c r="FB286" s="26">
        <f t="shared" si="153"/>
        <v>6.3257758737589616E-14</v>
      </c>
      <c r="FC286" s="26">
        <f t="shared" si="153"/>
        <v>3.5505967807550672E-14</v>
      </c>
      <c r="FD286" s="26">
        <f t="shared" si="153"/>
        <v>1.9801405123441274E-14</v>
      </c>
      <c r="FE286" s="26">
        <f t="shared" si="153"/>
        <v>1.0972753157575888E-14</v>
      </c>
      <c r="FF286" s="26">
        <f t="shared" si="153"/>
        <v>6.0419590171462202E-15</v>
      </c>
      <c r="FG286" s="26">
        <f t="shared" si="153"/>
        <v>3.3059775754196016E-15</v>
      </c>
      <c r="FH286" s="26">
        <f t="shared" si="153"/>
        <v>1.7976253066344074E-15</v>
      </c>
    </row>
    <row r="287" spans="2:164" ht="19.2" customHeight="1" x14ac:dyDescent="0.3">
      <c r="B287" s="26">
        <f t="shared" si="154"/>
        <v>1.9008492813253493E-3</v>
      </c>
      <c r="C287" s="3">
        <v>103</v>
      </c>
      <c r="D287" s="26">
        <f t="shared" si="145"/>
        <v>3.1284394759697848E-41</v>
      </c>
      <c r="E287" s="26">
        <f t="shared" si="145"/>
        <v>2.7217423440937124E-39</v>
      </c>
      <c r="F287" s="26">
        <f t="shared" si="145"/>
        <v>1.1839579196807529E-37</v>
      </c>
      <c r="G287" s="26">
        <f t="shared" si="145"/>
        <v>3.4334779670742268E-36</v>
      </c>
      <c r="H287" s="26">
        <f t="shared" si="145"/>
        <v>7.4678145783864241E-35</v>
      </c>
      <c r="I287" s="26">
        <f t="shared" si="145"/>
        <v>1.2993997366392401E-33</v>
      </c>
      <c r="J287" s="26">
        <f t="shared" si="145"/>
        <v>1.8841296181268795E-32</v>
      </c>
      <c r="K287" s="26">
        <f t="shared" si="145"/>
        <v>2.3417039539576961E-31</v>
      </c>
      <c r="L287" s="26">
        <f t="shared" si="145"/>
        <v>2.5466030499290069E-30</v>
      </c>
      <c r="M287" s="26">
        <f t="shared" si="145"/>
        <v>2.4617162815980347E-29</v>
      </c>
      <c r="N287" s="26">
        <f t="shared" si="145"/>
        <v>2.1416931649903163E-28</v>
      </c>
      <c r="O287" s="26">
        <f t="shared" si="145"/>
        <v>1.6938845941286785E-27</v>
      </c>
      <c r="P287" s="26">
        <f t="shared" si="145"/>
        <v>1.2280663307433009E-26</v>
      </c>
      <c r="Q287" s="26">
        <f t="shared" si="145"/>
        <v>8.2185977518974853E-26</v>
      </c>
      <c r="R287" s="26">
        <f t="shared" si="145"/>
        <v>5.107271460107705E-25</v>
      </c>
      <c r="S287" s="26">
        <f t="shared" ref="S287:AH302" si="155">$B287*S$182</f>
        <v>2.9622174468624684E-24</v>
      </c>
      <c r="T287" s="26">
        <f t="shared" si="155"/>
        <v>1.6107057367314695E-23</v>
      </c>
      <c r="U287" s="26">
        <f t="shared" si="155"/>
        <v>8.2430234762139329E-23</v>
      </c>
      <c r="V287" s="26">
        <f t="shared" si="155"/>
        <v>3.9841280135034215E-22</v>
      </c>
      <c r="W287" s="26">
        <f t="shared" si="155"/>
        <v>1.8243112482884132E-21</v>
      </c>
      <c r="X287" s="26">
        <f t="shared" si="155"/>
        <v>7.935753930054635E-21</v>
      </c>
      <c r="Y287" s="26">
        <f t="shared" si="155"/>
        <v>3.2876694853083452E-20</v>
      </c>
      <c r="Z287" s="26">
        <f t="shared" si="155"/>
        <v>1.3001238419173866E-19</v>
      </c>
      <c r="AA287" s="26">
        <f t="shared" si="155"/>
        <v>4.9178597498614355E-19</v>
      </c>
      <c r="AB287" s="26">
        <f t="shared" si="155"/>
        <v>1.7827241593247706E-18</v>
      </c>
      <c r="AC287" s="26">
        <f t="shared" si="155"/>
        <v>6.2038800744502073E-18</v>
      </c>
      <c r="AD287" s="26">
        <f t="shared" si="155"/>
        <v>2.0759137172198661E-17</v>
      </c>
      <c r="AE287" s="26">
        <f t="shared" si="155"/>
        <v>6.689055311041798E-17</v>
      </c>
      <c r="AF287" s="26">
        <f t="shared" si="155"/>
        <v>2.0783850430737139E-16</v>
      </c>
      <c r="AG287" s="26">
        <f t="shared" si="155"/>
        <v>6.235155129221133E-16</v>
      </c>
      <c r="AH287" s="26">
        <f t="shared" si="155"/>
        <v>1.8081949874741165E-15</v>
      </c>
      <c r="AI287" s="26">
        <f t="shared" si="148"/>
        <v>5.0746117390402761E-15</v>
      </c>
      <c r="AJ287" s="26">
        <f t="shared" si="148"/>
        <v>1.3796600665515744E-14</v>
      </c>
      <c r="AK287" s="26">
        <f t="shared" si="148"/>
        <v>3.6372856299996082E-14</v>
      </c>
      <c r="AL287" s="26">
        <f t="shared" si="148"/>
        <v>9.3071720532342872E-14</v>
      </c>
      <c r="AM287" s="26">
        <f t="shared" si="148"/>
        <v>2.3134970532325161E-13</v>
      </c>
      <c r="AN287" s="26">
        <f t="shared" si="148"/>
        <v>5.5909512119786E-13</v>
      </c>
      <c r="AO287" s="26">
        <f t="shared" si="148"/>
        <v>1.3146290687625379E-12</v>
      </c>
      <c r="AP287" s="26">
        <f t="shared" si="148"/>
        <v>3.0098086574300191E-12</v>
      </c>
      <c r="AQ287" s="26">
        <f t="shared" si="148"/>
        <v>6.7141885434977203E-12</v>
      </c>
      <c r="AR287" s="26">
        <f t="shared" si="148"/>
        <v>1.460336008210758E-11</v>
      </c>
      <c r="AS287" s="26">
        <f t="shared" si="148"/>
        <v>3.098761773520385E-11</v>
      </c>
      <c r="AT287" s="26">
        <f t="shared" si="148"/>
        <v>6.4188636737207894E-11</v>
      </c>
      <c r="AU287" s="26">
        <f t="shared" si="148"/>
        <v>1.2987003246830451E-10</v>
      </c>
      <c r="AV287" s="26">
        <f t="shared" si="148"/>
        <v>2.5678847328960094E-10</v>
      </c>
      <c r="AW287" s="26">
        <f t="shared" si="148"/>
        <v>4.9645771502656099E-10</v>
      </c>
      <c r="AX287" s="26">
        <f t="shared" si="148"/>
        <v>9.3895263494154067E-10</v>
      </c>
      <c r="AY287" s="26">
        <f t="shared" si="147"/>
        <v>1.7380612604237133E-9</v>
      </c>
      <c r="AZ287" s="26">
        <f t="shared" si="147"/>
        <v>3.1502360345179715E-9</v>
      </c>
      <c r="BA287" s="26">
        <f t="shared" si="147"/>
        <v>5.5932762245523216E-9</v>
      </c>
      <c r="BB287" s="26">
        <f t="shared" si="147"/>
        <v>9.73230063072107E-9</v>
      </c>
      <c r="BC287" s="26">
        <f t="shared" si="147"/>
        <v>1.6602159899465319E-8</v>
      </c>
      <c r="BD287" s="26">
        <f t="shared" si="147"/>
        <v>2.7776690601028366E-8</v>
      </c>
      <c r="BE287" s="26">
        <f t="shared" si="147"/>
        <v>4.5595699665839047E-8</v>
      </c>
      <c r="BF287" s="26">
        <f t="shared" si="147"/>
        <v>7.3459738350518631E-8</v>
      </c>
      <c r="BG287" s="26">
        <f t="shared" si="147"/>
        <v>1.161999497544571E-7</v>
      </c>
      <c r="BH287" s="26">
        <f t="shared" si="147"/>
        <v>1.8052492193995997E-7</v>
      </c>
      <c r="BI287" s="26">
        <f t="shared" si="147"/>
        <v>2.7553803875046549E-7</v>
      </c>
      <c r="BJ287" s="26">
        <f t="shared" si="147"/>
        <v>4.1330705812569599E-7</v>
      </c>
      <c r="BK287" s="26">
        <f t="shared" si="147"/>
        <v>6.0945278062602593E-7</v>
      </c>
      <c r="BL287" s="26">
        <f t="shared" si="147"/>
        <v>8.8370653190774073E-7</v>
      </c>
      <c r="BM287" s="26">
        <f t="shared" si="147"/>
        <v>1.2603683323930073E-6</v>
      </c>
      <c r="BN287" s="26">
        <f t="shared" si="150"/>
        <v>1.768581369648251E-6</v>
      </c>
      <c r="BO287" s="26">
        <f t="shared" si="150"/>
        <v>2.4423266533237732E-6</v>
      </c>
      <c r="BP287" s="26">
        <f t="shared" si="150"/>
        <v>3.3200377943620135E-6</v>
      </c>
      <c r="BQ287" s="26">
        <f t="shared" si="150"/>
        <v>4.4437428939922245E-6</v>
      </c>
      <c r="BR287" s="26">
        <f t="shared" si="150"/>
        <v>5.8576610875351993E-6</v>
      </c>
      <c r="BS287" s="26">
        <f t="shared" si="150"/>
        <v>7.6062166360531809E-6</v>
      </c>
      <c r="BT287" s="26">
        <f t="shared" si="150"/>
        <v>9.7314830490680258E-6</v>
      </c>
      <c r="BU287" s="26">
        <f t="shared" si="150"/>
        <v>1.2270130800998845E-5</v>
      </c>
      <c r="BV287" s="26">
        <f t="shared" si="150"/>
        <v>1.5250019709812827E-5</v>
      </c>
      <c r="BW287" s="26">
        <f t="shared" si="150"/>
        <v>1.8686643869770679E-5</v>
      </c>
      <c r="BX287" s="26">
        <f t="shared" si="150"/>
        <v>2.2579694675972885E-5</v>
      </c>
      <c r="BY287" s="26">
        <f t="shared" si="150"/>
        <v>2.6910047079584156E-5</v>
      </c>
      <c r="BZ287" s="26">
        <f t="shared" si="150"/>
        <v>3.1637487782754301E-5</v>
      </c>
      <c r="CA287" s="26">
        <f t="shared" si="150"/>
        <v>3.669948582799501E-5</v>
      </c>
      <c r="CB287" s="26">
        <f t="shared" si="150"/>
        <v>4.2011253513625912E-5</v>
      </c>
      <c r="CC287" s="26">
        <f t="shared" si="150"/>
        <v>4.7467260463447425E-5</v>
      </c>
      <c r="CD287" s="26">
        <f t="shared" si="149"/>
        <v>5.2944252055383713E-5</v>
      </c>
      <c r="CE287" s="26">
        <f t="shared" si="149"/>
        <v>5.8305695301498416E-5</v>
      </c>
      <c r="CF287" s="26">
        <f t="shared" si="149"/>
        <v>6.340744364037953E-5</v>
      </c>
      <c r="CG287" s="26">
        <f t="shared" si="149"/>
        <v>6.8104291317444679E-5</v>
      </c>
      <c r="CH287" s="26">
        <f t="shared" si="149"/>
        <v>7.2256992007532821E-5</v>
      </c>
      <c r="CI287" s="26">
        <f t="shared" si="149"/>
        <v>7.5739256682594614E-5</v>
      </c>
      <c r="CJ287" s="26">
        <f t="shared" si="123"/>
        <v>7.8444230135544407E-5</v>
      </c>
      <c r="CK287" s="26">
        <f t="shared" si="152"/>
        <v>8.0289976726968988E-5</v>
      </c>
      <c r="CL287" s="26">
        <f t="shared" si="152"/>
        <v>8.1223581107515153E-5</v>
      </c>
      <c r="CM287" s="26">
        <f t="shared" si="152"/>
        <v>8.1223581107515167E-5</v>
      </c>
      <c r="CN287" s="26">
        <f t="shared" si="152"/>
        <v>8.0300585867657028E-5</v>
      </c>
      <c r="CO287" s="26">
        <f t="shared" si="152"/>
        <v>7.849607832006925E-5</v>
      </c>
      <c r="CP287" s="26">
        <f t="shared" si="152"/>
        <v>7.5879542376066907E-5</v>
      </c>
      <c r="CQ287" s="26">
        <f t="shared" si="152"/>
        <v>7.2544177876020068E-5</v>
      </c>
      <c r="CR287" s="26">
        <f t="shared" si="152"/>
        <v>6.860155951319286E-5</v>
      </c>
      <c r="CS287" s="26">
        <f t="shared" si="152"/>
        <v>6.4175652447825626E-5</v>
      </c>
      <c r="CT287" s="26">
        <f t="shared" si="152"/>
        <v>5.9396614499583283E-5</v>
      </c>
      <c r="CU287" s="26">
        <f t="shared" si="152"/>
        <v>5.4394794331197343E-5</v>
      </c>
      <c r="CV287" s="26">
        <f t="shared" si="152"/>
        <v>4.9295282362647479E-5</v>
      </c>
      <c r="CW287" s="26">
        <f t="shared" si="152"/>
        <v>4.4213294490209641E-5</v>
      </c>
      <c r="CX287" s="26">
        <f t="shared" si="152"/>
        <v>3.9250577761716642E-5</v>
      </c>
      <c r="CY287" s="26">
        <f t="shared" si="152"/>
        <v>3.4492931972417725E-5</v>
      </c>
      <c r="CZ287" s="26">
        <f t="shared" si="152"/>
        <v>3.0008850816003423E-5</v>
      </c>
      <c r="DA287" s="26">
        <f t="shared" si="151"/>
        <v>2.5849208128636629E-5</v>
      </c>
      <c r="DB287" s="26">
        <f t="shared" si="151"/>
        <v>2.2047853992072361E-5</v>
      </c>
      <c r="DC287" s="26">
        <f t="shared" si="151"/>
        <v>1.8622944634080619E-5</v>
      </c>
      <c r="DD287" s="26">
        <f t="shared" si="151"/>
        <v>1.5578809453509712E-5</v>
      </c>
      <c r="DE287" s="26">
        <f t="shared" si="151"/>
        <v>1.2908156404336621E-5</v>
      </c>
      <c r="DF287" s="26">
        <f t="shared" si="151"/>
        <v>1.0594430256389474E-5</v>
      </c>
      <c r="DG287" s="26">
        <f t="shared" si="151"/>
        <v>8.6141629187465977E-6</v>
      </c>
      <c r="DH287" s="26">
        <f t="shared" si="151"/>
        <v>6.9391867956569893E-6</v>
      </c>
      <c r="DI287" s="26">
        <f t="shared" si="151"/>
        <v>5.5386169836895179E-6</v>
      </c>
      <c r="DJ287" s="26">
        <f t="shared" si="151"/>
        <v>4.3805425234635278E-6</v>
      </c>
      <c r="DK287" s="26">
        <f t="shared" si="151"/>
        <v>3.4333981940660076E-6</v>
      </c>
      <c r="DL287" s="26">
        <f t="shared" si="151"/>
        <v>2.6670146686048543E-6</v>
      </c>
      <c r="DM287" s="26">
        <f t="shared" si="151"/>
        <v>2.0533652758285147E-6</v>
      </c>
      <c r="DN287" s="26">
        <f t="shared" si="151"/>
        <v>1.5670419210270232E-6</v>
      </c>
      <c r="DO287" s="26">
        <f t="shared" si="151"/>
        <v>1.1855012793856624E-6</v>
      </c>
      <c r="DP287" s="26">
        <f t="shared" si="138"/>
        <v>8.8912595953924513E-7</v>
      </c>
      <c r="DQ287" s="26">
        <f t="shared" si="138"/>
        <v>6.6114494427276821E-7</v>
      </c>
      <c r="DR287" s="26">
        <f t="shared" si="138"/>
        <v>4.8745432331975769E-7</v>
      </c>
      <c r="DS287" s="26">
        <f t="shared" si="138"/>
        <v>3.5637416914973779E-7</v>
      </c>
      <c r="DT287" s="26">
        <f t="shared" si="138"/>
        <v>2.5837127263355879E-7</v>
      </c>
      <c r="DU287" s="26">
        <f t="shared" si="138"/>
        <v>1.8577108032330229E-7</v>
      </c>
      <c r="DV287" s="26">
        <f t="shared" si="136"/>
        <v>1.324760982633389E-7</v>
      </c>
      <c r="DW287" s="26">
        <f t="shared" si="136"/>
        <v>9.3702606088703542E-8</v>
      </c>
      <c r="DX287" s="26">
        <f t="shared" si="134"/>
        <v>6.5742957497719258E-8</v>
      </c>
      <c r="DY287" s="26">
        <f t="shared" si="132"/>
        <v>4.5757098418412877E-8</v>
      </c>
      <c r="DZ287" s="26">
        <f t="shared" si="132"/>
        <v>3.1594187003189723E-8</v>
      </c>
      <c r="EA287" s="26">
        <f t="shared" si="132"/>
        <v>2.1643261962814845E-8</v>
      </c>
      <c r="EB287" s="26">
        <f t="shared" si="132"/>
        <v>1.4710654615350787E-8</v>
      </c>
      <c r="EC287" s="26">
        <f t="shared" si="132"/>
        <v>9.921139159190035E-9</v>
      </c>
      <c r="ED287" s="26">
        <f t="shared" si="132"/>
        <v>6.6395315911502724E-9</v>
      </c>
      <c r="EE287" s="26">
        <f t="shared" si="146"/>
        <v>4.4094599116799319E-9</v>
      </c>
      <c r="EF287" s="26">
        <f t="shared" si="146"/>
        <v>2.9062349417890749E-9</v>
      </c>
      <c r="EG287" s="26">
        <f t="shared" si="146"/>
        <v>1.9010709769597578E-9</v>
      </c>
      <c r="EH287" s="26">
        <f t="shared" si="146"/>
        <v>1.2342774253395548E-9</v>
      </c>
      <c r="EI287" s="26">
        <f t="shared" si="146"/>
        <v>7.9542322966326723E-10</v>
      </c>
      <c r="EJ287" s="26">
        <f t="shared" si="146"/>
        <v>5.0883691897576005E-10</v>
      </c>
      <c r="EK287" s="26">
        <f t="shared" si="146"/>
        <v>3.2313001424008568E-10</v>
      </c>
      <c r="EL287" s="26">
        <f t="shared" si="146"/>
        <v>2.0371240028179151E-10</v>
      </c>
      <c r="EM287" s="26">
        <f t="shared" si="146"/>
        <v>1.2750344478069047E-10</v>
      </c>
      <c r="EN287" s="26">
        <f t="shared" si="146"/>
        <v>7.9234283542285966E-11</v>
      </c>
      <c r="EO287" s="26">
        <f t="shared" si="146"/>
        <v>4.8889238781410407E-11</v>
      </c>
      <c r="EP287" s="26">
        <f t="shared" si="146"/>
        <v>2.9953266013962669E-11</v>
      </c>
      <c r="EQ287" s="26">
        <f t="shared" si="146"/>
        <v>1.8223315686816267E-11</v>
      </c>
      <c r="ER287" s="26">
        <f t="shared" si="146"/>
        <v>1.1009919894118274E-11</v>
      </c>
      <c r="ES287" s="26">
        <f t="shared" si="153"/>
        <v>6.6059519364709211E-12</v>
      </c>
      <c r="ET287" s="26">
        <f t="shared" si="153"/>
        <v>3.9364234141985026E-12</v>
      </c>
      <c r="EU287" s="26">
        <f t="shared" si="153"/>
        <v>2.3297199798316988E-12</v>
      </c>
      <c r="EV287" s="26">
        <f t="shared" si="153"/>
        <v>1.3694975557119139E-12</v>
      </c>
      <c r="EW287" s="26">
        <f t="shared" si="153"/>
        <v>7.9963951239554536E-13</v>
      </c>
      <c r="EX287" s="26">
        <f t="shared" si="153"/>
        <v>4.6379091718942029E-13</v>
      </c>
      <c r="EY287" s="26">
        <f t="shared" si="153"/>
        <v>2.6721728341377023E-13</v>
      </c>
      <c r="EZ287" s="26">
        <f t="shared" si="153"/>
        <v>1.529467345855099E-13</v>
      </c>
      <c r="FA287" s="26">
        <f t="shared" si="153"/>
        <v>8.6969711823134844E-14</v>
      </c>
      <c r="FB287" s="26">
        <f t="shared" si="153"/>
        <v>4.9132239796186042E-14</v>
      </c>
      <c r="FC287" s="26">
        <f t="shared" si="153"/>
        <v>2.7577450724311162E-14</v>
      </c>
      <c r="FD287" s="26">
        <f t="shared" si="153"/>
        <v>1.5379732134711648E-14</v>
      </c>
      <c r="FE287" s="26">
        <f t="shared" si="153"/>
        <v>8.5225267243307744E-15</v>
      </c>
      <c r="FF287" s="26">
        <f t="shared" si="153"/>
        <v>4.6927837026378339E-15</v>
      </c>
      <c r="FG287" s="26">
        <f t="shared" si="153"/>
        <v>2.5677495731414343E-15</v>
      </c>
      <c r="FH287" s="26">
        <f t="shared" si="153"/>
        <v>1.3962138303956541E-15</v>
      </c>
    </row>
    <row r="288" spans="2:164" ht="19.2" customHeight="1" x14ac:dyDescent="0.3">
      <c r="B288" s="26">
        <f t="shared" si="154"/>
        <v>1.4621917548656533E-3</v>
      </c>
      <c r="C288" s="3">
        <v>104</v>
      </c>
      <c r="D288" s="26">
        <f t="shared" ref="D288:S303" si="156">$B288*D$182</f>
        <v>2.4064919045921422E-41</v>
      </c>
      <c r="E288" s="26">
        <f t="shared" si="156"/>
        <v>2.0936479569951636E-39</v>
      </c>
      <c r="F288" s="26">
        <f t="shared" si="156"/>
        <v>9.1073686129288685E-38</v>
      </c>
      <c r="G288" s="26">
        <f t="shared" si="156"/>
        <v>2.6411368977494053E-36</v>
      </c>
      <c r="H288" s="26">
        <f t="shared" si="156"/>
        <v>5.7444727526049418E-35</v>
      </c>
      <c r="I288" s="26">
        <f t="shared" si="156"/>
        <v>9.9953825895326169E-34</v>
      </c>
      <c r="J288" s="26">
        <f t="shared" si="156"/>
        <v>1.449330475482215E-32</v>
      </c>
      <c r="K288" s="26">
        <f t="shared" si="156"/>
        <v>1.8013107338136122E-31</v>
      </c>
      <c r="L288" s="26">
        <f t="shared" si="156"/>
        <v>1.9589254230223132E-30</v>
      </c>
      <c r="M288" s="26">
        <f t="shared" si="156"/>
        <v>1.893627908921565E-29</v>
      </c>
      <c r="N288" s="26">
        <f t="shared" si="156"/>
        <v>1.6474562807617819E-28</v>
      </c>
      <c r="O288" s="26">
        <f t="shared" si="156"/>
        <v>1.3029881493297527E-27</v>
      </c>
      <c r="P288" s="26">
        <f t="shared" si="156"/>
        <v>9.4466640826407759E-27</v>
      </c>
      <c r="Q288" s="26">
        <f t="shared" si="156"/>
        <v>6.3219982706903731E-26</v>
      </c>
      <c r="R288" s="26">
        <f t="shared" si="156"/>
        <v>3.928670353929004E-25</v>
      </c>
      <c r="S288" s="26">
        <f t="shared" si="156"/>
        <v>2.278628805278822E-24</v>
      </c>
      <c r="T288" s="26">
        <f t="shared" si="155"/>
        <v>1.2390044128703611E-23</v>
      </c>
      <c r="U288" s="26">
        <f t="shared" si="155"/>
        <v>6.3407872893953332E-23</v>
      </c>
      <c r="V288" s="26">
        <f t="shared" si="155"/>
        <v>3.0647138565410937E-22</v>
      </c>
      <c r="W288" s="26">
        <f t="shared" si="155"/>
        <v>1.4033163448372408E-21</v>
      </c>
      <c r="X288" s="26">
        <f t="shared" si="155"/>
        <v>6.1044261000420278E-21</v>
      </c>
      <c r="Y288" s="26">
        <f t="shared" si="155"/>
        <v>2.5289765271602657E-20</v>
      </c>
      <c r="Z288" s="26">
        <f t="shared" si="155"/>
        <v>1.0000952630133743E-19</v>
      </c>
      <c r="AA288" s="26">
        <f t="shared" si="155"/>
        <v>3.7829690383549501E-19</v>
      </c>
      <c r="AB288" s="26">
        <f t="shared" si="155"/>
        <v>1.3713262764036695E-18</v>
      </c>
      <c r="AC288" s="26">
        <f t="shared" si="155"/>
        <v>4.7722154418847751E-18</v>
      </c>
      <c r="AD288" s="26">
        <f t="shared" si="155"/>
        <v>1.5968567055537431E-17</v>
      </c>
      <c r="AE288" s="26">
        <f t="shared" si="155"/>
        <v>5.1454271623398451E-17</v>
      </c>
      <c r="AF288" s="26">
        <f t="shared" si="155"/>
        <v>1.5987577254413183E-16</v>
      </c>
      <c r="AG288" s="26">
        <f t="shared" si="155"/>
        <v>4.7962731763239488E-16</v>
      </c>
      <c r="AH288" s="26">
        <f t="shared" si="155"/>
        <v>1.390919221133936E-15</v>
      </c>
      <c r="AI288" s="26">
        <f t="shared" si="148"/>
        <v>3.9035474915694433E-15</v>
      </c>
      <c r="AJ288" s="26">
        <f t="shared" si="148"/>
        <v>1.0612769742704419E-14</v>
      </c>
      <c r="AK288" s="26">
        <f t="shared" si="148"/>
        <v>2.7979120230766214E-14</v>
      </c>
      <c r="AL288" s="26">
        <f t="shared" si="148"/>
        <v>7.1593631178725283E-14</v>
      </c>
      <c r="AM288" s="26">
        <f t="shared" si="148"/>
        <v>1.7796131178711663E-13</v>
      </c>
      <c r="AN288" s="26">
        <f t="shared" si="148"/>
        <v>4.3007317015219995E-13</v>
      </c>
      <c r="AO288" s="26">
        <f t="shared" si="148"/>
        <v>1.0112531298173369E-12</v>
      </c>
      <c r="AP288" s="26">
        <f t="shared" si="148"/>
        <v>2.3152374287923225E-12</v>
      </c>
      <c r="AQ288" s="26">
        <f t="shared" si="148"/>
        <v>5.16476041807517E-12</v>
      </c>
      <c r="AR288" s="26">
        <f t="shared" si="148"/>
        <v>1.1233353909313522E-11</v>
      </c>
      <c r="AS288" s="26">
        <f t="shared" si="148"/>
        <v>2.3836629027079884E-11</v>
      </c>
      <c r="AT288" s="26">
        <f t="shared" si="148"/>
        <v>4.9375874413236846E-11</v>
      </c>
      <c r="AU288" s="26">
        <f t="shared" si="148"/>
        <v>9.9900024975618845E-11</v>
      </c>
      <c r="AV288" s="26">
        <f t="shared" si="148"/>
        <v>1.9752959483815459E-10</v>
      </c>
      <c r="AW288" s="26">
        <f t="shared" si="148"/>
        <v>3.8189055002043155E-10</v>
      </c>
      <c r="AX288" s="26">
        <f t="shared" si="148"/>
        <v>7.2227125764733896E-10</v>
      </c>
      <c r="AY288" s="26">
        <f t="shared" si="147"/>
        <v>1.3369702003259334E-9</v>
      </c>
      <c r="AZ288" s="26">
        <f t="shared" si="147"/>
        <v>2.4232584880907475E-9</v>
      </c>
      <c r="BA288" s="26">
        <f t="shared" si="147"/>
        <v>4.302520172732555E-9</v>
      </c>
      <c r="BB288" s="26">
        <f t="shared" si="147"/>
        <v>7.4863851005546696E-9</v>
      </c>
      <c r="BC288" s="26">
        <f t="shared" si="147"/>
        <v>1.2770892230357937E-8</v>
      </c>
      <c r="BD288" s="26">
        <f t="shared" si="147"/>
        <v>2.1366685077714126E-8</v>
      </c>
      <c r="BE288" s="26">
        <f t="shared" si="147"/>
        <v>3.5073615127568502E-8</v>
      </c>
      <c r="BF288" s="26">
        <f t="shared" si="147"/>
        <v>5.6507491038860487E-8</v>
      </c>
      <c r="BG288" s="26">
        <f t="shared" si="147"/>
        <v>8.9384576734197769E-8</v>
      </c>
      <c r="BH288" s="26">
        <f t="shared" si="147"/>
        <v>1.3886532456919998E-7</v>
      </c>
      <c r="BI288" s="26">
        <f t="shared" si="147"/>
        <v>2.1195233750035808E-7</v>
      </c>
      <c r="BJ288" s="26">
        <f t="shared" si="147"/>
        <v>3.1792850625053537E-7</v>
      </c>
      <c r="BK288" s="26">
        <f t="shared" si="147"/>
        <v>4.6880983125078914E-7</v>
      </c>
      <c r="BL288" s="26">
        <f t="shared" si="147"/>
        <v>6.797742553136467E-7</v>
      </c>
      <c r="BM288" s="26">
        <f t="shared" si="147"/>
        <v>9.6951410184077486E-7</v>
      </c>
      <c r="BN288" s="26">
        <f t="shared" si="150"/>
        <v>1.3604472074217315E-6</v>
      </c>
      <c r="BO288" s="26">
        <f t="shared" si="150"/>
        <v>1.8787128102490563E-6</v>
      </c>
      <c r="BP288" s="26">
        <f t="shared" si="150"/>
        <v>2.5538752264323184E-6</v>
      </c>
      <c r="BQ288" s="26">
        <f t="shared" si="150"/>
        <v>3.4182637646094036E-6</v>
      </c>
      <c r="BR288" s="26">
        <f t="shared" si="150"/>
        <v>4.5058931442578462E-6</v>
      </c>
      <c r="BS288" s="26">
        <f t="shared" si="150"/>
        <v>5.8509358738870622E-6</v>
      </c>
      <c r="BT288" s="26">
        <f t="shared" si="150"/>
        <v>7.4857561915907889E-6</v>
      </c>
      <c r="BU288" s="26">
        <f t="shared" si="150"/>
        <v>9.4385621546144964E-6</v>
      </c>
      <c r="BV288" s="26">
        <f t="shared" si="150"/>
        <v>1.1730784392163713E-5</v>
      </c>
      <c r="BW288" s="26">
        <f t="shared" si="150"/>
        <v>1.4374341438285138E-5</v>
      </c>
      <c r="BX288" s="26">
        <f t="shared" si="150"/>
        <v>1.7368995904594527E-5</v>
      </c>
      <c r="BY288" s="26">
        <f t="shared" si="150"/>
        <v>2.0700036215064735E-5</v>
      </c>
      <c r="BZ288" s="26">
        <f t="shared" si="150"/>
        <v>2.4336529063657154E-5</v>
      </c>
      <c r="CA288" s="26">
        <f t="shared" si="150"/>
        <v>2.8230373713842315E-5</v>
      </c>
      <c r="CB288" s="26">
        <f t="shared" si="150"/>
        <v>3.2316348856635311E-5</v>
      </c>
      <c r="CC288" s="26">
        <f t="shared" si="150"/>
        <v>3.6513277279574939E-5</v>
      </c>
      <c r="CD288" s="26">
        <f t="shared" si="149"/>
        <v>4.0726347734910551E-5</v>
      </c>
      <c r="CE288" s="26">
        <f t="shared" si="149"/>
        <v>4.4850534847306471E-5</v>
      </c>
      <c r="CF288" s="26">
        <f t="shared" si="149"/>
        <v>4.87749566464458E-5</v>
      </c>
      <c r="CG288" s="26">
        <f t="shared" si="149"/>
        <v>5.2387916398034372E-5</v>
      </c>
      <c r="CH288" s="26">
        <f t="shared" si="149"/>
        <v>5.5582301544256013E-5</v>
      </c>
      <c r="CI288" s="26">
        <f t="shared" si="149"/>
        <v>5.8260966678918934E-5</v>
      </c>
      <c r="CJ288" s="26">
        <f t="shared" si="123"/>
        <v>6.0341715488880319E-5</v>
      </c>
      <c r="CK288" s="26">
        <f t="shared" si="152"/>
        <v>6.1761520559206913E-5</v>
      </c>
      <c r="CL288" s="26">
        <f t="shared" si="152"/>
        <v>6.2479677775011648E-5</v>
      </c>
      <c r="CM288" s="26">
        <f t="shared" si="152"/>
        <v>6.2479677775011661E-5</v>
      </c>
      <c r="CN288" s="26">
        <f t="shared" si="152"/>
        <v>6.1769681436659254E-5</v>
      </c>
      <c r="CO288" s="26">
        <f t="shared" si="152"/>
        <v>6.0381598707745575E-5</v>
      </c>
      <c r="CP288" s="26">
        <f t="shared" si="152"/>
        <v>5.83688787508207E-5</v>
      </c>
      <c r="CQ288" s="26">
        <f t="shared" si="152"/>
        <v>5.5803213750784665E-5</v>
      </c>
      <c r="CR288" s="26">
        <f t="shared" si="152"/>
        <v>5.2770430394763738E-5</v>
      </c>
      <c r="CS288" s="26">
        <f t="shared" si="152"/>
        <v>4.9365886498327402E-5</v>
      </c>
      <c r="CT288" s="26">
        <f t="shared" si="152"/>
        <v>4.5689703461217909E-5</v>
      </c>
      <c r="CU288" s="26">
        <f t="shared" si="152"/>
        <v>4.1842149485536414E-5</v>
      </c>
      <c r="CV288" s="26">
        <f t="shared" si="152"/>
        <v>3.7919447971267293E-5</v>
      </c>
      <c r="CW288" s="26">
        <f t="shared" si="152"/>
        <v>3.401022653093049E-5</v>
      </c>
      <c r="CX288" s="26">
        <f t="shared" si="152"/>
        <v>3.0192752124397419E-5</v>
      </c>
      <c r="CY288" s="26">
        <f t="shared" si="152"/>
        <v>2.653302459416748E-5</v>
      </c>
      <c r="CZ288" s="26">
        <f t="shared" si="152"/>
        <v>2.3083731396925709E-5</v>
      </c>
      <c r="DA288" s="26">
        <f t="shared" si="151"/>
        <v>1.9884006252797408E-5</v>
      </c>
      <c r="DB288" s="26">
        <f t="shared" si="151"/>
        <v>1.6959887686209506E-5</v>
      </c>
      <c r="DC288" s="26">
        <f t="shared" si="151"/>
        <v>1.4325342026215861E-5</v>
      </c>
      <c r="DD288" s="26">
        <f t="shared" si="151"/>
        <v>1.1983699579622854E-5</v>
      </c>
      <c r="DE288" s="26">
        <f t="shared" si="151"/>
        <v>9.9293510802589394E-6</v>
      </c>
      <c r="DF288" s="26">
        <f t="shared" si="151"/>
        <v>8.1495617356842108E-6</v>
      </c>
      <c r="DG288" s="26">
        <f t="shared" si="151"/>
        <v>6.626279168266614E-6</v>
      </c>
      <c r="DH288" s="26">
        <f t="shared" si="151"/>
        <v>5.3378359966592225E-6</v>
      </c>
      <c r="DI288" s="26">
        <f t="shared" si="151"/>
        <v>4.2604746028380909E-6</v>
      </c>
      <c r="DJ288" s="26">
        <f t="shared" si="151"/>
        <v>3.3696480949719441E-6</v>
      </c>
      <c r="DK288" s="26">
        <f t="shared" si="151"/>
        <v>2.6410755338969292E-6</v>
      </c>
      <c r="DL288" s="26">
        <f t="shared" si="151"/>
        <v>2.0515497450806571E-6</v>
      </c>
      <c r="DM288" s="26">
        <f t="shared" si="151"/>
        <v>1.579511750637319E-6</v>
      </c>
      <c r="DN288" s="26">
        <f t="shared" si="151"/>
        <v>1.2054168623284795E-6</v>
      </c>
      <c r="DO288" s="26">
        <f t="shared" si="151"/>
        <v>9.1192406106589412E-7</v>
      </c>
      <c r="DP288" s="26">
        <f t="shared" si="138"/>
        <v>6.8394304579941932E-7</v>
      </c>
      <c r="DQ288" s="26">
        <f t="shared" si="138"/>
        <v>5.0857303405597554E-7</v>
      </c>
      <c r="DR288" s="26">
        <f t="shared" si="138"/>
        <v>3.7496486409212132E-7</v>
      </c>
      <c r="DS288" s="26">
        <f t="shared" si="138"/>
        <v>2.7413397626902905E-7</v>
      </c>
      <c r="DT288" s="26">
        <f t="shared" si="138"/>
        <v>1.9874713279504522E-7</v>
      </c>
      <c r="DU288" s="26">
        <f t="shared" si="138"/>
        <v>1.4290083101792482E-7</v>
      </c>
      <c r="DV288" s="26">
        <f t="shared" si="136"/>
        <v>1.0190469097179915E-7</v>
      </c>
      <c r="DW288" s="26">
        <f t="shared" si="136"/>
        <v>7.2078927760541188E-8</v>
      </c>
      <c r="DX288" s="26">
        <f t="shared" si="134"/>
        <v>5.0571505767476359E-8</v>
      </c>
      <c r="DY288" s="26">
        <f t="shared" si="132"/>
        <v>3.5197768014163748E-8</v>
      </c>
      <c r="DZ288" s="26">
        <f t="shared" si="132"/>
        <v>2.43032207716844E-8</v>
      </c>
      <c r="EA288" s="26">
        <f t="shared" si="132"/>
        <v>1.6648663048319111E-8</v>
      </c>
      <c r="EB288" s="26">
        <f t="shared" si="132"/>
        <v>1.1315888165654451E-8</v>
      </c>
      <c r="EC288" s="26">
        <f t="shared" si="132"/>
        <v>7.6316455070692572E-9</v>
      </c>
      <c r="ED288" s="26">
        <f t="shared" si="132"/>
        <v>5.1073319931925176E-9</v>
      </c>
      <c r="EE288" s="26">
        <f t="shared" si="146"/>
        <v>3.3918922397537934E-9</v>
      </c>
      <c r="EF288" s="26">
        <f t="shared" si="146"/>
        <v>2.2355653398377501E-9</v>
      </c>
      <c r="EG288" s="26">
        <f t="shared" si="146"/>
        <v>1.4623622899690444E-9</v>
      </c>
      <c r="EH288" s="26">
        <f t="shared" si="146"/>
        <v>9.4944417333811915E-10</v>
      </c>
      <c r="EI288" s="26">
        <f t="shared" si="146"/>
        <v>6.1186402281789789E-10</v>
      </c>
      <c r="EJ288" s="26">
        <f t="shared" si="146"/>
        <v>3.9141301459673848E-10</v>
      </c>
      <c r="EK288" s="26">
        <f t="shared" si="146"/>
        <v>2.4856154941545053E-10</v>
      </c>
      <c r="EL288" s="26">
        <f t="shared" si="146"/>
        <v>1.5670184637060884E-10</v>
      </c>
      <c r="EM288" s="26">
        <f t="shared" si="146"/>
        <v>9.8079572908223437E-11</v>
      </c>
      <c r="EN288" s="26">
        <f t="shared" si="146"/>
        <v>6.0949448878681509E-11</v>
      </c>
      <c r="EO288" s="26">
        <f t="shared" si="146"/>
        <v>3.7607106754931081E-11</v>
      </c>
      <c r="EP288" s="26">
        <f t="shared" si="146"/>
        <v>2.3040973856894363E-11</v>
      </c>
      <c r="EQ288" s="26">
        <f t="shared" si="146"/>
        <v>1.401793514370482E-11</v>
      </c>
      <c r="ER288" s="26">
        <f t="shared" si="146"/>
        <v>8.4691691493217501E-12</v>
      </c>
      <c r="ES288" s="26">
        <f t="shared" si="153"/>
        <v>5.0815014895930163E-12</v>
      </c>
      <c r="ET288" s="26">
        <f t="shared" si="153"/>
        <v>3.0280180109219251E-12</v>
      </c>
      <c r="EU288" s="26">
        <f t="shared" si="153"/>
        <v>1.7920922921782298E-12</v>
      </c>
      <c r="EV288" s="26">
        <f t="shared" si="153"/>
        <v>1.0534596582399337E-12</v>
      </c>
      <c r="EW288" s="26">
        <f t="shared" si="153"/>
        <v>6.1510731722734261E-13</v>
      </c>
      <c r="EX288" s="26">
        <f t="shared" si="153"/>
        <v>3.5676224399186179E-13</v>
      </c>
      <c r="EY288" s="26">
        <f t="shared" si="153"/>
        <v>2.0555175647213093E-13</v>
      </c>
      <c r="EZ288" s="26">
        <f t="shared" si="153"/>
        <v>1.1765133429654608E-13</v>
      </c>
      <c r="FA288" s="26">
        <f t="shared" si="153"/>
        <v>6.6899778325488351E-14</v>
      </c>
      <c r="FB288" s="26">
        <f t="shared" si="153"/>
        <v>3.7794030612450802E-14</v>
      </c>
      <c r="FC288" s="26">
        <f t="shared" si="153"/>
        <v>2.121342363408551E-14</v>
      </c>
      <c r="FD288" s="26">
        <f t="shared" si="153"/>
        <v>1.183056318054742E-14</v>
      </c>
      <c r="FE288" s="26">
        <f t="shared" si="153"/>
        <v>6.5557897879467497E-15</v>
      </c>
      <c r="FF288" s="26">
        <f t="shared" si="153"/>
        <v>3.6098336174137186E-15</v>
      </c>
      <c r="FG288" s="26">
        <f t="shared" si="153"/>
        <v>1.975191979339565E-15</v>
      </c>
      <c r="FH288" s="26">
        <f t="shared" si="153"/>
        <v>1.0740106387658878E-15</v>
      </c>
    </row>
    <row r="289" spans="2:164" ht="19.2" customHeight="1" x14ac:dyDescent="0.3">
      <c r="B289" s="26">
        <f t="shared" si="154"/>
        <v>1.1140508608500248E-3</v>
      </c>
      <c r="C289" s="3">
        <v>105</v>
      </c>
      <c r="D289" s="26">
        <f t="shared" si="156"/>
        <v>1.8335176415940184E-41</v>
      </c>
      <c r="E289" s="26">
        <f t="shared" si="156"/>
        <v>1.595160348186796E-39</v>
      </c>
      <c r="F289" s="26">
        <f t="shared" si="156"/>
        <v>6.9389475146124911E-38</v>
      </c>
      <c r="G289" s="26">
        <f t="shared" si="156"/>
        <v>2.0122947792376481E-36</v>
      </c>
      <c r="H289" s="26">
        <f t="shared" si="156"/>
        <v>4.3767411448418731E-35</v>
      </c>
      <c r="I289" s="26">
        <f t="shared" si="156"/>
        <v>7.615529592024873E-34</v>
      </c>
      <c r="J289" s="26">
        <f t="shared" si="156"/>
        <v>1.1042517908435955E-32</v>
      </c>
      <c r="K289" s="26">
        <f t="shared" si="156"/>
        <v>1.3724272257627562E-31</v>
      </c>
      <c r="L289" s="26">
        <f t="shared" si="156"/>
        <v>1.4925146080170048E-30</v>
      </c>
      <c r="M289" s="26">
        <f t="shared" si="156"/>
        <v>1.4427641210831015E-29</v>
      </c>
      <c r="N289" s="26">
        <f t="shared" si="156"/>
        <v>1.2552047853423138E-28</v>
      </c>
      <c r="O289" s="26">
        <f t="shared" si="156"/>
        <v>9.9275287567981433E-28</v>
      </c>
      <c r="P289" s="26">
        <f t="shared" si="156"/>
        <v>7.1974583486787074E-27</v>
      </c>
      <c r="Q289" s="26">
        <f t="shared" si="156"/>
        <v>4.8167605871926797E-26</v>
      </c>
      <c r="R289" s="26">
        <f t="shared" si="156"/>
        <v>2.9932726506125833E-25</v>
      </c>
      <c r="S289" s="26">
        <f t="shared" si="156"/>
        <v>1.7360981373552977E-24</v>
      </c>
      <c r="T289" s="26">
        <f t="shared" si="155"/>
        <v>9.4400336218694446E-24</v>
      </c>
      <c r="U289" s="26">
        <f t="shared" si="155"/>
        <v>4.8310760300155056E-23</v>
      </c>
      <c r="V289" s="26">
        <f t="shared" si="155"/>
        <v>2.3350200811741734E-22</v>
      </c>
      <c r="W289" s="26">
        <f t="shared" si="155"/>
        <v>1.0691934055902818E-21</v>
      </c>
      <c r="X289" s="26">
        <f t="shared" si="155"/>
        <v>4.6509913143177488E-21</v>
      </c>
      <c r="Y289" s="26">
        <f t="shared" si="155"/>
        <v>1.9268392587887793E-20</v>
      </c>
      <c r="Z289" s="26">
        <f t="shared" si="155"/>
        <v>7.6197734324828743E-20</v>
      </c>
      <c r="AA289" s="26">
        <f t="shared" si="155"/>
        <v>2.8822621244609227E-19</v>
      </c>
      <c r="AB289" s="26">
        <f t="shared" si="155"/>
        <v>1.0448200201170846E-18</v>
      </c>
      <c r="AC289" s="26">
        <f t="shared" si="155"/>
        <v>3.635973670007458E-18</v>
      </c>
      <c r="AD289" s="26">
        <f t="shared" si="155"/>
        <v>1.2166527280409506E-17</v>
      </c>
      <c r="AE289" s="26">
        <f t="shared" si="155"/>
        <v>3.9203254570208457E-17</v>
      </c>
      <c r="AF289" s="26">
        <f t="shared" si="155"/>
        <v>1.2181011241457699E-16</v>
      </c>
      <c r="AG289" s="26">
        <f t="shared" si="155"/>
        <v>3.6543033724373049E-16</v>
      </c>
      <c r="AH289" s="26">
        <f t="shared" si="155"/>
        <v>1.0597479780068115E-15</v>
      </c>
      <c r="AI289" s="26">
        <f t="shared" si="148"/>
        <v>2.974131422148156E-15</v>
      </c>
      <c r="AJ289" s="26">
        <f t="shared" si="148"/>
        <v>8.085919803965294E-15</v>
      </c>
      <c r="AK289" s="26">
        <f t="shared" si="148"/>
        <v>2.1317424937726702E-14</v>
      </c>
      <c r="AL289" s="26">
        <f t="shared" si="148"/>
        <v>5.4547528517124187E-14</v>
      </c>
      <c r="AM289" s="26">
        <f t="shared" si="148"/>
        <v>1.355895708854226E-13</v>
      </c>
      <c r="AN289" s="26">
        <f t="shared" si="148"/>
        <v>3.2767479630643904E-13</v>
      </c>
      <c r="AO289" s="26">
        <f t="shared" si="148"/>
        <v>7.7047857509892558E-13</v>
      </c>
      <c r="AP289" s="26">
        <f t="shared" si="148"/>
        <v>1.7639904219370129E-12</v>
      </c>
      <c r="AQ289" s="26">
        <f t="shared" si="148"/>
        <v>3.9350555566287123E-12</v>
      </c>
      <c r="AR289" s="26">
        <f t="shared" si="148"/>
        <v>8.5587458356674711E-12</v>
      </c>
      <c r="AS289" s="26">
        <f t="shared" si="148"/>
        <v>1.8161241163489489E-11</v>
      </c>
      <c r="AT289" s="26">
        <f t="shared" si="148"/>
        <v>3.7619713838656752E-11</v>
      </c>
      <c r="AU289" s="26">
        <f t="shared" si="148"/>
        <v>7.6114304743328874E-11</v>
      </c>
      <c r="AV289" s="26">
        <f t="shared" si="148"/>
        <v>1.5049873892430868E-10</v>
      </c>
      <c r="AW289" s="26">
        <f t="shared" si="148"/>
        <v>2.909642285869963E-10</v>
      </c>
      <c r="AX289" s="26">
        <f t="shared" si="148"/>
        <v>5.5030191058845037E-10</v>
      </c>
      <c r="AY289" s="26">
        <f t="shared" si="147"/>
        <v>1.0186439621530951E-9</v>
      </c>
      <c r="AZ289" s="26">
        <f t="shared" si="147"/>
        <v>1.8462921814024796E-9</v>
      </c>
      <c r="BA289" s="26">
        <f t="shared" si="147"/>
        <v>3.2781106077962419E-9</v>
      </c>
      <c r="BB289" s="26">
        <f t="shared" si="147"/>
        <v>5.7039124575654786E-9</v>
      </c>
      <c r="BC289" s="26">
        <f t="shared" si="147"/>
        <v>9.7302036040822659E-9</v>
      </c>
      <c r="BD289" s="26">
        <f t="shared" si="147"/>
        <v>1.6279379106829858E-8</v>
      </c>
      <c r="BE289" s="26">
        <f t="shared" si="147"/>
        <v>2.6722754382909411E-8</v>
      </c>
      <c r="BF289" s="26">
        <f t="shared" si="147"/>
        <v>4.3053326505798591E-8</v>
      </c>
      <c r="BG289" s="26">
        <f t="shared" si="147"/>
        <v>6.8102534654627072E-8</v>
      </c>
      <c r="BH289" s="26">
        <f t="shared" si="147"/>
        <v>1.058021520527241E-7</v>
      </c>
      <c r="BI289" s="26">
        <f t="shared" si="147"/>
        <v>1.6148749523836854E-7</v>
      </c>
      <c r="BJ289" s="26">
        <f t="shared" si="147"/>
        <v>2.4223124285755148E-7</v>
      </c>
      <c r="BK289" s="26">
        <f t="shared" si="147"/>
        <v>3.5718844285774516E-7</v>
      </c>
      <c r="BL289" s="26">
        <f t="shared" si="147"/>
        <v>5.1792324214373236E-7</v>
      </c>
      <c r="BM289" s="26">
        <f t="shared" si="147"/>
        <v>7.3867741092630678E-7</v>
      </c>
      <c r="BN289" s="26">
        <f t="shared" si="150"/>
        <v>1.0365312056546556E-6</v>
      </c>
      <c r="BO289" s="26">
        <f t="shared" si="150"/>
        <v>1.4314002363802375E-6</v>
      </c>
      <c r="BP289" s="26">
        <f t="shared" si="150"/>
        <v>1.9458096963293909E-6</v>
      </c>
      <c r="BQ289" s="26">
        <f t="shared" si="150"/>
        <v>2.6043914397024105E-6</v>
      </c>
      <c r="BR289" s="26">
        <f t="shared" si="150"/>
        <v>3.4330614432440829E-6</v>
      </c>
      <c r="BS289" s="26">
        <f t="shared" si="150"/>
        <v>4.4578559039139654E-6</v>
      </c>
      <c r="BT289" s="26">
        <f t="shared" si="150"/>
        <v>5.7034332888310934E-6</v>
      </c>
      <c r="BU289" s="26">
        <f t="shared" si="150"/>
        <v>7.1912854511348755E-6</v>
      </c>
      <c r="BV289" s="26">
        <f t="shared" si="150"/>
        <v>8.9377404892676165E-6</v>
      </c>
      <c r="BW289" s="26">
        <f t="shared" si="150"/>
        <v>1.0951879191074423E-5</v>
      </c>
      <c r="BX289" s="26">
        <f t="shared" si="150"/>
        <v>1.3233520689214916E-5</v>
      </c>
      <c r="BY289" s="26">
        <f t="shared" si="150"/>
        <v>1.5771456163858892E-5</v>
      </c>
      <c r="BZ289" s="26">
        <f t="shared" si="150"/>
        <v>1.8542117381834077E-5</v>
      </c>
      <c r="CA289" s="26">
        <f t="shared" si="150"/>
        <v>2.1508856162927539E-5</v>
      </c>
      <c r="CB289" s="26">
        <f t="shared" si="150"/>
        <v>2.4621980081246026E-5</v>
      </c>
      <c r="CC289" s="26">
        <f t="shared" si="150"/>
        <v>2.7819639832057178E-5</v>
      </c>
      <c r="CD289" s="26">
        <f t="shared" si="149"/>
        <v>3.1029598274217653E-5</v>
      </c>
      <c r="CE289" s="26">
        <f t="shared" si="149"/>
        <v>3.4171836074138363E-5</v>
      </c>
      <c r="CF289" s="26">
        <f t="shared" si="149"/>
        <v>3.7161871730625475E-5</v>
      </c>
      <c r="CG289" s="26">
        <f t="shared" si="149"/>
        <v>3.991460296993107E-5</v>
      </c>
      <c r="CH289" s="26">
        <f t="shared" si="149"/>
        <v>4.2348420224195185E-5</v>
      </c>
      <c r="CI289" s="26">
        <f t="shared" si="149"/>
        <v>4.4389307945843126E-5</v>
      </c>
      <c r="CJ289" s="26">
        <f t="shared" si="123"/>
        <v>4.5974640372480375E-5</v>
      </c>
      <c r="CK289" s="26">
        <f t="shared" si="152"/>
        <v>4.7056396616538743E-5</v>
      </c>
      <c r="CL289" s="26">
        <f t="shared" si="152"/>
        <v>4.7603564019056636E-5</v>
      </c>
      <c r="CM289" s="26">
        <f t="shared" si="152"/>
        <v>4.7603564019056643E-5</v>
      </c>
      <c r="CN289" s="26">
        <f t="shared" si="152"/>
        <v>4.7062614427930997E-5</v>
      </c>
      <c r="CO289" s="26">
        <f t="shared" si="152"/>
        <v>4.6005027586853907E-5</v>
      </c>
      <c r="CP289" s="26">
        <f t="shared" si="152"/>
        <v>4.4471526667292089E-5</v>
      </c>
      <c r="CQ289" s="26">
        <f t="shared" si="152"/>
        <v>4.2516734286312253E-5</v>
      </c>
      <c r="CR289" s="26">
        <f t="shared" si="152"/>
        <v>4.0206042205534397E-5</v>
      </c>
      <c r="CS289" s="26">
        <f t="shared" si="152"/>
        <v>3.7612103998725754E-5</v>
      </c>
      <c r="CT289" s="26">
        <f t="shared" si="152"/>
        <v>3.4811202637118513E-5</v>
      </c>
      <c r="CU289" s="26">
        <f t="shared" si="152"/>
        <v>3.1879732941361172E-5</v>
      </c>
      <c r="CV289" s="26">
        <f t="shared" si="152"/>
        <v>2.8891007978108498E-5</v>
      </c>
      <c r="CW289" s="26">
        <f t="shared" si="152"/>
        <v>2.5912553547375687E-5</v>
      </c>
      <c r="CX289" s="26">
        <f t="shared" si="152"/>
        <v>2.3004001618588576E-5</v>
      </c>
      <c r="CY289" s="26">
        <f t="shared" si="152"/>
        <v>2.0215637786032424E-5</v>
      </c>
      <c r="CZ289" s="26">
        <f t="shared" si="152"/>
        <v>1.7587604873848213E-5</v>
      </c>
      <c r="DA289" s="26">
        <f t="shared" si="151"/>
        <v>1.514971904975045E-5</v>
      </c>
      <c r="DB289" s="26">
        <f t="shared" si="151"/>
        <v>1.2921819189492996E-5</v>
      </c>
      <c r="DC289" s="26">
        <f t="shared" si="151"/>
        <v>1.0914546305688307E-5</v>
      </c>
      <c r="DD289" s="26">
        <f t="shared" si="151"/>
        <v>9.1304377749507732E-6</v>
      </c>
      <c r="DE289" s="26">
        <f t="shared" si="151"/>
        <v>7.5652198706734991E-6</v>
      </c>
      <c r="DF289" s="26">
        <f t="shared" si="151"/>
        <v>6.2091898938546548E-6</v>
      </c>
      <c r="DG289" s="26">
        <f t="shared" si="151"/>
        <v>5.048593652012673E-6</v>
      </c>
      <c r="DH289" s="26">
        <f t="shared" si="151"/>
        <v>4.0669226641213239E-6</v>
      </c>
      <c r="DI289" s="26">
        <f t="shared" si="151"/>
        <v>3.2460758878766499E-6</v>
      </c>
      <c r="DJ289" s="26">
        <f t="shared" si="151"/>
        <v>2.5673509295024413E-6</v>
      </c>
      <c r="DK289" s="26">
        <f t="shared" si="151"/>
        <v>2.0122480258262375E-6</v>
      </c>
      <c r="DL289" s="26">
        <f t="shared" si="151"/>
        <v>1.5630855200614576E-6</v>
      </c>
      <c r="DM289" s="26">
        <f t="shared" si="151"/>
        <v>1.2034375242951037E-6</v>
      </c>
      <c r="DN289" s="26">
        <f t="shared" si="151"/>
        <v>9.1841284748836794E-7</v>
      </c>
      <c r="DO289" s="26">
        <f t="shared" si="151"/>
        <v>6.9479928462163563E-7</v>
      </c>
      <c r="DP289" s="26">
        <f t="shared" si="138"/>
        <v>5.2109946346622582E-7</v>
      </c>
      <c r="DQ289" s="26">
        <f t="shared" si="138"/>
        <v>3.8748421642360151E-7</v>
      </c>
      <c r="DR289" s="26">
        <f t="shared" si="138"/>
        <v>2.8568751549875994E-7</v>
      </c>
      <c r="DS289" s="26">
        <f t="shared" si="138"/>
        <v>2.0886398191926084E-7</v>
      </c>
      <c r="DT289" s="26">
        <f t="shared" si="138"/>
        <v>1.5142638689146347E-7</v>
      </c>
      <c r="DU289" s="26">
        <f t="shared" si="138"/>
        <v>1.0887682363270495E-7</v>
      </c>
      <c r="DV289" s="26">
        <f t="shared" si="136"/>
        <v>7.7641669311847202E-8</v>
      </c>
      <c r="DW289" s="26">
        <f t="shared" si="136"/>
        <v>5.4917278293745829E-8</v>
      </c>
      <c r="DX289" s="26">
        <f t="shared" si="134"/>
        <v>3.8530671060934479E-8</v>
      </c>
      <c r="DY289" s="26">
        <f t="shared" si="132"/>
        <v>2.6817347058410554E-8</v>
      </c>
      <c r="DZ289" s="26">
        <f t="shared" si="132"/>
        <v>1.851673963556912E-8</v>
      </c>
      <c r="EA289" s="26">
        <f t="shared" si="132"/>
        <v>1.2684695655862216E-8</v>
      </c>
      <c r="EB289" s="26">
        <f t="shared" si="132"/>
        <v>8.6216290785938928E-9</v>
      </c>
      <c r="EC289" s="26">
        <f t="shared" si="132"/>
        <v>5.8145870530051655E-9</v>
      </c>
      <c r="ED289" s="26">
        <f t="shared" si="132"/>
        <v>3.8913005662419293E-9</v>
      </c>
      <c r="EE289" s="26">
        <f t="shared" si="146"/>
        <v>2.5842988493362313E-9</v>
      </c>
      <c r="EF289" s="26">
        <f t="shared" si="146"/>
        <v>1.703287877971624E-9</v>
      </c>
      <c r="EG289" s="26">
        <f t="shared" si="146"/>
        <v>1.1141807923573704E-9</v>
      </c>
      <c r="EH289" s="26">
        <f t="shared" si="146"/>
        <v>7.2338603682904527E-10</v>
      </c>
      <c r="EI289" s="26">
        <f t="shared" si="146"/>
        <v>4.661821126231616E-10</v>
      </c>
      <c r="EJ289" s="26">
        <f t="shared" si="146"/>
        <v>2.9821943969275402E-10</v>
      </c>
      <c r="EK289" s="26">
        <f t="shared" si="146"/>
        <v>1.8938022812605808E-10</v>
      </c>
      <c r="EL289" s="26">
        <f t="shared" si="146"/>
        <v>1.1939188294903567E-10</v>
      </c>
      <c r="EM289" s="26">
        <f t="shared" si="146"/>
        <v>7.4727293644360932E-11</v>
      </c>
      <c r="EN289" s="26">
        <f t="shared" si="146"/>
        <v>4.6437675336138425E-11</v>
      </c>
      <c r="EO289" s="26">
        <f t="shared" si="146"/>
        <v>2.8653033718042812E-11</v>
      </c>
      <c r="EP289" s="26">
        <f t="shared" si="146"/>
        <v>1.7555027700490994E-11</v>
      </c>
      <c r="EQ289" s="26">
        <f t="shared" si="146"/>
        <v>1.0680331538060846E-11</v>
      </c>
      <c r="ER289" s="26">
        <f t="shared" si="146"/>
        <v>6.4527003042451611E-12</v>
      </c>
      <c r="ES289" s="26">
        <f t="shared" si="153"/>
        <v>3.8716201825470716E-12</v>
      </c>
      <c r="ET289" s="26">
        <f t="shared" si="153"/>
        <v>2.3070613416548071E-12</v>
      </c>
      <c r="EU289" s="26">
        <f t="shared" si="153"/>
        <v>1.3654036511834171E-12</v>
      </c>
      <c r="EV289" s="26">
        <f t="shared" si="153"/>
        <v>8.026359300875709E-13</v>
      </c>
      <c r="EW289" s="26">
        <f t="shared" si="153"/>
        <v>4.6865319407797666E-13</v>
      </c>
      <c r="EX289" s="26">
        <f t="shared" si="153"/>
        <v>2.7181885256522884E-13</v>
      </c>
      <c r="EY289" s="26">
        <f t="shared" si="153"/>
        <v>1.5661086207400498E-13</v>
      </c>
      <c r="EZ289" s="26">
        <f t="shared" si="153"/>
        <v>8.9639111844987752E-14</v>
      </c>
      <c r="FA289" s="26">
        <f t="shared" si="153"/>
        <v>5.0971259676562696E-14</v>
      </c>
      <c r="FB289" s="26">
        <f t="shared" si="153"/>
        <v>2.8795451895200693E-14</v>
      </c>
      <c r="FC289" s="26">
        <f t="shared" si="153"/>
        <v>1.6162608483112815E-14</v>
      </c>
      <c r="FD289" s="26">
        <f t="shared" si="153"/>
        <v>9.0137624232742511E-15</v>
      </c>
      <c r="FE289" s="26">
        <f t="shared" si="153"/>
        <v>4.9948874574832527E-15</v>
      </c>
      <c r="FF289" s="26">
        <f t="shared" si="153"/>
        <v>2.7503494227914126E-15</v>
      </c>
      <c r="FG289" s="26">
        <f t="shared" si="153"/>
        <v>1.504908174734911E-15</v>
      </c>
      <c r="FH289" s="26">
        <f t="shared" si="153"/>
        <v>8.1829382001210737E-16</v>
      </c>
    </row>
    <row r="290" spans="2:164" ht="19.2" customHeight="1" x14ac:dyDescent="0.3">
      <c r="B290" s="26">
        <f t="shared" si="154"/>
        <v>8.4079310252832269E-4</v>
      </c>
      <c r="C290" s="3">
        <v>106</v>
      </c>
      <c r="D290" s="26">
        <f t="shared" si="156"/>
        <v>1.3837868993162437E-41</v>
      </c>
      <c r="E290" s="26">
        <f t="shared" si="156"/>
        <v>1.2038946024051318E-39</v>
      </c>
      <c r="F290" s="26">
        <f t="shared" si="156"/>
        <v>5.2369415204622705E-38</v>
      </c>
      <c r="G290" s="26">
        <f t="shared" si="156"/>
        <v>1.5187130409340778E-36</v>
      </c>
      <c r="H290" s="26">
        <f t="shared" si="156"/>
        <v>3.3032008640316108E-35</v>
      </c>
      <c r="I290" s="26">
        <f t="shared" si="156"/>
        <v>5.7475695034150122E-34</v>
      </c>
      <c r="J290" s="26">
        <f t="shared" si="156"/>
        <v>8.3339757799516848E-33</v>
      </c>
      <c r="K290" s="26">
        <f t="shared" si="156"/>
        <v>1.0357941326511392E-31</v>
      </c>
      <c r="L290" s="26">
        <f t="shared" si="156"/>
        <v>1.1264261192581195E-30</v>
      </c>
      <c r="M290" s="26">
        <f t="shared" si="156"/>
        <v>1.0888785819495132E-29</v>
      </c>
      <c r="N290" s="26">
        <f t="shared" si="156"/>
        <v>9.4732436629608812E-29</v>
      </c>
      <c r="O290" s="26">
        <f t="shared" si="156"/>
        <v>7.49247453343258E-28</v>
      </c>
      <c r="P290" s="26">
        <f t="shared" si="156"/>
        <v>5.4320440367386607E-27</v>
      </c>
      <c r="Q290" s="26">
        <f t="shared" si="156"/>
        <v>3.6352910092020311E-26</v>
      </c>
      <c r="R290" s="26">
        <f t="shared" si="156"/>
        <v>2.25907369857554E-25</v>
      </c>
      <c r="S290" s="26">
        <f t="shared" si="156"/>
        <v>1.3102627451738129E-24</v>
      </c>
      <c r="T290" s="26">
        <f t="shared" si="155"/>
        <v>7.1245536768826172E-24</v>
      </c>
      <c r="U290" s="26">
        <f t="shared" si="155"/>
        <v>3.6460951169928434E-23</v>
      </c>
      <c r="V290" s="26">
        <f t="shared" si="155"/>
        <v>1.7622793065465504E-22</v>
      </c>
      <c r="W290" s="26">
        <f t="shared" si="155"/>
        <v>8.069384193134223E-22</v>
      </c>
      <c r="X290" s="26">
        <f t="shared" si="155"/>
        <v>3.510182124013404E-21</v>
      </c>
      <c r="Y290" s="26">
        <f t="shared" si="155"/>
        <v>1.4542183085198372E-20</v>
      </c>
      <c r="Z290" s="26">
        <f t="shared" si="155"/>
        <v>5.750772401873881E-20</v>
      </c>
      <c r="AA290" s="26">
        <f t="shared" si="155"/>
        <v>2.1752921694044754E-19</v>
      </c>
      <c r="AB290" s="26">
        <f t="shared" si="155"/>
        <v>7.8854341140912242E-19</v>
      </c>
      <c r="AC290" s="26">
        <f t="shared" si="155"/>
        <v>2.7441310717037487E-18</v>
      </c>
      <c r="AD290" s="26">
        <f t="shared" si="155"/>
        <v>9.1822847399317253E-18</v>
      </c>
      <c r="AE290" s="26">
        <f t="shared" si="155"/>
        <v>2.9587361939780041E-17</v>
      </c>
      <c r="AF290" s="26">
        <f t="shared" si="155"/>
        <v>9.1932160312888529E-17</v>
      </c>
      <c r="AG290" s="26">
        <f t="shared" si="155"/>
        <v>2.757964809386652E-16</v>
      </c>
      <c r="AH290" s="26">
        <f t="shared" si="155"/>
        <v>7.9980979472212376E-16</v>
      </c>
      <c r="AI290" s="26">
        <f t="shared" si="148"/>
        <v>2.244627488413708E-15</v>
      </c>
      <c r="AJ290" s="26">
        <f t="shared" si="148"/>
        <v>6.1025809841247656E-15</v>
      </c>
      <c r="AK290" s="26">
        <f t="shared" si="148"/>
        <v>1.6088622594510758E-14</v>
      </c>
      <c r="AL290" s="26">
        <f t="shared" si="148"/>
        <v>4.1167946050659865E-14</v>
      </c>
      <c r="AM290" s="26">
        <f t="shared" si="148"/>
        <v>1.0233175161163994E-13</v>
      </c>
      <c r="AN290" s="26">
        <f t="shared" si="148"/>
        <v>2.47301733061464E-13</v>
      </c>
      <c r="AO290" s="26">
        <f t="shared" si="148"/>
        <v>5.8149326422560563E-13</v>
      </c>
      <c r="AP290" s="26">
        <f t="shared" si="148"/>
        <v>1.3313135259902016E-12</v>
      </c>
      <c r="AQ290" s="26">
        <f t="shared" si="148"/>
        <v>2.9698532502858278E-12</v>
      </c>
      <c r="AR290" s="26">
        <f t="shared" si="148"/>
        <v>6.4594308193716916E-12</v>
      </c>
      <c r="AS290" s="26">
        <f t="shared" si="148"/>
        <v>1.3706597104520404E-11</v>
      </c>
      <c r="AT290" s="26">
        <f t="shared" si="148"/>
        <v>2.8392236859363657E-11</v>
      </c>
      <c r="AU290" s="26">
        <f t="shared" si="148"/>
        <v>5.744475829685212E-11</v>
      </c>
      <c r="AV290" s="26">
        <f t="shared" si="148"/>
        <v>1.1358395390513892E-10</v>
      </c>
      <c r="AW290" s="26">
        <f t="shared" si="148"/>
        <v>2.1959564421660152E-10</v>
      </c>
      <c r="AX290" s="26">
        <f t="shared" ref="AX290:BM305" si="157">$B290*AX$182</f>
        <v>4.1532219667052958E-10</v>
      </c>
      <c r="AY290" s="26">
        <f t="shared" si="157"/>
        <v>7.6878789596460191E-10</v>
      </c>
      <c r="AZ290" s="26">
        <f t="shared" si="157"/>
        <v>1.3934280614358371E-9</v>
      </c>
      <c r="BA290" s="26">
        <f t="shared" si="157"/>
        <v>2.4740457417330189E-9</v>
      </c>
      <c r="BB290" s="26">
        <f t="shared" si="157"/>
        <v>4.304839590615466E-9</v>
      </c>
      <c r="BC290" s="26">
        <f t="shared" si="157"/>
        <v>7.3435498898734265E-9</v>
      </c>
      <c r="BD290" s="26">
        <f t="shared" si="157"/>
        <v>1.2286323854211244E-8</v>
      </c>
      <c r="BE290" s="26">
        <f t="shared" si="157"/>
        <v>2.0168116515403378E-8</v>
      </c>
      <c r="BF290" s="26">
        <f t="shared" si="157"/>
        <v>3.2493076608149959E-8</v>
      </c>
      <c r="BG290" s="26">
        <f t="shared" si="157"/>
        <v>5.1398139361982815E-8</v>
      </c>
      <c r="BH290" s="26">
        <f t="shared" si="157"/>
        <v>7.9850680794508946E-8</v>
      </c>
      <c r="BI290" s="26">
        <f t="shared" si="157"/>
        <v>1.218773548968822E-7</v>
      </c>
      <c r="BJ290" s="26">
        <f t="shared" si="157"/>
        <v>1.8281603234532233E-7</v>
      </c>
      <c r="BK290" s="26">
        <f t="shared" si="157"/>
        <v>2.6957618328886495E-7</v>
      </c>
      <c r="BL290" s="26">
        <f t="shared" si="157"/>
        <v>3.9088546576885555E-7</v>
      </c>
      <c r="BM290" s="26">
        <f t="shared" si="157"/>
        <v>5.5749238560476127E-7</v>
      </c>
      <c r="BN290" s="26">
        <f t="shared" si="150"/>
        <v>7.8228770238087416E-7</v>
      </c>
      <c r="BO290" s="26">
        <f t="shared" si="150"/>
        <v>1.0803020651926348E-6</v>
      </c>
      <c r="BP290" s="26">
        <f t="shared" si="150"/>
        <v>1.4685356198712421E-6</v>
      </c>
      <c r="BQ290" s="26">
        <f t="shared" si="150"/>
        <v>1.9655784450584278E-6</v>
      </c>
      <c r="BR290" s="26">
        <f t="shared" si="150"/>
        <v>2.5909897684861067E-6</v>
      </c>
      <c r="BS290" s="26">
        <f t="shared" si="150"/>
        <v>3.3644195501237557E-6</v>
      </c>
      <c r="BT290" s="26">
        <f t="shared" si="150"/>
        <v>4.3044779538347984E-6</v>
      </c>
      <c r="BU290" s="26">
        <f t="shared" si="150"/>
        <v>5.4273852461395419E-6</v>
      </c>
      <c r="BV290" s="26">
        <f t="shared" si="150"/>
        <v>6.745464520201992E-6</v>
      </c>
      <c r="BW290" s="26">
        <f t="shared" si="150"/>
        <v>8.2655692008109046E-6</v>
      </c>
      <c r="BX290" s="26">
        <f t="shared" si="150"/>
        <v>9.9875627843131697E-6</v>
      </c>
      <c r="BY290" s="26">
        <f t="shared" si="150"/>
        <v>1.1902985784044475E-5</v>
      </c>
      <c r="BZ290" s="26">
        <f t="shared" si="150"/>
        <v>1.399405085421443E-5</v>
      </c>
      <c r="CA290" s="26">
        <f t="shared" si="150"/>
        <v>1.6233098990888751E-5</v>
      </c>
      <c r="CB290" s="26">
        <f t="shared" si="150"/>
        <v>1.8582626476412141E-5</v>
      </c>
      <c r="CC290" s="26">
        <f t="shared" si="150"/>
        <v>2.0995954590231885E-5</v>
      </c>
      <c r="CD290" s="26">
        <f t="shared" si="149"/>
        <v>2.3418564735258664E-5</v>
      </c>
      <c r="CE290" s="26">
        <f t="shared" si="149"/>
        <v>2.5790064961613924E-5</v>
      </c>
      <c r="CF290" s="26">
        <f t="shared" si="149"/>
        <v>2.8046695645755147E-5</v>
      </c>
      <c r="CG290" s="26">
        <f t="shared" si="149"/>
        <v>3.0124228656551821E-5</v>
      </c>
      <c r="CH290" s="26">
        <f t="shared" si="149"/>
        <v>3.19610718673172E-5</v>
      </c>
      <c r="CI290" s="26">
        <f t="shared" si="149"/>
        <v>3.3501364487428856E-5</v>
      </c>
      <c r="CJ290" s="26">
        <f t="shared" si="123"/>
        <v>3.469784179055131E-5</v>
      </c>
      <c r="CK290" s="26">
        <f t="shared" si="152"/>
        <v>3.5514261597387814E-5</v>
      </c>
      <c r="CL290" s="26">
        <f t="shared" si="152"/>
        <v>3.5927218127590002E-5</v>
      </c>
      <c r="CM290" s="26">
        <f t="shared" si="152"/>
        <v>3.5927218127590009E-5</v>
      </c>
      <c r="CN290" s="26">
        <f t="shared" si="152"/>
        <v>3.5518954285231024E-5</v>
      </c>
      <c r="CO290" s="26">
        <f t="shared" si="152"/>
        <v>3.4720775537248319E-5</v>
      </c>
      <c r="CP290" s="26">
        <f t="shared" si="152"/>
        <v>3.3563416352673357E-5</v>
      </c>
      <c r="CQ290" s="26">
        <f t="shared" si="152"/>
        <v>3.2088101348160267E-5</v>
      </c>
      <c r="CR290" s="26">
        <f t="shared" si="152"/>
        <v>3.0344182796629805E-5</v>
      </c>
      <c r="CS290" s="26">
        <f t="shared" si="152"/>
        <v>2.8386493583944034E-5</v>
      </c>
      <c r="CT290" s="26">
        <f t="shared" si="152"/>
        <v>2.6272605763863091E-5</v>
      </c>
      <c r="CU290" s="26">
        <f t="shared" si="152"/>
        <v>2.4060175804800944E-5</v>
      </c>
      <c r="CV290" s="26">
        <f t="shared" si="152"/>
        <v>2.1804534323100807E-5</v>
      </c>
      <c r="CW290" s="26">
        <f t="shared" si="152"/>
        <v>1.9556644186698681E-5</v>
      </c>
      <c r="CX290" s="26">
        <f t="shared" si="152"/>
        <v>1.7361510655538592E-5</v>
      </c>
      <c r="CY290" s="26">
        <f t="shared" si="152"/>
        <v>1.5257085121533943E-5</v>
      </c>
      <c r="CZ290" s="26">
        <f t="shared" si="152"/>
        <v>1.3273664055734532E-5</v>
      </c>
      <c r="DA290" s="26">
        <f t="shared" si="151"/>
        <v>1.1433750226226781E-5</v>
      </c>
      <c r="DB290" s="26">
        <f t="shared" si="151"/>
        <v>9.7523163694287005E-6</v>
      </c>
      <c r="DC290" s="26">
        <f t="shared" si="151"/>
        <v>8.2373934382553459E-6</v>
      </c>
      <c r="DD290" s="26">
        <f t="shared" si="151"/>
        <v>6.890896433925129E-6</v>
      </c>
      <c r="DE290" s="26">
        <f t="shared" si="151"/>
        <v>5.709599902395108E-6</v>
      </c>
      <c r="DF290" s="26">
        <f t="shared" si="151"/>
        <v>4.6861810519657888E-6</v>
      </c>
      <c r="DG290" s="26">
        <f t="shared" si="151"/>
        <v>3.8102593600095737E-6</v>
      </c>
      <c r="DH290" s="26">
        <f t="shared" si="151"/>
        <v>3.0693755955632713E-6</v>
      </c>
      <c r="DI290" s="26">
        <f t="shared" si="151"/>
        <v>2.449868594623893E-6</v>
      </c>
      <c r="DJ290" s="26">
        <f t="shared" si="151"/>
        <v>1.937623343020715E-6</v>
      </c>
      <c r="DK290" s="26">
        <f t="shared" si="151"/>
        <v>1.5186777553405602E-6</v>
      </c>
      <c r="DL290" s="26">
        <f t="shared" si="151"/>
        <v>1.1796871849520464E-6</v>
      </c>
      <c r="DM290" s="26">
        <f t="shared" si="151"/>
        <v>9.0825473531706155E-7</v>
      </c>
      <c r="DN290" s="26">
        <f t="shared" si="151"/>
        <v>6.9314177168933594E-7</v>
      </c>
      <c r="DO290" s="26">
        <f t="shared" si="151"/>
        <v>5.2437681858236775E-7</v>
      </c>
      <c r="DP290" s="26">
        <f t="shared" si="138"/>
        <v>3.9328261393677512E-7</v>
      </c>
      <c r="DQ290" s="26">
        <f t="shared" si="138"/>
        <v>2.9244091805554904E-7</v>
      </c>
      <c r="DR290" s="26">
        <f t="shared" si="138"/>
        <v>2.1561321924434763E-7</v>
      </c>
      <c r="DS290" s="26">
        <f t="shared" si="138"/>
        <v>1.5763319390132933E-7</v>
      </c>
      <c r="DT290" s="26">
        <f t="shared" si="138"/>
        <v>1.1428406557846327E-7</v>
      </c>
      <c r="DU290" s="26">
        <f t="shared" si="138"/>
        <v>8.2171187647324686E-8</v>
      </c>
      <c r="DV290" s="26">
        <f t="shared" si="136"/>
        <v>5.859748627309237E-8</v>
      </c>
      <c r="DW290" s="26">
        <f t="shared" si="136"/>
        <v>4.144700248584601E-8</v>
      </c>
      <c r="DX290" s="26">
        <f t="shared" si="134"/>
        <v>2.9079751744101566E-8</v>
      </c>
      <c r="DY290" s="26">
        <f t="shared" si="132"/>
        <v>2.0239507213894808E-8</v>
      </c>
      <c r="DZ290" s="26">
        <f t="shared" si="132"/>
        <v>1.3974897838165409E-8</v>
      </c>
      <c r="EA290" s="26">
        <f t="shared" si="132"/>
        <v>9.5733552119715069E-9</v>
      </c>
      <c r="EB290" s="26">
        <f t="shared" si="132"/>
        <v>6.5068898706369168E-9</v>
      </c>
      <c r="EC290" s="26">
        <f t="shared" si="132"/>
        <v>4.3883675871737207E-9</v>
      </c>
      <c r="ED290" s="26">
        <f t="shared" si="132"/>
        <v>2.9368306160316518E-9</v>
      </c>
      <c r="EE290" s="26">
        <f t="shared" si="146"/>
        <v>1.9504142259141415E-9</v>
      </c>
      <c r="EF290" s="26">
        <f t="shared" si="146"/>
        <v>1.2855002852616061E-9</v>
      </c>
      <c r="EG290" s="26">
        <f t="shared" si="146"/>
        <v>8.4089116404330048E-10</v>
      </c>
      <c r="EH290" s="26">
        <f t="shared" si="146"/>
        <v>5.4595172590871476E-10</v>
      </c>
      <c r="EI290" s="26">
        <f t="shared" si="146"/>
        <v>3.5183555669672662E-10</v>
      </c>
      <c r="EJ290" s="26">
        <f t="shared" si="146"/>
        <v>2.2507127523981488E-10</v>
      </c>
      <c r="EK290" s="26">
        <f t="shared" si="146"/>
        <v>1.4292847405740267E-10</v>
      </c>
      <c r="EL290" s="26">
        <f t="shared" si="146"/>
        <v>9.0107081470970534E-11</v>
      </c>
      <c r="EM290" s="26">
        <f t="shared" si="146"/>
        <v>5.6397957467442353E-11</v>
      </c>
      <c r="EN290" s="26">
        <f t="shared" si="146"/>
        <v>3.5047302140481917E-11</v>
      </c>
      <c r="EO290" s="26">
        <f t="shared" si="146"/>
        <v>2.1624931107956891E-11</v>
      </c>
      <c r="EP290" s="26">
        <f t="shared" si="146"/>
        <v>1.3249077509804556E-11</v>
      </c>
      <c r="EQ290" s="26">
        <f t="shared" si="146"/>
        <v>8.0606275758949985E-12</v>
      </c>
      <c r="ER290" s="26">
        <f t="shared" si="146"/>
        <v>4.8699624937699448E-12</v>
      </c>
      <c r="ES290" s="26">
        <f t="shared" si="153"/>
        <v>2.9219774962619476E-12</v>
      </c>
      <c r="ET290" s="26">
        <f t="shared" si="153"/>
        <v>1.7411783710602358E-12</v>
      </c>
      <c r="EU290" s="26">
        <f t="shared" si="153"/>
        <v>1.0304933216478646E-12</v>
      </c>
      <c r="EV290" s="26">
        <f t="shared" si="153"/>
        <v>6.0576296610382855E-13</v>
      </c>
      <c r="EW290" s="26">
        <f t="shared" si="153"/>
        <v>3.5370052383243608E-13</v>
      </c>
      <c r="EX290" s="26">
        <f t="shared" si="153"/>
        <v>2.051463038228147E-13</v>
      </c>
      <c r="EY290" s="26">
        <f t="shared" si="153"/>
        <v>1.1819687703698517E-13</v>
      </c>
      <c r="EZ290" s="26">
        <f t="shared" si="153"/>
        <v>6.7652159883009792E-14</v>
      </c>
      <c r="FA290" s="26">
        <f t="shared" si="153"/>
        <v>3.8468875227594581E-14</v>
      </c>
      <c r="FB290" s="26">
        <f t="shared" si="153"/>
        <v>2.1732416524679822E-14</v>
      </c>
      <c r="FC290" s="26">
        <f t="shared" si="153"/>
        <v>1.2198195081594608E-14</v>
      </c>
      <c r="FD290" s="26">
        <f t="shared" si="153"/>
        <v>6.8028395647353009E-15</v>
      </c>
      <c r="FE290" s="26">
        <f t="shared" si="153"/>
        <v>3.7697263830062374E-15</v>
      </c>
      <c r="FF290" s="26">
        <f t="shared" si="153"/>
        <v>2.0757354134274864E-15</v>
      </c>
      <c r="FG290" s="26">
        <f t="shared" si="153"/>
        <v>1.1357797545169167E-15</v>
      </c>
      <c r="FH290" s="26">
        <f t="shared" si="153"/>
        <v>6.1758024151857304E-16</v>
      </c>
    </row>
    <row r="291" spans="2:164" ht="19.2" customHeight="1" x14ac:dyDescent="0.3">
      <c r="B291" s="26">
        <f t="shared" si="154"/>
        <v>6.2863035703051965E-4</v>
      </c>
      <c r="C291" s="3">
        <v>107</v>
      </c>
      <c r="D291" s="26">
        <f t="shared" si="156"/>
        <v>1.0346070275261603E-41</v>
      </c>
      <c r="E291" s="26">
        <f t="shared" si="156"/>
        <v>9.001081139477593E-40</v>
      </c>
      <c r="F291" s="26">
        <f t="shared" si="156"/>
        <v>3.9154702956727135E-38</v>
      </c>
      <c r="G291" s="26">
        <f t="shared" si="156"/>
        <v>1.1354863857451011E-36</v>
      </c>
      <c r="H291" s="26">
        <f t="shared" si="156"/>
        <v>2.4696828889955891E-35</v>
      </c>
      <c r="I291" s="26">
        <f t="shared" si="156"/>
        <v>4.297248226852332E-34</v>
      </c>
      <c r="J291" s="26">
        <f t="shared" si="156"/>
        <v>6.23100992893582E-33</v>
      </c>
      <c r="K291" s="26">
        <f t="shared" si="156"/>
        <v>7.7442551973916708E-32</v>
      </c>
      <c r="L291" s="26">
        <f t="shared" si="156"/>
        <v>8.421877527163484E-31</v>
      </c>
      <c r="M291" s="26">
        <f t="shared" si="156"/>
        <v>8.1411482762580161E-30</v>
      </c>
      <c r="N291" s="26">
        <f t="shared" si="156"/>
        <v>7.0827990003445614E-29</v>
      </c>
      <c r="O291" s="26">
        <f t="shared" si="156"/>
        <v>5.6018501184542474E-28</v>
      </c>
      <c r="P291" s="26">
        <f t="shared" si="156"/>
        <v>4.0613413358793593E-27</v>
      </c>
      <c r="Q291" s="26">
        <f t="shared" si="156"/>
        <v>2.7179745863192669E-26</v>
      </c>
      <c r="R291" s="26">
        <f t="shared" si="156"/>
        <v>1.6890270643555387E-25</v>
      </c>
      <c r="S291" s="26">
        <f t="shared" si="156"/>
        <v>9.7963569732621222E-25</v>
      </c>
      <c r="T291" s="26">
        <f t="shared" si="155"/>
        <v>5.3267691042112859E-24</v>
      </c>
      <c r="U291" s="26">
        <f t="shared" si="155"/>
        <v>2.7260524239198744E-23</v>
      </c>
      <c r="V291" s="26">
        <f t="shared" si="155"/>
        <v>1.3175920048946129E-22</v>
      </c>
      <c r="W291" s="26">
        <f t="shared" si="155"/>
        <v>6.0331844434648204E-22</v>
      </c>
      <c r="X291" s="26">
        <f t="shared" si="155"/>
        <v>2.6244352329072095E-21</v>
      </c>
      <c r="Y291" s="26">
        <f t="shared" si="155"/>
        <v>1.0872660250615571E-20</v>
      </c>
      <c r="Z291" s="26">
        <f t="shared" si="155"/>
        <v>4.2996429172888695E-20</v>
      </c>
      <c r="AA291" s="26">
        <f t="shared" si="155"/>
        <v>1.6263866687136212E-19</v>
      </c>
      <c r="AB291" s="26">
        <f t="shared" si="155"/>
        <v>5.8956516740868782E-19</v>
      </c>
      <c r="AC291" s="26">
        <f t="shared" si="155"/>
        <v>2.0516867825822356E-18</v>
      </c>
      <c r="AD291" s="26">
        <f t="shared" si="155"/>
        <v>6.8652596186405214E-18</v>
      </c>
      <c r="AE291" s="26">
        <f t="shared" si="155"/>
        <v>2.2121392104508371E-17</v>
      </c>
      <c r="AF291" s="26">
        <f t="shared" si="155"/>
        <v>6.8734325467579991E-17</v>
      </c>
      <c r="AG291" s="26">
        <f t="shared" si="155"/>
        <v>2.062029764027397E-16</v>
      </c>
      <c r="AH291" s="26">
        <f t="shared" si="155"/>
        <v>5.9798863156794115E-16</v>
      </c>
      <c r="AI291" s="26">
        <f t="shared" ref="AI291:AX306" si="158">$B291*AI$182</f>
        <v>1.6782261595616457E-15</v>
      </c>
      <c r="AJ291" s="26">
        <f t="shared" si="158"/>
        <v>4.5626773713082216E-15</v>
      </c>
      <c r="AK291" s="26">
        <f t="shared" si="158"/>
        <v>1.2028876706176229E-14</v>
      </c>
      <c r="AL291" s="26">
        <f t="shared" si="158"/>
        <v>3.0779772748156811E-14</v>
      </c>
      <c r="AM291" s="26">
        <f t="shared" si="158"/>
        <v>7.6509720831132421E-14</v>
      </c>
      <c r="AN291" s="26">
        <f t="shared" si="158"/>
        <v>1.8489849200857066E-13</v>
      </c>
      <c r="AO291" s="26">
        <f t="shared" si="158"/>
        <v>4.347613190471804E-13</v>
      </c>
      <c r="AP291" s="26">
        <f t="shared" si="158"/>
        <v>9.953745988711756E-13</v>
      </c>
      <c r="AQ291" s="26">
        <f t="shared" si="158"/>
        <v>2.2204510282510792E-12</v>
      </c>
      <c r="AR291" s="26">
        <f t="shared" si="158"/>
        <v>4.8294809864461096E-12</v>
      </c>
      <c r="AS291" s="26">
        <f t="shared" si="158"/>
        <v>1.0247923068800269E-11</v>
      </c>
      <c r="AT291" s="26">
        <f t="shared" si="158"/>
        <v>2.1227840642514817E-11</v>
      </c>
      <c r="AU291" s="26">
        <f t="shared" si="158"/>
        <v>4.2949351997646308E-11</v>
      </c>
      <c r="AV291" s="26">
        <f t="shared" si="158"/>
        <v>8.4922582358982098E-11</v>
      </c>
      <c r="AW291" s="26">
        <f t="shared" si="158"/>
        <v>1.6418365922736511E-10</v>
      </c>
      <c r="AX291" s="26">
        <f t="shared" si="158"/>
        <v>3.1052126853871276E-10</v>
      </c>
      <c r="AY291" s="26">
        <f t="shared" si="157"/>
        <v>5.7479468857166313E-10</v>
      </c>
      <c r="AZ291" s="26">
        <f t="shared" si="157"/>
        <v>1.0418153730361365E-9</v>
      </c>
      <c r="BA291" s="26">
        <f t="shared" si="157"/>
        <v>1.8497538255947744E-9</v>
      </c>
      <c r="BB291" s="26">
        <f t="shared" si="157"/>
        <v>3.218571656534918E-9</v>
      </c>
      <c r="BC291" s="26">
        <f t="shared" si="157"/>
        <v>5.4905045905595533E-9</v>
      </c>
      <c r="BD291" s="26">
        <f t="shared" si="157"/>
        <v>9.1860365265130498E-9</v>
      </c>
      <c r="BE291" s="26">
        <f t="shared" si="157"/>
        <v>1.5078965618993133E-8</v>
      </c>
      <c r="BF291" s="26">
        <f t="shared" si="157"/>
        <v>2.4293889052822321E-8</v>
      </c>
      <c r="BG291" s="26">
        <f t="shared" si="157"/>
        <v>3.8428515410828152E-8</v>
      </c>
      <c r="BH291" s="26">
        <f t="shared" si="157"/>
        <v>5.97014435846794E-8</v>
      </c>
      <c r="BI291" s="26">
        <f t="shared" si="157"/>
        <v>9.1123255997668651E-8</v>
      </c>
      <c r="BJ291" s="26">
        <f t="shared" si="157"/>
        <v>1.3668488399650224E-7</v>
      </c>
      <c r="BK291" s="26">
        <f t="shared" si="157"/>
        <v>2.0155228657111332E-7</v>
      </c>
      <c r="BL291" s="26">
        <f t="shared" si="157"/>
        <v>2.9225081552811539E-7</v>
      </c>
      <c r="BM291" s="26">
        <f t="shared" si="157"/>
        <v>4.1681673690075476E-7</v>
      </c>
      <c r="BN291" s="26">
        <f t="shared" si="150"/>
        <v>5.8488800178009097E-7</v>
      </c>
      <c r="BO291" s="26">
        <f t="shared" si="150"/>
        <v>8.0770247864869637E-7</v>
      </c>
      <c r="BP291" s="26">
        <f t="shared" si="150"/>
        <v>1.0979705569130747E-6</v>
      </c>
      <c r="BQ291" s="26">
        <f t="shared" si="150"/>
        <v>1.4695913607913432E-6</v>
      </c>
      <c r="BR291" s="26">
        <f t="shared" si="150"/>
        <v>1.9371886119522232E-6</v>
      </c>
      <c r="BS291" s="26">
        <f t="shared" si="150"/>
        <v>2.5154538692513978E-6</v>
      </c>
      <c r="BT291" s="26">
        <f t="shared" si="150"/>
        <v>3.218301273895166E-6</v>
      </c>
      <c r="BU291" s="26">
        <f t="shared" si="150"/>
        <v>4.0578581279547848E-6</v>
      </c>
      <c r="BV291" s="26">
        <f t="shared" si="150"/>
        <v>5.0433379590295104E-6</v>
      </c>
      <c r="BW291" s="26">
        <f t="shared" si="150"/>
        <v>6.1798648230361716E-6</v>
      </c>
      <c r="BX291" s="26">
        <f t="shared" si="150"/>
        <v>7.4673366611687014E-6</v>
      </c>
      <c r="BY291" s="26">
        <f t="shared" si="150"/>
        <v>8.8994286235846273E-6</v>
      </c>
      <c r="BZ291" s="26">
        <f t="shared" si="150"/>
        <v>1.0462841760160289E-5</v>
      </c>
      <c r="CA291" s="26">
        <f t="shared" si="150"/>
        <v>1.2136896441785942E-5</v>
      </c>
      <c r="CB291" s="26">
        <f t="shared" si="150"/>
        <v>1.3893552505728659E-5</v>
      </c>
      <c r="CC291" s="26">
        <f t="shared" ref="CC291:CR306" si="159">$B291*CC$182</f>
        <v>1.5697909974005099E-5</v>
      </c>
      <c r="CD291" s="26">
        <f t="shared" si="159"/>
        <v>1.7509207278698011E-5</v>
      </c>
      <c r="CE291" s="26">
        <f t="shared" si="159"/>
        <v>1.9282291560085116E-5</v>
      </c>
      <c r="CF291" s="26">
        <f t="shared" si="159"/>
        <v>2.0969492071592568E-5</v>
      </c>
      <c r="CG291" s="26">
        <f t="shared" si="159"/>
        <v>2.2522787780599423E-5</v>
      </c>
      <c r="CH291" s="26">
        <f t="shared" si="159"/>
        <v>2.389612849892867E-5</v>
      </c>
      <c r="CI291" s="26">
        <f t="shared" si="159"/>
        <v>2.5047749149479439E-5</v>
      </c>
      <c r="CJ291" s="26">
        <f t="shared" si="159"/>
        <v>2.5942311619103704E-5</v>
      </c>
      <c r="CK291" s="26">
        <f t="shared" si="159"/>
        <v>2.6552718951317909E-5</v>
      </c>
      <c r="CL291" s="26">
        <f t="shared" si="159"/>
        <v>2.6861471497263469E-5</v>
      </c>
      <c r="CM291" s="26">
        <f t="shared" si="159"/>
        <v>2.6861471497263473E-5</v>
      </c>
      <c r="CN291" s="26">
        <f t="shared" si="159"/>
        <v>2.6556227502976386E-5</v>
      </c>
      <c r="CO291" s="26">
        <f t="shared" si="159"/>
        <v>2.5959458345606135E-5</v>
      </c>
      <c r="CP291" s="26">
        <f t="shared" si="159"/>
        <v>2.5094143067419254E-5</v>
      </c>
      <c r="CQ291" s="26">
        <f t="shared" si="159"/>
        <v>2.3991103811708536E-5</v>
      </c>
      <c r="CR291" s="26">
        <f t="shared" si="159"/>
        <v>2.2687239474115673E-5</v>
      </c>
      <c r="CS291" s="26">
        <f t="shared" si="152"/>
        <v>2.1223546604817903E-5</v>
      </c>
      <c r="CT291" s="26">
        <f t="shared" si="152"/>
        <v>1.9643069729991036E-5</v>
      </c>
      <c r="CU291" s="26">
        <f t="shared" si="152"/>
        <v>1.7988916489570742E-5</v>
      </c>
      <c r="CV291" s="26">
        <f t="shared" si="152"/>
        <v>1.6302455568673447E-5</v>
      </c>
      <c r="CW291" s="26">
        <f t="shared" si="152"/>
        <v>1.4621790046129808E-5</v>
      </c>
      <c r="CX291" s="26">
        <f t="shared" si="152"/>
        <v>1.2980568714421335E-5</v>
      </c>
      <c r="CY291" s="26">
        <f t="shared" si="152"/>
        <v>1.140716644600665E-5</v>
      </c>
      <c r="CZ291" s="26">
        <f t="shared" si="152"/>
        <v>9.9242348080257861E-6</v>
      </c>
      <c r="DA291" s="26">
        <f t="shared" si="151"/>
        <v>8.5485982999826146E-6</v>
      </c>
      <c r="DB291" s="26">
        <f t="shared" si="151"/>
        <v>7.2914514911616222E-6</v>
      </c>
      <c r="DC291" s="26">
        <f t="shared" si="151"/>
        <v>6.1587988323404262E-6</v>
      </c>
      <c r="DD291" s="26">
        <f t="shared" si="151"/>
        <v>5.152072100130921E-6</v>
      </c>
      <c r="DE291" s="26">
        <f t="shared" si="151"/>
        <v>4.2688597401084786E-6</v>
      </c>
      <c r="DF291" s="26">
        <f t="shared" si="151"/>
        <v>3.5036867678248779E-6</v>
      </c>
      <c r="DG291" s="26">
        <f t="shared" si="151"/>
        <v>2.848792044866962E-6</v>
      </c>
      <c r="DH291" s="26">
        <f t="shared" si="151"/>
        <v>2.2948602583650554E-6</v>
      </c>
      <c r="DI291" s="26">
        <f t="shared" si="151"/>
        <v>1.8316774539244001E-6</v>
      </c>
      <c r="DJ291" s="26">
        <f t="shared" si="151"/>
        <v>1.4486903499220255E-6</v>
      </c>
      <c r="DK291" s="26">
        <f t="shared" si="151"/>
        <v>1.1354600039929386E-6</v>
      </c>
      <c r="DL291" s="26">
        <f t="shared" si="151"/>
        <v>8.8200911024451787E-7</v>
      </c>
      <c r="DM291" s="26">
        <f t="shared" si="151"/>
        <v>6.7906896098471682E-7</v>
      </c>
      <c r="DN291" s="26">
        <f t="shared" si="151"/>
        <v>5.1823683864623085E-7</v>
      </c>
      <c r="DO291" s="26">
        <f t="shared" si="151"/>
        <v>3.9205743445410552E-7</v>
      </c>
      <c r="DP291" s="26">
        <f t="shared" si="138"/>
        <v>2.940430758405786E-7</v>
      </c>
      <c r="DQ291" s="26">
        <f t="shared" si="138"/>
        <v>2.1864741536863409E-7</v>
      </c>
      <c r="DR291" s="26">
        <f t="shared" si="138"/>
        <v>1.6120614522941828E-7</v>
      </c>
      <c r="DS291" s="26">
        <f t="shared" si="138"/>
        <v>1.1785659357108696E-7</v>
      </c>
      <c r="DT291" s="26">
        <f t="shared" si="138"/>
        <v>8.5446030339037695E-8</v>
      </c>
      <c r="DU291" s="26">
        <f t="shared" si="138"/>
        <v>6.1436401979307988E-8</v>
      </c>
      <c r="DV291" s="26">
        <f t="shared" si="136"/>
        <v>4.3811204690162386E-8</v>
      </c>
      <c r="DW291" s="26">
        <f t="shared" si="136"/>
        <v>3.0988413073529628E-8</v>
      </c>
      <c r="DX291" s="26">
        <f t="shared" si="134"/>
        <v>2.1741870462879605E-8</v>
      </c>
      <c r="DY291" s="26">
        <f t="shared" si="132"/>
        <v>1.5132341842164293E-8</v>
      </c>
      <c r="DZ291" s="26">
        <f t="shared" si="132"/>
        <v>1.0448521748161021E-8</v>
      </c>
      <c r="EA291" s="26">
        <f t="shared" si="132"/>
        <v>7.1576487566141883E-9</v>
      </c>
      <c r="EB291" s="26">
        <f t="shared" si="132"/>
        <v>4.8649643892612306E-9</v>
      </c>
      <c r="EC291" s="26">
        <f t="shared" si="132"/>
        <v>3.2810224950831453E-9</v>
      </c>
      <c r="ED291" s="26">
        <f t="shared" si="132"/>
        <v>2.1957612082479571E-9</v>
      </c>
      <c r="EE291" s="26">
        <f t="shared" ref="EE291:ER309" si="160">$B291*EE$182</f>
        <v>1.45825362685169E-9</v>
      </c>
      <c r="EF291" s="26">
        <f t="shared" si="160"/>
        <v>9.6112170860680539E-10</v>
      </c>
      <c r="EG291" s="26">
        <f t="shared" si="160"/>
        <v>6.2870367405106382E-10</v>
      </c>
      <c r="EH291" s="26">
        <f t="shared" si="160"/>
        <v>4.0818820628688823E-10</v>
      </c>
      <c r="EI291" s="26">
        <f t="shared" si="160"/>
        <v>2.6305462182932749E-10</v>
      </c>
      <c r="EJ291" s="26">
        <f t="shared" si="160"/>
        <v>1.6827758896434705E-10</v>
      </c>
      <c r="EK291" s="26">
        <f t="shared" si="160"/>
        <v>1.0686241051020728E-10</v>
      </c>
      <c r="EL291" s="26">
        <f t="shared" si="160"/>
        <v>6.7369780539043179E-11</v>
      </c>
      <c r="EM291" s="26">
        <f t="shared" si="160"/>
        <v>4.2166697171919384E-11</v>
      </c>
      <c r="EN291" s="26">
        <f t="shared" si="160"/>
        <v>2.6203590385406959E-11</v>
      </c>
      <c r="EO291" s="26">
        <f t="shared" si="160"/>
        <v>1.6168172790995757E-11</v>
      </c>
      <c r="EP291" s="26">
        <f t="shared" si="160"/>
        <v>9.9058523437790763E-12</v>
      </c>
      <c r="EQ291" s="26">
        <f t="shared" si="160"/>
        <v>6.0266374399214747E-12</v>
      </c>
      <c r="ER291" s="26">
        <f t="shared" si="160"/>
        <v>3.6410934532859283E-12</v>
      </c>
      <c r="ES291" s="26">
        <f t="shared" si="153"/>
        <v>2.184656071971543E-12</v>
      </c>
      <c r="ET291" s="26">
        <f t="shared" si="153"/>
        <v>1.3018156045310134E-12</v>
      </c>
      <c r="EU291" s="26">
        <f t="shared" si="153"/>
        <v>7.7046229655914862E-13</v>
      </c>
      <c r="EV291" s="26">
        <f t="shared" si="153"/>
        <v>4.5290689054491712E-13</v>
      </c>
      <c r="EW291" s="26">
        <f t="shared" si="153"/>
        <v>2.6444898978125979E-13</v>
      </c>
      <c r="EX291" s="26">
        <f t="shared" si="153"/>
        <v>1.5338041407313201E-13</v>
      </c>
      <c r="EY291" s="26">
        <f t="shared" si="153"/>
        <v>8.8371496850082105E-14</v>
      </c>
      <c r="EZ291" s="26">
        <f t="shared" si="153"/>
        <v>5.0581054118138001E-14</v>
      </c>
      <c r="FA291" s="26">
        <f t="shared" si="153"/>
        <v>2.8761775871098662E-14</v>
      </c>
      <c r="FB291" s="26">
        <f t="shared" si="153"/>
        <v>1.6248535719386732E-14</v>
      </c>
      <c r="FC291" s="26">
        <f t="shared" si="153"/>
        <v>9.1201458553978096E-15</v>
      </c>
      <c r="FD291" s="26">
        <f t="shared" si="153"/>
        <v>5.0862351885871245E-15</v>
      </c>
      <c r="FE291" s="26">
        <f t="shared" si="153"/>
        <v>2.8184870153317573E-15</v>
      </c>
      <c r="FF291" s="26">
        <f t="shared" si="153"/>
        <v>1.5519517109738166E-15</v>
      </c>
      <c r="FG291" s="26">
        <f t="shared" si="153"/>
        <v>8.4918112487245847E-16</v>
      </c>
      <c r="FH291" s="26">
        <f t="shared" si="153"/>
        <v>4.6174223664939897E-16</v>
      </c>
    </row>
    <row r="292" spans="2:164" ht="19.2" customHeight="1" x14ac:dyDescent="0.3">
      <c r="B292" s="26">
        <f t="shared" si="154"/>
        <v>4.6565211631890399E-4</v>
      </c>
      <c r="C292" s="3">
        <v>108</v>
      </c>
      <c r="D292" s="26">
        <f t="shared" si="156"/>
        <v>7.6637557594530472E-42</v>
      </c>
      <c r="E292" s="26">
        <f t="shared" si="156"/>
        <v>6.6674675107241514E-40</v>
      </c>
      <c r="F292" s="26">
        <f t="shared" si="156"/>
        <v>2.9003483671649763E-38</v>
      </c>
      <c r="G292" s="26">
        <f t="shared" si="156"/>
        <v>8.4110102647785378E-37</v>
      </c>
      <c r="H292" s="26">
        <f t="shared" si="156"/>
        <v>1.8293947325893274E-35</v>
      </c>
      <c r="I292" s="26">
        <f t="shared" si="156"/>
        <v>3.1831468347054351E-34</v>
      </c>
      <c r="J292" s="26">
        <f t="shared" si="156"/>
        <v>4.6155629103228345E-33</v>
      </c>
      <c r="K292" s="26">
        <f t="shared" si="156"/>
        <v>5.7364853314012442E-32</v>
      </c>
      <c r="L292" s="26">
        <f t="shared" si="156"/>
        <v>6.2384277978988844E-31</v>
      </c>
      <c r="M292" s="26">
        <f t="shared" si="156"/>
        <v>6.0304802046355749E-30</v>
      </c>
      <c r="N292" s="26">
        <f t="shared" si="156"/>
        <v>5.2465177780330144E-29</v>
      </c>
      <c r="O292" s="26">
        <f t="shared" si="156"/>
        <v>4.1495186062624108E-28</v>
      </c>
      <c r="P292" s="26">
        <f t="shared" si="156"/>
        <v>3.0084009895402697E-27</v>
      </c>
      <c r="Q292" s="26">
        <f t="shared" si="156"/>
        <v>2.0133145083846446E-26</v>
      </c>
      <c r="R292" s="26">
        <f t="shared" si="156"/>
        <v>1.2511311587818821E-25</v>
      </c>
      <c r="S292" s="26">
        <f t="shared" si="156"/>
        <v>7.2565607209349137E-25</v>
      </c>
      <c r="T292" s="26">
        <f t="shared" si="155"/>
        <v>3.9457548920083646E-24</v>
      </c>
      <c r="U292" s="26">
        <f t="shared" si="155"/>
        <v>2.0192980917925019E-23</v>
      </c>
      <c r="V292" s="26">
        <f t="shared" si="155"/>
        <v>9.7599407769971434E-23</v>
      </c>
      <c r="W292" s="26">
        <f t="shared" si="155"/>
        <v>4.4690255136776505E-22</v>
      </c>
      <c r="X292" s="26">
        <f t="shared" si="155"/>
        <v>1.9440260984497871E-21</v>
      </c>
      <c r="Y292" s="26">
        <f t="shared" si="155"/>
        <v>8.0538224078633951E-21</v>
      </c>
      <c r="Z292" s="26">
        <f t="shared" si="155"/>
        <v>3.1849206794732406E-20</v>
      </c>
      <c r="AA292" s="26">
        <f t="shared" si="155"/>
        <v>1.204730865713795E-19</v>
      </c>
      <c r="AB292" s="26">
        <f t="shared" si="155"/>
        <v>4.3671493882125071E-19</v>
      </c>
      <c r="AC292" s="26">
        <f t="shared" si="155"/>
        <v>1.519767987097954E-18</v>
      </c>
      <c r="AD292" s="26">
        <f t="shared" si="155"/>
        <v>5.085377495289281E-18</v>
      </c>
      <c r="AE292" s="26">
        <f t="shared" si="155"/>
        <v>1.6386216373709922E-17</v>
      </c>
      <c r="AF292" s="26">
        <f t="shared" si="155"/>
        <v>5.0914315161170419E-17</v>
      </c>
      <c r="AG292" s="26">
        <f t="shared" si="155"/>
        <v>1.5274294548351107E-16</v>
      </c>
      <c r="AH292" s="26">
        <f t="shared" si="155"/>
        <v>4.4295454190217912E-16</v>
      </c>
      <c r="AI292" s="26">
        <f t="shared" si="158"/>
        <v>1.2431304885641835E-15</v>
      </c>
      <c r="AJ292" s="26">
        <f t="shared" si="158"/>
        <v>3.3797610157838719E-15</v>
      </c>
      <c r="AK292" s="26">
        <f t="shared" si="158"/>
        <v>8.9102790416120328E-15</v>
      </c>
      <c r="AL292" s="26">
        <f t="shared" si="158"/>
        <v>2.2799831665301366E-14</v>
      </c>
      <c r="AM292" s="26">
        <f t="shared" si="158"/>
        <v>5.6673867282320378E-14</v>
      </c>
      <c r="AN292" s="26">
        <f t="shared" si="158"/>
        <v>1.3696184593227473E-13</v>
      </c>
      <c r="AO292" s="26">
        <f t="shared" si="158"/>
        <v>3.2204542151643029E-13</v>
      </c>
      <c r="AP292" s="26">
        <f t="shared" si="158"/>
        <v>7.3731451768235318E-13</v>
      </c>
      <c r="AQ292" s="26">
        <f t="shared" si="158"/>
        <v>1.6447785394452458E-12</v>
      </c>
      <c r="AR292" s="26">
        <f t="shared" si="158"/>
        <v>3.5773933232934188E-12</v>
      </c>
      <c r="AS292" s="26">
        <f t="shared" si="158"/>
        <v>7.5910541250372458E-12</v>
      </c>
      <c r="AT292" s="26">
        <f t="shared" si="158"/>
        <v>1.5724326401862845E-11</v>
      </c>
      <c r="AU292" s="26">
        <f t="shared" si="158"/>
        <v>3.1814334813071379E-11</v>
      </c>
      <c r="AV292" s="26">
        <f t="shared" si="158"/>
        <v>6.2905616562209041E-11</v>
      </c>
      <c r="AW292" s="26">
        <f t="shared" si="158"/>
        <v>1.2161752535360392E-10</v>
      </c>
      <c r="AX292" s="26">
        <f t="shared" si="158"/>
        <v>2.300157544731208E-10</v>
      </c>
      <c r="AY292" s="26">
        <f t="shared" si="157"/>
        <v>4.2577384338641763E-10</v>
      </c>
      <c r="AZ292" s="26">
        <f t="shared" si="157"/>
        <v>7.7171509113787983E-10</v>
      </c>
      <c r="BA292" s="26">
        <f t="shared" si="157"/>
        <v>1.3701880189590938E-9</v>
      </c>
      <c r="BB292" s="26">
        <f t="shared" si="157"/>
        <v>2.3841271529888307E-9</v>
      </c>
      <c r="BC292" s="26">
        <f t="shared" si="157"/>
        <v>4.067040437451526E-9</v>
      </c>
      <c r="BD292" s="26">
        <f t="shared" si="157"/>
        <v>6.8044715011207857E-9</v>
      </c>
      <c r="BE292" s="26">
        <f t="shared" si="157"/>
        <v>1.1169604162217149E-8</v>
      </c>
      <c r="BF292" s="26">
        <f t="shared" si="157"/>
        <v>1.7995473372461002E-8</v>
      </c>
      <c r="BG292" s="26">
        <f t="shared" si="157"/>
        <v>2.846556697098385E-8</v>
      </c>
      <c r="BH292" s="26">
        <f t="shared" si="157"/>
        <v>4.4223291544207017E-8</v>
      </c>
      <c r="BI292" s="26">
        <f t="shared" si="157"/>
        <v>6.7498708146421306E-8</v>
      </c>
      <c r="BJ292" s="26">
        <f t="shared" si="157"/>
        <v>1.012480622196314E-7</v>
      </c>
      <c r="BK292" s="26">
        <f t="shared" si="157"/>
        <v>1.4929799005267672E-7</v>
      </c>
      <c r="BL292" s="26">
        <f t="shared" si="157"/>
        <v>2.1648208557638203E-7</v>
      </c>
      <c r="BM292" s="26">
        <f t="shared" si="157"/>
        <v>3.0875313844500386E-7</v>
      </c>
      <c r="BN292" s="26">
        <f t="shared" ref="BN292:CC307" si="161">$B292*BN$182</f>
        <v>4.3325037168895676E-7</v>
      </c>
      <c r="BO292" s="26">
        <f t="shared" si="161"/>
        <v>5.9829813233236837E-7</v>
      </c>
      <c r="BP292" s="26">
        <f t="shared" si="161"/>
        <v>8.1331152363931557E-7</v>
      </c>
      <c r="BQ292" s="26">
        <f t="shared" si="161"/>
        <v>1.088586193178774E-6</v>
      </c>
      <c r="BR292" s="26">
        <f t="shared" si="161"/>
        <v>1.4349545273720189E-6</v>
      </c>
      <c r="BS292" s="26">
        <f t="shared" si="161"/>
        <v>1.8632991624084452E-6</v>
      </c>
      <c r="BT292" s="26">
        <f t="shared" si="161"/>
        <v>2.3839268695519776E-6</v>
      </c>
      <c r="BU292" s="26">
        <f t="shared" si="161"/>
        <v>3.0058208355220662E-6</v>
      </c>
      <c r="BV292" s="26">
        <f t="shared" si="161"/>
        <v>3.7358058955774196E-6</v>
      </c>
      <c r="BW292" s="26">
        <f t="shared" si="161"/>
        <v>4.5776776466934657E-6</v>
      </c>
      <c r="BX292" s="26">
        <f t="shared" si="161"/>
        <v>5.5313604897545999E-6</v>
      </c>
      <c r="BY292" s="26">
        <f t="shared" si="161"/>
        <v>6.5921693508034346E-6</v>
      </c>
      <c r="BZ292" s="26">
        <f t="shared" si="161"/>
        <v>7.7502531556742972E-6</v>
      </c>
      <c r="CA292" s="26">
        <f t="shared" si="161"/>
        <v>8.9902936605821899E-6</v>
      </c>
      <c r="CB292" s="26">
        <f t="shared" si="161"/>
        <v>1.0291520374613834E-5</v>
      </c>
      <c r="CC292" s="26">
        <f t="shared" si="161"/>
        <v>1.1628081462226013E-5</v>
      </c>
      <c r="CD292" s="26">
        <f t="shared" si="159"/>
        <v>1.2969783169405948E-5</v>
      </c>
      <c r="CE292" s="26">
        <f t="shared" si="159"/>
        <v>1.4283178933396398E-5</v>
      </c>
      <c r="CF292" s="26">
        <f t="shared" si="159"/>
        <v>1.5532957090068585E-5</v>
      </c>
      <c r="CG292" s="26">
        <f t="shared" si="159"/>
        <v>1.6683546504147738E-5</v>
      </c>
      <c r="CH292" s="26">
        <f t="shared" si="159"/>
        <v>1.7700835925132367E-5</v>
      </c>
      <c r="CI292" s="26">
        <f t="shared" si="159"/>
        <v>1.8553888258873681E-5</v>
      </c>
      <c r="CJ292" s="26">
        <f t="shared" si="159"/>
        <v>1.9216527125262026E-5</v>
      </c>
      <c r="CK292" s="26">
        <f t="shared" si="159"/>
        <v>1.9668680704679955E-5</v>
      </c>
      <c r="CL292" s="26">
        <f t="shared" si="159"/>
        <v>1.989738629426926E-5</v>
      </c>
      <c r="CM292" s="26">
        <f t="shared" si="159"/>
        <v>1.9897386294269263E-5</v>
      </c>
      <c r="CN292" s="26">
        <f t="shared" si="159"/>
        <v>1.9671279631834383E-5</v>
      </c>
      <c r="CO292" s="26">
        <f t="shared" si="159"/>
        <v>1.9229228404152716E-5</v>
      </c>
      <c r="CP292" s="26">
        <f t="shared" si="159"/>
        <v>1.8588254124014284E-5</v>
      </c>
      <c r="CQ292" s="26">
        <f t="shared" si="159"/>
        <v>1.7771188008673012E-5</v>
      </c>
      <c r="CR292" s="26">
        <f t="shared" si="159"/>
        <v>1.6805362573419035E-5</v>
      </c>
      <c r="CS292" s="26">
        <f t="shared" si="152"/>
        <v>1.5721145633198464E-5</v>
      </c>
      <c r="CT292" s="26">
        <f t="shared" si="152"/>
        <v>1.4550422022215598E-5</v>
      </c>
      <c r="CU292" s="26">
        <f t="shared" si="152"/>
        <v>1.3325123325607973E-5</v>
      </c>
      <c r="CV292" s="26">
        <f t="shared" si="152"/>
        <v>1.2075893013832197E-5</v>
      </c>
      <c r="CW292" s="26">
        <f t="shared" si="152"/>
        <v>1.0830955589725797E-5</v>
      </c>
      <c r="CX292" s="26">
        <f t="shared" si="152"/>
        <v>9.6152360847565553E-6</v>
      </c>
      <c r="CY292" s="26">
        <f t="shared" si="152"/>
        <v>8.4497529229678996E-6</v>
      </c>
      <c r="CZ292" s="26">
        <f t="shared" si="152"/>
        <v>7.3512850429820728E-6</v>
      </c>
      <c r="DA292" s="26">
        <f t="shared" si="151"/>
        <v>6.3322950370241659E-6</v>
      </c>
      <c r="DB292" s="26">
        <f t="shared" si="151"/>
        <v>5.4010751786382446E-6</v>
      </c>
      <c r="DC292" s="26">
        <f t="shared" si="151"/>
        <v>4.5620732091410619E-6</v>
      </c>
      <c r="DD292" s="26">
        <f t="shared" si="151"/>
        <v>3.8163497038006865E-6</v>
      </c>
      <c r="DE292" s="26">
        <f t="shared" si="151"/>
        <v>3.1621183260062841E-6</v>
      </c>
      <c r="DF292" s="26">
        <f t="shared" si="151"/>
        <v>2.5953235317221348E-6</v>
      </c>
      <c r="DG292" s="26">
        <f t="shared" si="151"/>
        <v>2.1102163295310854E-6</v>
      </c>
      <c r="DH292" s="26">
        <f t="shared" si="151"/>
        <v>1.6998964876778206E-6</v>
      </c>
      <c r="DI292" s="26">
        <f t="shared" si="151"/>
        <v>1.3567981140180757E-6</v>
      </c>
      <c r="DJ292" s="26">
        <f t="shared" si="151"/>
        <v>1.0731039629052052E-6</v>
      </c>
      <c r="DK292" s="26">
        <f t="shared" si="151"/>
        <v>8.410814844392149E-7</v>
      </c>
      <c r="DL292" s="26">
        <f t="shared" si="151"/>
        <v>6.5334008166260664E-7</v>
      </c>
      <c r="DM292" s="26">
        <f t="shared" si="151"/>
        <v>5.0301404517386485E-7</v>
      </c>
      <c r="DN292" s="26">
        <f t="shared" si="151"/>
        <v>3.8387913973794926E-7</v>
      </c>
      <c r="DO292" s="26">
        <f t="shared" si="151"/>
        <v>2.9041291441044887E-7</v>
      </c>
      <c r="DP292" s="26">
        <f t="shared" si="138"/>
        <v>2.1780968580783627E-7</v>
      </c>
      <c r="DQ292" s="26">
        <f t="shared" si="138"/>
        <v>1.6196104842121063E-7</v>
      </c>
      <c r="DR292" s="26">
        <f t="shared" si="138"/>
        <v>1.1941195942919887E-7</v>
      </c>
      <c r="DS292" s="26">
        <f t="shared" si="138"/>
        <v>8.7301180423027484E-8</v>
      </c>
      <c r="DT292" s="26">
        <f t="shared" si="138"/>
        <v>6.3293355806694658E-8</v>
      </c>
      <c r="DU292" s="26">
        <f t="shared" si="138"/>
        <v>4.550844591059856E-8</v>
      </c>
      <c r="DV292" s="26">
        <f t="shared" si="136"/>
        <v>3.2452744214935137E-8</v>
      </c>
      <c r="DW292" s="26">
        <f t="shared" si="136"/>
        <v>2.2954380054466419E-8</v>
      </c>
      <c r="DX292" s="26">
        <f t="shared" si="134"/>
        <v>1.610508923176269E-8</v>
      </c>
      <c r="DY292" s="26">
        <f t="shared" si="132"/>
        <v>1.1209142105306898E-8</v>
      </c>
      <c r="DZ292" s="26">
        <f t="shared" si="132"/>
        <v>7.7396457393785416E-9</v>
      </c>
      <c r="EA292" s="26">
        <f t="shared" si="132"/>
        <v>5.301962041936442E-9</v>
      </c>
      <c r="EB292" s="26">
        <f t="shared" si="132"/>
        <v>3.6036773253786937E-9</v>
      </c>
      <c r="EC292" s="26">
        <f t="shared" si="132"/>
        <v>2.4303870333949251E-9</v>
      </c>
      <c r="ED292" s="26">
        <f t="shared" si="132"/>
        <v>1.6264897838873776E-9</v>
      </c>
      <c r="EE292" s="26">
        <f t="shared" si="160"/>
        <v>1.0801878717419938E-9</v>
      </c>
      <c r="EF292" s="26">
        <f t="shared" si="160"/>
        <v>7.1194200637541221E-10</v>
      </c>
      <c r="EG292" s="26">
        <f t="shared" si="160"/>
        <v>4.6570642522301072E-10</v>
      </c>
      <c r="EH292" s="26">
        <f t="shared" si="160"/>
        <v>3.023616342865842E-10</v>
      </c>
      <c r="EI292" s="26">
        <f t="shared" si="160"/>
        <v>1.9485527542913169E-10</v>
      </c>
      <c r="EJ292" s="26">
        <f t="shared" si="160"/>
        <v>1.2465006589951648E-10</v>
      </c>
      <c r="EK292" s="26">
        <f t="shared" si="160"/>
        <v>7.9157341118672149E-11</v>
      </c>
      <c r="EL292" s="26">
        <f t="shared" si="160"/>
        <v>4.9903541140032041E-11</v>
      </c>
      <c r="EM292" s="26">
        <f t="shared" si="160"/>
        <v>3.1234590497718101E-11</v>
      </c>
      <c r="EN292" s="26">
        <f t="shared" si="160"/>
        <v>1.9410066952153325E-11</v>
      </c>
      <c r="EO292" s="26">
        <f t="shared" si="160"/>
        <v>1.19764242896265E-11</v>
      </c>
      <c r="EP292" s="26">
        <f t="shared" si="160"/>
        <v>7.3376684027993234E-12</v>
      </c>
      <c r="EQ292" s="26">
        <f t="shared" si="160"/>
        <v>4.4641758814233201E-12</v>
      </c>
      <c r="ER292" s="26">
        <f t="shared" si="160"/>
        <v>2.6971062616932835E-12</v>
      </c>
      <c r="ES292" s="26">
        <f t="shared" si="153"/>
        <v>1.6182637570159595E-12</v>
      </c>
      <c r="ET292" s="26">
        <f t="shared" si="153"/>
        <v>9.6430785520815929E-13</v>
      </c>
      <c r="EU292" s="26">
        <f t="shared" si="153"/>
        <v>5.7071281226603664E-13</v>
      </c>
      <c r="EV292" s="26">
        <f t="shared" si="153"/>
        <v>3.3548658558882789E-13</v>
      </c>
      <c r="EW292" s="26">
        <f t="shared" si="153"/>
        <v>1.9588814057871118E-13</v>
      </c>
      <c r="EX292" s="26">
        <f t="shared" si="153"/>
        <v>1.1361512153565347E-13</v>
      </c>
      <c r="EY292" s="26">
        <f t="shared" si="153"/>
        <v>6.5460368037097922E-14</v>
      </c>
      <c r="EZ292" s="26">
        <f t="shared" si="153"/>
        <v>3.7467447494917078E-14</v>
      </c>
      <c r="FA292" s="26">
        <f t="shared" si="153"/>
        <v>2.1305019163776811E-14</v>
      </c>
      <c r="FB292" s="26">
        <f t="shared" si="153"/>
        <v>1.2035952384730926E-14</v>
      </c>
      <c r="FC292" s="26">
        <f t="shared" si="153"/>
        <v>6.7556635965909778E-15</v>
      </c>
      <c r="FD292" s="26">
        <f t="shared" si="153"/>
        <v>3.7675816211756521E-15</v>
      </c>
      <c r="FE292" s="26">
        <f t="shared" si="153"/>
        <v>2.0877681595050079E-15</v>
      </c>
      <c r="FF292" s="26">
        <f t="shared" si="153"/>
        <v>1.1495938599806062E-15</v>
      </c>
      <c r="FG292" s="26">
        <f t="shared" si="153"/>
        <v>6.2902305546108107E-16</v>
      </c>
      <c r="FH292" s="26">
        <f t="shared" si="153"/>
        <v>3.4203128640696259E-16</v>
      </c>
    </row>
    <row r="293" spans="2:164" ht="19.2" customHeight="1" x14ac:dyDescent="0.3">
      <c r="B293" s="26">
        <f t="shared" si="154"/>
        <v>3.4176302115148841E-4</v>
      </c>
      <c r="C293" s="3">
        <v>109</v>
      </c>
      <c r="D293" s="26">
        <f t="shared" si="156"/>
        <v>5.6247748693233253E-42</v>
      </c>
      <c r="E293" s="26">
        <f t="shared" si="156"/>
        <v>4.8935541363112929E-40</v>
      </c>
      <c r="F293" s="26">
        <f t="shared" si="156"/>
        <v>2.1286960492953906E-38</v>
      </c>
      <c r="G293" s="26">
        <f t="shared" si="156"/>
        <v>6.1732185429567106E-37</v>
      </c>
      <c r="H293" s="26">
        <f t="shared" si="156"/>
        <v>1.3426750330930812E-35</v>
      </c>
      <c r="I293" s="26">
        <f t="shared" si="156"/>
        <v>2.3362545575819656E-34</v>
      </c>
      <c r="J293" s="26">
        <f t="shared" si="156"/>
        <v>3.3875691084938159E-33</v>
      </c>
      <c r="K293" s="26">
        <f t="shared" si="156"/>
        <v>4.2102644634137485E-32</v>
      </c>
      <c r="L293" s="26">
        <f t="shared" si="156"/>
        <v>4.5786626039624744E-31</v>
      </c>
      <c r="M293" s="26">
        <f t="shared" si="156"/>
        <v>4.4260405171637152E-30</v>
      </c>
      <c r="N293" s="26">
        <f t="shared" si="156"/>
        <v>3.8506552499324793E-29</v>
      </c>
      <c r="O293" s="26">
        <f t="shared" si="156"/>
        <v>3.0455182431283679E-28</v>
      </c>
      <c r="P293" s="26">
        <f t="shared" si="156"/>
        <v>2.208000726268083E-27</v>
      </c>
      <c r="Q293" s="26">
        <f t="shared" si="156"/>
        <v>1.4776620245024883E-26</v>
      </c>
      <c r="R293" s="26">
        <f t="shared" si="156"/>
        <v>9.1826140094082873E-26</v>
      </c>
      <c r="S293" s="26">
        <f t="shared" si="156"/>
        <v>5.3259161254568055E-25</v>
      </c>
      <c r="T293" s="26">
        <f t="shared" si="155"/>
        <v>2.8959668932171421E-24</v>
      </c>
      <c r="U293" s="26">
        <f t="shared" si="155"/>
        <v>1.4820536453522916E-23</v>
      </c>
      <c r="V293" s="26">
        <f t="shared" si="155"/>
        <v>7.163259285869447E-23</v>
      </c>
      <c r="W293" s="26">
        <f t="shared" si="155"/>
        <v>3.2800187256349653E-22</v>
      </c>
      <c r="X293" s="26">
        <f t="shared" si="155"/>
        <v>1.4268081456512168E-21</v>
      </c>
      <c r="Y293" s="26">
        <f t="shared" si="155"/>
        <v>5.9110623176978915E-21</v>
      </c>
      <c r="Z293" s="26">
        <f t="shared" si="155"/>
        <v>2.3375564619987033E-20</v>
      </c>
      <c r="AA293" s="26">
        <f t="shared" si="155"/>
        <v>8.8420613997342559E-20</v>
      </c>
      <c r="AB293" s="26">
        <f t="shared" si="155"/>
        <v>3.205247257403668E-19</v>
      </c>
      <c r="AC293" s="26">
        <f t="shared" si="155"/>
        <v>1.1154260455764776E-18</v>
      </c>
      <c r="AD293" s="26">
        <f t="shared" si="155"/>
        <v>3.7323871525058863E-18</v>
      </c>
      <c r="AE293" s="26">
        <f t="shared" si="155"/>
        <v>1.2026580824741201E-17</v>
      </c>
      <c r="AF293" s="26">
        <f t="shared" si="155"/>
        <v>3.73683047054461E-17</v>
      </c>
      <c r="AG293" s="26">
        <f t="shared" si="155"/>
        <v>1.1210491411633814E-16</v>
      </c>
      <c r="AH293" s="26">
        <f t="shared" si="155"/>
        <v>3.2510425093737844E-16</v>
      </c>
      <c r="AI293" s="26">
        <f t="shared" si="158"/>
        <v>9.1238934940490319E-16</v>
      </c>
      <c r="AJ293" s="26">
        <f t="shared" si="158"/>
        <v>2.4805585436945793E-15</v>
      </c>
      <c r="AK293" s="26">
        <f t="shared" si="158"/>
        <v>6.5396543424675321E-15</v>
      </c>
      <c r="AL293" s="26">
        <f t="shared" si="158"/>
        <v>1.6733821405725737E-14</v>
      </c>
      <c r="AM293" s="26">
        <f t="shared" si="158"/>
        <v>4.1595498922803855E-14</v>
      </c>
      <c r="AN293" s="26">
        <f t="shared" si="158"/>
        <v>1.0052245573010965E-13</v>
      </c>
      <c r="AO293" s="26">
        <f t="shared" si="158"/>
        <v>2.3636361212215015E-13</v>
      </c>
      <c r="AP293" s="26">
        <f t="shared" si="158"/>
        <v>5.4114826985860658E-13</v>
      </c>
      <c r="AQ293" s="26">
        <f t="shared" si="158"/>
        <v>1.2071769096845815E-12</v>
      </c>
      <c r="AR293" s="26">
        <f t="shared" si="158"/>
        <v>2.6256097785639711E-12</v>
      </c>
      <c r="AS293" s="26">
        <f t="shared" si="158"/>
        <v>5.5714158715869564E-12</v>
      </c>
      <c r="AT293" s="26">
        <f t="shared" si="158"/>
        <v>1.1540790019715824E-11</v>
      </c>
      <c r="AU293" s="26">
        <f t="shared" si="158"/>
        <v>2.3349970505006463E-11</v>
      </c>
      <c r="AV293" s="26">
        <f t="shared" si="158"/>
        <v>4.6169259862171664E-11</v>
      </c>
      <c r="AW293" s="26">
        <f t="shared" si="158"/>
        <v>8.9260569066865063E-11</v>
      </c>
      <c r="AX293" s="26">
        <f t="shared" si="158"/>
        <v>1.6881890236559288E-10</v>
      </c>
      <c r="AY293" s="26">
        <f t="shared" si="157"/>
        <v>3.1249456395333336E-10</v>
      </c>
      <c r="AZ293" s="26">
        <f t="shared" si="157"/>
        <v>5.6639639716541512E-10</v>
      </c>
      <c r="BA293" s="26">
        <f t="shared" si="157"/>
        <v>1.0056425827222685E-9</v>
      </c>
      <c r="BB293" s="26">
        <f t="shared" si="157"/>
        <v>1.7498180939367527E-9</v>
      </c>
      <c r="BC293" s="26">
        <f t="shared" si="157"/>
        <v>2.9849838073038656E-9</v>
      </c>
      <c r="BD293" s="26">
        <f t="shared" si="157"/>
        <v>4.9941075237583637E-9</v>
      </c>
      <c r="BE293" s="26">
        <f t="shared" si="157"/>
        <v>8.197874614471283E-9</v>
      </c>
      <c r="BF293" s="26">
        <f t="shared" si="157"/>
        <v>1.320768687887043E-8</v>
      </c>
      <c r="BG293" s="26">
        <f t="shared" si="157"/>
        <v>2.0892159244758743E-8</v>
      </c>
      <c r="BH293" s="26">
        <f t="shared" si="157"/>
        <v>3.2457461683821592E-8</v>
      </c>
      <c r="BI293" s="26">
        <f t="shared" si="157"/>
        <v>4.9540336254254059E-8</v>
      </c>
      <c r="BJ293" s="26">
        <f t="shared" si="157"/>
        <v>7.4310504381380684E-8</v>
      </c>
      <c r="BK293" s="26">
        <f t="shared" si="157"/>
        <v>1.0957650646067991E-7</v>
      </c>
      <c r="BL293" s="26">
        <f t="shared" si="157"/>
        <v>1.5888593436798646E-7</v>
      </c>
      <c r="BM293" s="26">
        <f t="shared" si="157"/>
        <v>2.2660780803302987E-7</v>
      </c>
      <c r="BN293" s="26">
        <f t="shared" si="161"/>
        <v>3.1798192417538043E-7</v>
      </c>
      <c r="BO293" s="26">
        <f t="shared" si="161"/>
        <v>4.3911789528981065E-7</v>
      </c>
      <c r="BP293" s="26">
        <f t="shared" si="161"/>
        <v>5.9692588890958808E-7</v>
      </c>
      <c r="BQ293" s="26">
        <f t="shared" si="161"/>
        <v>7.9896234361744708E-7</v>
      </c>
      <c r="BR293" s="26">
        <f t="shared" si="161"/>
        <v>1.0531776347684519E-6</v>
      </c>
      <c r="BS293" s="26">
        <f t="shared" si="161"/>
        <v>1.3675590182814246E-6</v>
      </c>
      <c r="BT293" s="26">
        <f t="shared" si="161"/>
        <v>1.7496710969188788E-6</v>
      </c>
      <c r="BU293" s="26">
        <f t="shared" si="161"/>
        <v>2.2061070352455482E-6</v>
      </c>
      <c r="BV293" s="26">
        <f t="shared" si="161"/>
        <v>2.7418758866623204E-6</v>
      </c>
      <c r="BW293" s="26">
        <f t="shared" si="161"/>
        <v>3.359763410417215E-6</v>
      </c>
      <c r="BX293" s="26">
        <f t="shared" si="161"/>
        <v>4.0597141209207983E-6</v>
      </c>
      <c r="BY293" s="26">
        <f t="shared" si="161"/>
        <v>4.8382894317823266E-6</v>
      </c>
      <c r="BZ293" s="26">
        <f t="shared" si="161"/>
        <v>5.68825919682516E-6</v>
      </c>
      <c r="CA293" s="26">
        <f t="shared" si="161"/>
        <v>6.5983806683171892E-6</v>
      </c>
      <c r="CB293" s="26">
        <f t="shared" si="161"/>
        <v>7.553409449257843E-6</v>
      </c>
      <c r="CC293" s="26">
        <f t="shared" si="161"/>
        <v>8.5343717153952196E-6</v>
      </c>
      <c r="CD293" s="26">
        <f t="shared" si="159"/>
        <v>9.5191069133254453E-6</v>
      </c>
      <c r="CE293" s="26">
        <f t="shared" si="159"/>
        <v>1.0483067107079902E-5</v>
      </c>
      <c r="CF293" s="26">
        <f t="shared" si="159"/>
        <v>1.1400335478949395E-5</v>
      </c>
      <c r="CG293" s="26">
        <f t="shared" si="159"/>
        <v>1.2244804773686387E-5</v>
      </c>
      <c r="CH293" s="26">
        <f t="shared" si="159"/>
        <v>1.2991439211106297E-5</v>
      </c>
      <c r="CI293" s="26">
        <f t="shared" si="159"/>
        <v>1.3617532667063222E-5</v>
      </c>
      <c r="CJ293" s="26">
        <f t="shared" si="159"/>
        <v>1.4103873119458336E-5</v>
      </c>
      <c r="CK293" s="26">
        <f t="shared" si="159"/>
        <v>1.4435728957563238E-5</v>
      </c>
      <c r="CL293" s="26">
        <f t="shared" si="159"/>
        <v>1.4603586271023277E-5</v>
      </c>
      <c r="CM293" s="26">
        <f t="shared" si="159"/>
        <v>1.4603586271023279E-5</v>
      </c>
      <c r="CN293" s="26">
        <f t="shared" si="159"/>
        <v>1.4437636427034377E-5</v>
      </c>
      <c r="CO293" s="26">
        <f t="shared" si="159"/>
        <v>1.4113195159011137E-5</v>
      </c>
      <c r="CP293" s="26">
        <f t="shared" si="159"/>
        <v>1.3642755320377425E-5</v>
      </c>
      <c r="CQ293" s="26">
        <f t="shared" si="159"/>
        <v>1.3043073767833373E-5</v>
      </c>
      <c r="CR293" s="26">
        <f t="shared" si="159"/>
        <v>1.2334211063059815E-5</v>
      </c>
      <c r="CS293" s="26">
        <f t="shared" si="152"/>
        <v>1.1538455510604352E-5</v>
      </c>
      <c r="CT293" s="26">
        <f t="shared" si="152"/>
        <v>1.0679208823644451E-5</v>
      </c>
      <c r="CU293" s="26">
        <f t="shared" si="152"/>
        <v>9.7799070279691331E-6</v>
      </c>
      <c r="CV293" s="26">
        <f t="shared" si="152"/>
        <v>8.8630407440970065E-6</v>
      </c>
      <c r="CW293" s="26">
        <f t="shared" si="152"/>
        <v>7.9493252034684578E-6</v>
      </c>
      <c r="CX293" s="26">
        <f t="shared" si="152"/>
        <v>7.0570540071607595E-6</v>
      </c>
      <c r="CY293" s="26">
        <f t="shared" si="152"/>
        <v>6.2016535214443159E-6</v>
      </c>
      <c r="CZ293" s="26">
        <f t="shared" si="152"/>
        <v>5.395438563656555E-6</v>
      </c>
      <c r="DA293" s="26">
        <f t="shared" si="151"/>
        <v>4.6475559904764416E-6</v>
      </c>
      <c r="DB293" s="26">
        <f t="shared" si="151"/>
        <v>3.9640918742298956E-6</v>
      </c>
      <c r="DC293" s="26">
        <f t="shared" si="151"/>
        <v>3.3483106122136159E-6</v>
      </c>
      <c r="DD293" s="26">
        <f t="shared" si="151"/>
        <v>2.8009906082940756E-6</v>
      </c>
      <c r="DE293" s="26">
        <f t="shared" si="151"/>
        <v>2.3208207897293777E-6</v>
      </c>
      <c r="DF293" s="26">
        <f t="shared" si="151"/>
        <v>1.9048246104382598E-6</v>
      </c>
      <c r="DG293" s="26">
        <f t="shared" si="151"/>
        <v>1.5487826271787749E-6</v>
      </c>
      <c r="DH293" s="26">
        <f t="shared" si="151"/>
        <v>1.2476304496717924E-6</v>
      </c>
      <c r="DI293" s="26">
        <f t="shared" si="151"/>
        <v>9.9581512955454886E-7</v>
      </c>
      <c r="DJ293" s="26">
        <f t="shared" si="151"/>
        <v>7.8759923882950675E-7</v>
      </c>
      <c r="DK293" s="26">
        <f t="shared" si="151"/>
        <v>6.1730751151501873E-7</v>
      </c>
      <c r="DL293" s="26">
        <f t="shared" si="151"/>
        <v>4.7951565626613221E-7</v>
      </c>
      <c r="DM293" s="26">
        <f t="shared" si="151"/>
        <v>3.6918462031109265E-7</v>
      </c>
      <c r="DN293" s="26">
        <f t="shared" si="151"/>
        <v>2.8174615760583367E-7</v>
      </c>
      <c r="DO293" s="26">
        <f t="shared" ref="DO293:ED308" si="162">$B293*DO$182</f>
        <v>2.1314709314528311E-7</v>
      </c>
      <c r="DP293" s="26">
        <f t="shared" si="162"/>
        <v>1.5986031985896205E-7</v>
      </c>
      <c r="DQ293" s="26">
        <f t="shared" si="162"/>
        <v>1.1887049425409928E-7</v>
      </c>
      <c r="DR293" s="26">
        <f t="shared" si="162"/>
        <v>8.7641805085650349E-8</v>
      </c>
      <c r="DS293" s="26">
        <f t="shared" si="162"/>
        <v>6.4074260860937468E-8</v>
      </c>
      <c r="DT293" s="26">
        <f t="shared" si="162"/>
        <v>4.6453839124179462E-8</v>
      </c>
      <c r="DU293" s="26">
        <f t="shared" si="162"/>
        <v>3.3400694246310799E-8</v>
      </c>
      <c r="DV293" s="26">
        <f t="shared" si="162"/>
        <v>2.3818527864172524E-8</v>
      </c>
      <c r="DW293" s="26">
        <f t="shared" si="162"/>
        <v>1.6847251416122103E-8</v>
      </c>
      <c r="DX293" s="26">
        <f t="shared" si="162"/>
        <v>1.1820248977440481E-8</v>
      </c>
      <c r="DY293" s="26">
        <f t="shared" si="162"/>
        <v>8.2268932882986225E-9</v>
      </c>
      <c r="DZ293" s="26">
        <f t="shared" si="162"/>
        <v>5.6804739371585503E-9</v>
      </c>
      <c r="EA293" s="26">
        <f t="shared" si="162"/>
        <v>3.8913482876597657E-9</v>
      </c>
      <c r="EB293" s="26">
        <f t="shared" si="162"/>
        <v>2.6449007892687602E-9</v>
      </c>
      <c r="EC293" s="26">
        <f t="shared" si="132"/>
        <v>1.7837702997393908E-9</v>
      </c>
      <c r="ED293" s="26">
        <f t="shared" si="132"/>
        <v>1.1937539698255956E-9</v>
      </c>
      <c r="EE293" s="26">
        <f t="shared" si="160"/>
        <v>7.9279843797577352E-10</v>
      </c>
      <c r="EF293" s="26">
        <f t="shared" si="160"/>
        <v>5.2252624321131051E-10</v>
      </c>
      <c r="EG293" s="26">
        <f t="shared" si="160"/>
        <v>3.4180288089762182E-10</v>
      </c>
      <c r="EH293" s="26">
        <f t="shared" si="160"/>
        <v>2.2191679580666683E-10</v>
      </c>
      <c r="EI293" s="26">
        <f t="shared" si="160"/>
        <v>1.4301304618651836E-10</v>
      </c>
      <c r="EJ293" s="26">
        <f t="shared" si="160"/>
        <v>9.1486286898727497E-11</v>
      </c>
      <c r="EK293" s="26">
        <f t="shared" si="160"/>
        <v>5.8097131096273008E-11</v>
      </c>
      <c r="EL293" s="26">
        <f t="shared" si="160"/>
        <v>3.6626452212867474E-11</v>
      </c>
      <c r="EM293" s="26">
        <f t="shared" si="160"/>
        <v>2.292447009006828E-11</v>
      </c>
      <c r="EN293" s="26">
        <f t="shared" si="160"/>
        <v>1.4245920698828097E-11</v>
      </c>
      <c r="EO293" s="26">
        <f t="shared" si="160"/>
        <v>8.7900361758726402E-12</v>
      </c>
      <c r="EP293" s="26">
        <f t="shared" si="160"/>
        <v>5.3854446993022441E-12</v>
      </c>
      <c r="EQ293" s="26">
        <f t="shared" si="160"/>
        <v>3.2764593625125212E-12</v>
      </c>
      <c r="ER293" s="26">
        <f t="shared" si="160"/>
        <v>1.9795275315180018E-12</v>
      </c>
      <c r="ES293" s="26">
        <f t="shared" si="153"/>
        <v>1.1877165189107935E-12</v>
      </c>
      <c r="ET293" s="26">
        <f t="shared" si="153"/>
        <v>7.0774888455644553E-13</v>
      </c>
      <c r="EU293" s="26">
        <f t="shared" si="153"/>
        <v>4.1887178881910855E-13</v>
      </c>
      <c r="EV293" s="26">
        <f t="shared" si="153"/>
        <v>2.4622868667069883E-13</v>
      </c>
      <c r="EW293" s="26">
        <f t="shared" si="153"/>
        <v>1.4377111235134734E-13</v>
      </c>
      <c r="EX293" s="26">
        <f t="shared" si="153"/>
        <v>8.3387245163782174E-14</v>
      </c>
      <c r="EY293" s="26">
        <f t="shared" si="153"/>
        <v>4.8044306816218555E-14</v>
      </c>
      <c r="EZ293" s="26">
        <f t="shared" si="153"/>
        <v>2.7499044032966603E-14</v>
      </c>
      <c r="FA293" s="26">
        <f t="shared" si="153"/>
        <v>1.5636711312863679E-14</v>
      </c>
      <c r="FB293" s="26">
        <f t="shared" si="153"/>
        <v>8.8337265209034129E-15</v>
      </c>
      <c r="FC293" s="26">
        <f t="shared" si="153"/>
        <v>4.9582852085071285E-15</v>
      </c>
      <c r="FD293" s="26">
        <f t="shared" si="153"/>
        <v>2.765197520128913E-15</v>
      </c>
      <c r="FE293" s="26">
        <f t="shared" si="153"/>
        <v>1.532306906058718E-15</v>
      </c>
      <c r="FF293" s="26">
        <f t="shared" si="153"/>
        <v>8.4373861282980089E-16</v>
      </c>
      <c r="FG293" s="26">
        <f t="shared" si="153"/>
        <v>4.6166829758611351E-16</v>
      </c>
      <c r="FH293" s="26">
        <f t="shared" si="153"/>
        <v>2.5103213681244907E-16</v>
      </c>
    </row>
    <row r="294" spans="2:164" ht="19.2" customHeight="1" x14ac:dyDescent="0.3">
      <c r="B294" s="26">
        <f t="shared" si="154"/>
        <v>2.4855492447381039E-4</v>
      </c>
      <c r="C294" s="3">
        <v>110</v>
      </c>
      <c r="D294" s="26">
        <f t="shared" si="156"/>
        <v>4.0907453595078831E-42</v>
      </c>
      <c r="E294" s="26">
        <f t="shared" si="156"/>
        <v>3.5589484627718582E-40</v>
      </c>
      <c r="F294" s="26">
        <f t="shared" si="156"/>
        <v>1.5481425813057425E-38</v>
      </c>
      <c r="G294" s="26">
        <f t="shared" si="156"/>
        <v>4.4896134857867102E-37</v>
      </c>
      <c r="H294" s="26">
        <f t="shared" si="156"/>
        <v>9.7649093315860709E-36</v>
      </c>
      <c r="I294" s="26">
        <f t="shared" si="156"/>
        <v>1.6990942236959793E-34</v>
      </c>
      <c r="J294" s="26">
        <f t="shared" si="156"/>
        <v>2.4636866243591453E-33</v>
      </c>
      <c r="K294" s="26">
        <f t="shared" si="156"/>
        <v>3.0620105188463702E-32</v>
      </c>
      <c r="L294" s="26">
        <f t="shared" si="156"/>
        <v>3.3299364392454442E-31</v>
      </c>
      <c r="M294" s="26">
        <f t="shared" si="156"/>
        <v>3.2189385579372557E-30</v>
      </c>
      <c r="N294" s="26">
        <f t="shared" si="156"/>
        <v>2.8004765454054465E-29</v>
      </c>
      <c r="O294" s="26">
        <f t="shared" si="156"/>
        <v>2.2149223586388187E-28</v>
      </c>
      <c r="P294" s="26">
        <f t="shared" si="156"/>
        <v>1.6058187100131555E-27</v>
      </c>
      <c r="Q294" s="26">
        <f t="shared" si="156"/>
        <v>1.0746632905472669E-26</v>
      </c>
      <c r="R294" s="26">
        <f t="shared" si="156"/>
        <v>6.6782647341151355E-26</v>
      </c>
      <c r="S294" s="26">
        <f t="shared" si="156"/>
        <v>3.8733935457867775E-25</v>
      </c>
      <c r="T294" s="26">
        <f t="shared" si="155"/>
        <v>2.1061577405215631E-24</v>
      </c>
      <c r="U294" s="26">
        <f t="shared" si="155"/>
        <v>1.0778571966198513E-23</v>
      </c>
      <c r="V294" s="26">
        <f t="shared" si="155"/>
        <v>5.2096431169959753E-23</v>
      </c>
      <c r="W294" s="26">
        <f t="shared" si="155"/>
        <v>2.3854681640981628E-22</v>
      </c>
      <c r="X294" s="26">
        <f t="shared" si="155"/>
        <v>1.0376786513827058E-21</v>
      </c>
      <c r="Y294" s="26">
        <f t="shared" si="155"/>
        <v>4.2989544128712046E-21</v>
      </c>
      <c r="Z294" s="26">
        <f t="shared" si="155"/>
        <v>1.7000410632717885E-20</v>
      </c>
      <c r="AA294" s="26">
        <f t="shared" si="155"/>
        <v>6.4305901088976566E-20</v>
      </c>
      <c r="AB294" s="26">
        <f t="shared" si="155"/>
        <v>2.3310889144754008E-19</v>
      </c>
      <c r="AC294" s="26">
        <f t="shared" si="155"/>
        <v>8.1121894223744029E-19</v>
      </c>
      <c r="AD294" s="26">
        <f t="shared" si="155"/>
        <v>2.7144633836406512E-18</v>
      </c>
      <c r="AE294" s="26">
        <f t="shared" si="155"/>
        <v>8.7466042361754414E-18</v>
      </c>
      <c r="AF294" s="26">
        <f t="shared" si="155"/>
        <v>2.717694887668814E-17</v>
      </c>
      <c r="AG294" s="26">
        <f t="shared" si="155"/>
        <v>8.1530846630064308E-17</v>
      </c>
      <c r="AH294" s="26">
        <f t="shared" si="155"/>
        <v>2.3643945522718494E-16</v>
      </c>
      <c r="AI294" s="26">
        <f t="shared" si="158"/>
        <v>6.6355589047629492E-16</v>
      </c>
      <c r="AJ294" s="26">
        <f t="shared" si="158"/>
        <v>1.8040425772324258E-15</v>
      </c>
      <c r="AK294" s="26">
        <f t="shared" si="158"/>
        <v>4.7561122490673079E-15</v>
      </c>
      <c r="AL294" s="26">
        <f t="shared" si="158"/>
        <v>1.2170051931436931E-14</v>
      </c>
      <c r="AM294" s="26">
        <f t="shared" si="158"/>
        <v>3.0251271943857428E-14</v>
      </c>
      <c r="AN294" s="26">
        <f t="shared" si="158"/>
        <v>7.3107240530989036E-14</v>
      </c>
      <c r="AO294" s="26">
        <f t="shared" si="158"/>
        <v>1.7190080881610964E-13</v>
      </c>
      <c r="AP294" s="26">
        <f t="shared" si="158"/>
        <v>3.9356237807898762E-13</v>
      </c>
      <c r="AQ294" s="26">
        <f t="shared" si="158"/>
        <v>8.7794684340697057E-13</v>
      </c>
      <c r="AR294" s="26">
        <f t="shared" si="158"/>
        <v>1.9095343844101657E-12</v>
      </c>
      <c r="AS294" s="26">
        <f t="shared" si="158"/>
        <v>4.0519388156996153E-12</v>
      </c>
      <c r="AT294" s="26">
        <f t="shared" si="158"/>
        <v>8.3933018325206212E-12</v>
      </c>
      <c r="AU294" s="26">
        <f t="shared" si="158"/>
        <v>1.6981796730913836E-11</v>
      </c>
      <c r="AV294" s="26">
        <f t="shared" si="158"/>
        <v>3.3577643536124937E-11</v>
      </c>
      <c r="AW294" s="26">
        <f t="shared" si="158"/>
        <v>6.4916777503174756E-11</v>
      </c>
      <c r="AX294" s="26">
        <f t="shared" si="158"/>
        <v>1.2277738353861331E-10</v>
      </c>
      <c r="AY294" s="26">
        <f t="shared" si="157"/>
        <v>2.2726877378424303E-10</v>
      </c>
      <c r="AZ294" s="26">
        <f t="shared" si="157"/>
        <v>4.1192465248393936E-10</v>
      </c>
      <c r="BA294" s="26">
        <f t="shared" si="157"/>
        <v>7.3137642379801528E-10</v>
      </c>
      <c r="BB294" s="26">
        <f t="shared" si="157"/>
        <v>1.2725949774085506E-9</v>
      </c>
      <c r="BC294" s="26">
        <f t="shared" si="157"/>
        <v>2.1708973144028171E-9</v>
      </c>
      <c r="BD294" s="26">
        <f t="shared" si="157"/>
        <v>3.6320781990970012E-9</v>
      </c>
      <c r="BE294" s="26">
        <f t="shared" si="157"/>
        <v>5.962090628706403E-9</v>
      </c>
      <c r="BF294" s="26">
        <f t="shared" si="157"/>
        <v>9.6055904573603369E-9</v>
      </c>
      <c r="BG294" s="26">
        <f t="shared" si="157"/>
        <v>1.5194297632551853E-8</v>
      </c>
      <c r="BH294" s="26">
        <f t="shared" si="157"/>
        <v>2.3605426679143035E-8</v>
      </c>
      <c r="BI294" s="26">
        <f t="shared" si="157"/>
        <v>3.602933545763941E-8</v>
      </c>
      <c r="BJ294" s="26">
        <f t="shared" si="157"/>
        <v>5.404400318645882E-8</v>
      </c>
      <c r="BK294" s="26">
        <f t="shared" si="157"/>
        <v>7.9692004698676501E-8</v>
      </c>
      <c r="BL294" s="26">
        <f t="shared" si="157"/>
        <v>1.1555340681308135E-7</v>
      </c>
      <c r="BM294" s="26">
        <f t="shared" si="157"/>
        <v>1.6480567856947668E-7</v>
      </c>
      <c r="BN294" s="26">
        <f t="shared" si="161"/>
        <v>2.3125958121845907E-7</v>
      </c>
      <c r="BO294" s="26">
        <f t="shared" si="161"/>
        <v>3.1935846930168129E-7</v>
      </c>
      <c r="BP294" s="26">
        <f t="shared" si="161"/>
        <v>4.3412791920697425E-7</v>
      </c>
      <c r="BQ294" s="26">
        <f t="shared" si="161"/>
        <v>5.8106352263087211E-7</v>
      </c>
      <c r="BR294" s="26">
        <f t="shared" si="161"/>
        <v>7.6594737074069425E-7</v>
      </c>
      <c r="BS294" s="26">
        <f t="shared" si="161"/>
        <v>9.9458837693194773E-7</v>
      </c>
      <c r="BT294" s="26">
        <f t="shared" si="161"/>
        <v>1.2724880704864606E-6</v>
      </c>
      <c r="BU294" s="26">
        <f t="shared" si="161"/>
        <v>1.6044414801785848E-6</v>
      </c>
      <c r="BV294" s="26">
        <f t="shared" si="161"/>
        <v>1.9940915539362381E-6</v>
      </c>
      <c r="BW294" s="26">
        <f t="shared" si="161"/>
        <v>2.4434642984852536E-6</v>
      </c>
      <c r="BX294" s="26">
        <f t="shared" si="161"/>
        <v>2.9525193606696791E-6</v>
      </c>
      <c r="BY294" s="26">
        <f t="shared" si="161"/>
        <v>3.5187559503871556E-6</v>
      </c>
      <c r="BZ294" s="26">
        <f t="shared" si="161"/>
        <v>4.1369157795092175E-6</v>
      </c>
      <c r="CA294" s="26">
        <f t="shared" si="161"/>
        <v>4.7988223042306955E-6</v>
      </c>
      <c r="CB294" s="26">
        <f t="shared" si="161"/>
        <v>5.4933886903693547E-6</v>
      </c>
      <c r="CC294" s="26">
        <f t="shared" si="161"/>
        <v>6.206815793014721E-6</v>
      </c>
      <c r="CD294" s="26">
        <f t="shared" si="159"/>
        <v>6.9229868460548873E-6</v>
      </c>
      <c r="CE294" s="26">
        <f t="shared" si="159"/>
        <v>7.6240488051490398E-6</v>
      </c>
      <c r="CF294" s="26">
        <f t="shared" si="159"/>
        <v>8.2911530755995821E-6</v>
      </c>
      <c r="CG294" s="26">
        <f t="shared" si="159"/>
        <v>8.9053125626810311E-6</v>
      </c>
      <c r="CH294" s="26">
        <f t="shared" si="159"/>
        <v>9.4483194262591487E-6</v>
      </c>
      <c r="CI294" s="26">
        <f t="shared" si="159"/>
        <v>9.903660121500551E-6</v>
      </c>
      <c r="CJ294" s="26">
        <f t="shared" si="159"/>
        <v>1.0257362268696998E-5</v>
      </c>
      <c r="CK294" s="26">
        <f t="shared" si="159"/>
        <v>1.0498711969136928E-5</v>
      </c>
      <c r="CL294" s="26">
        <f t="shared" si="159"/>
        <v>1.0620790015289683E-5</v>
      </c>
      <c r="CM294" s="26">
        <f t="shared" si="159"/>
        <v>1.0620790015289686E-5</v>
      </c>
      <c r="CN294" s="26">
        <f t="shared" si="159"/>
        <v>1.0500099219661392E-5</v>
      </c>
      <c r="CO294" s="26">
        <f t="shared" si="159"/>
        <v>1.0264141933826307E-5</v>
      </c>
      <c r="CP294" s="26">
        <f t="shared" si="159"/>
        <v>9.9220038693654257E-6</v>
      </c>
      <c r="CQ294" s="26">
        <f t="shared" si="159"/>
        <v>9.4858718311515682E-6</v>
      </c>
      <c r="CR294" s="26">
        <f t="shared" si="159"/>
        <v>8.97033531858898E-6</v>
      </c>
      <c r="CS294" s="26">
        <f t="shared" si="152"/>
        <v>8.3916040077122777E-6</v>
      </c>
      <c r="CT294" s="26">
        <f t="shared" si="152"/>
        <v>7.7666973262868947E-6</v>
      </c>
      <c r="CU294" s="26">
        <f t="shared" si="152"/>
        <v>7.1126596567048422E-6</v>
      </c>
      <c r="CV294" s="26">
        <f t="shared" si="152"/>
        <v>6.4458478138887484E-6</v>
      </c>
      <c r="CW294" s="26">
        <f t="shared" si="152"/>
        <v>5.7813274207043468E-6</v>
      </c>
      <c r="CX294" s="26">
        <f t="shared" si="152"/>
        <v>5.1324029142987472E-6</v>
      </c>
      <c r="CY294" s="26">
        <f t="shared" si="152"/>
        <v>4.5102934701413318E-6</v>
      </c>
      <c r="CZ294" s="26">
        <f t="shared" si="152"/>
        <v>3.9239553190229591E-6</v>
      </c>
      <c r="DA294" s="26">
        <f t="shared" ref="DA294:DP306" si="163">$B294*DA$182</f>
        <v>3.3800407203465116E-6</v>
      </c>
      <c r="DB294" s="26">
        <f t="shared" si="163"/>
        <v>2.8829759085308407E-6</v>
      </c>
      <c r="DC294" s="26">
        <f t="shared" si="163"/>
        <v>2.435134990700818E-6</v>
      </c>
      <c r="DD294" s="26">
        <f t="shared" si="163"/>
        <v>2.0370840787593333E-6</v>
      </c>
      <c r="DE294" s="26">
        <f t="shared" si="163"/>
        <v>1.6878696652577334E-6</v>
      </c>
      <c r="DF294" s="26">
        <f t="shared" si="163"/>
        <v>1.385326989409647E-6</v>
      </c>
      <c r="DG294" s="26">
        <f t="shared" si="163"/>
        <v>1.1263873652209301E-6</v>
      </c>
      <c r="DH294" s="26">
        <f t="shared" si="163"/>
        <v>9.0736759976130578E-7</v>
      </c>
      <c r="DI294" s="26">
        <f t="shared" si="163"/>
        <v>7.2422918513058281E-7</v>
      </c>
      <c r="DJ294" s="26">
        <f t="shared" si="163"/>
        <v>5.7279944642146088E-7</v>
      </c>
      <c r="DK294" s="26">
        <f t="shared" si="163"/>
        <v>4.4895091746546927E-7</v>
      </c>
      <c r="DL294" s="26">
        <f t="shared" si="163"/>
        <v>3.4873865910264249E-7</v>
      </c>
      <c r="DM294" s="26">
        <f t="shared" si="163"/>
        <v>2.6849790568079535E-7</v>
      </c>
      <c r="DN294" s="26">
        <f t="shared" si="163"/>
        <v>2.0490629644060683E-7</v>
      </c>
      <c r="DO294" s="26">
        <f t="shared" si="163"/>
        <v>1.5501606774202447E-7</v>
      </c>
      <c r="DP294" s="26">
        <f t="shared" si="163"/>
        <v>1.1626205080651815E-7</v>
      </c>
      <c r="DQ294" s="26">
        <f t="shared" si="162"/>
        <v>8.6451268548436063E-8</v>
      </c>
      <c r="DR294" s="26">
        <f t="shared" si="162"/>
        <v>6.3739494607745879E-8</v>
      </c>
      <c r="DS294" s="26">
        <f t="shared" si="162"/>
        <v>4.6599462444318274E-8</v>
      </c>
      <c r="DT294" s="26">
        <f t="shared" si="162"/>
        <v>3.3784610272130605E-8</v>
      </c>
      <c r="DU294" s="26">
        <f t="shared" si="162"/>
        <v>2.4291413997317005E-8</v>
      </c>
      <c r="DV294" s="26">
        <f t="shared" si="162"/>
        <v>1.7322565719398244E-8</v>
      </c>
      <c r="DW294" s="26">
        <f t="shared" si="162"/>
        <v>1.225254648445247E-8</v>
      </c>
      <c r="DX294" s="26">
        <f t="shared" si="162"/>
        <v>8.5965447108658259E-9</v>
      </c>
      <c r="DY294" s="26">
        <f t="shared" si="162"/>
        <v>5.9831951187626498E-9</v>
      </c>
      <c r="DZ294" s="26">
        <f t="shared" si="162"/>
        <v>4.1312537724789563E-9</v>
      </c>
      <c r="EA294" s="26">
        <f t="shared" si="162"/>
        <v>2.830071481934382E-9</v>
      </c>
      <c r="EB294" s="26">
        <f t="shared" si="162"/>
        <v>1.9235642103772848E-9</v>
      </c>
      <c r="EC294" s="26">
        <f t="shared" si="132"/>
        <v>1.2972874907195602E-9</v>
      </c>
      <c r="ED294" s="26">
        <f t="shared" si="132"/>
        <v>8.6818470532770804E-10</v>
      </c>
      <c r="EE294" s="26">
        <f t="shared" si="160"/>
        <v>5.7658068216420042E-10</v>
      </c>
      <c r="EF294" s="26">
        <f t="shared" si="160"/>
        <v>3.8001908597186319E-10</v>
      </c>
      <c r="EG294" s="26">
        <f t="shared" si="160"/>
        <v>2.4858391338008925E-10</v>
      </c>
      <c r="EH294" s="26">
        <f t="shared" si="160"/>
        <v>1.6139403331393993E-10</v>
      </c>
      <c r="EI294" s="26">
        <f t="shared" si="160"/>
        <v>1.0400948813564998E-10</v>
      </c>
      <c r="EJ294" s="26">
        <f t="shared" si="160"/>
        <v>6.6535481380892896E-11</v>
      </c>
      <c r="EK294" s="26">
        <f t="shared" si="160"/>
        <v>4.2252458979107751E-11</v>
      </c>
      <c r="EL294" s="26">
        <f t="shared" si="160"/>
        <v>2.6637419791176411E-11</v>
      </c>
      <c r="EM294" s="26">
        <f t="shared" si="160"/>
        <v>1.6672341883686063E-11</v>
      </c>
      <c r="EN294" s="26">
        <f t="shared" si="160"/>
        <v>1.0360669599147733E-11</v>
      </c>
      <c r="EO294" s="26">
        <f t="shared" si="160"/>
        <v>6.3927535824528463E-12</v>
      </c>
      <c r="EP294" s="26">
        <f t="shared" si="160"/>
        <v>3.9166870540380056E-12</v>
      </c>
      <c r="EQ294" s="26">
        <f t="shared" si="160"/>
        <v>2.3828795363727489E-12</v>
      </c>
      <c r="ER294" s="26">
        <f t="shared" si="160"/>
        <v>1.4396563865585506E-12</v>
      </c>
      <c r="ES294" s="26">
        <f t="shared" si="153"/>
        <v>8.6379383193512465E-13</v>
      </c>
      <c r="ET294" s="26">
        <f t="shared" si="153"/>
        <v>5.1472646149559811E-13</v>
      </c>
      <c r="EU294" s="26">
        <f t="shared" si="153"/>
        <v>3.0463402823207974E-13</v>
      </c>
      <c r="EV294" s="26">
        <f t="shared" si="153"/>
        <v>1.7907540848778142E-13</v>
      </c>
      <c r="EW294" s="26">
        <f t="shared" si="153"/>
        <v>1.0456080898279834E-13</v>
      </c>
      <c r="EX294" s="26">
        <f t="shared" si="153"/>
        <v>6.0645269210023562E-14</v>
      </c>
      <c r="EY294" s="26">
        <f t="shared" si="153"/>
        <v>3.4941314048159041E-14</v>
      </c>
      <c r="EZ294" s="26">
        <f t="shared" si="153"/>
        <v>1.999930475124849E-14</v>
      </c>
      <c r="FA294" s="26">
        <f t="shared" si="153"/>
        <v>1.1372153682082707E-14</v>
      </c>
      <c r="FB294" s="26">
        <f t="shared" si="153"/>
        <v>6.424528378838862E-15</v>
      </c>
      <c r="FC294" s="26">
        <f t="shared" si="153"/>
        <v>3.6060256061870116E-15</v>
      </c>
      <c r="FD294" s="26">
        <f t="shared" si="153"/>
        <v>2.0110527419119418E-15</v>
      </c>
      <c r="FE294" s="26">
        <f t="shared" si="153"/>
        <v>1.1144050225881613E-15</v>
      </c>
      <c r="FF294" s="26">
        <f t="shared" si="153"/>
        <v>6.1362808205803853E-16</v>
      </c>
      <c r="FG294" s="26">
        <f t="shared" si="153"/>
        <v>3.3575876188081068E-16</v>
      </c>
      <c r="FH294" s="26">
        <f t="shared" si="153"/>
        <v>1.825688267726907E-16</v>
      </c>
    </row>
    <row r="295" spans="2:164" ht="19.2" customHeight="1" x14ac:dyDescent="0.3">
      <c r="B295" s="26">
        <f t="shared" si="154"/>
        <v>1.7913868430544805E-4</v>
      </c>
      <c r="C295" s="3">
        <v>111</v>
      </c>
      <c r="D295" s="26">
        <f t="shared" si="156"/>
        <v>2.9482849437894508E-42</v>
      </c>
      <c r="E295" s="26">
        <f t="shared" si="156"/>
        <v>2.5650079010968224E-40</v>
      </c>
      <c r="F295" s="26">
        <f t="shared" si="156"/>
        <v>1.1157784369771063E-38</v>
      </c>
      <c r="G295" s="26">
        <f t="shared" si="156"/>
        <v>3.2357574672336493E-37</v>
      </c>
      <c r="H295" s="26">
        <f t="shared" si="156"/>
        <v>7.037772491233169E-36</v>
      </c>
      <c r="I295" s="26">
        <f t="shared" si="156"/>
        <v>1.2245724134745736E-34</v>
      </c>
      <c r="J295" s="26">
        <f t="shared" si="156"/>
        <v>1.775629999538114E-33</v>
      </c>
      <c r="K295" s="26">
        <f t="shared" si="156"/>
        <v>2.2068544279973731E-32</v>
      </c>
      <c r="L295" s="26">
        <f t="shared" si="156"/>
        <v>2.3999541904471551E-31</v>
      </c>
      <c r="M295" s="26">
        <f t="shared" si="156"/>
        <v>2.3199557174322446E-30</v>
      </c>
      <c r="N295" s="26">
        <f t="shared" si="156"/>
        <v>2.0183614741660778E-29</v>
      </c>
      <c r="O295" s="26">
        <f t="shared" si="156"/>
        <v>1.5963404386586001E-28</v>
      </c>
      <c r="P295" s="26">
        <f t="shared" si="156"/>
        <v>1.1573468180274937E-27</v>
      </c>
      <c r="Q295" s="26">
        <f t="shared" si="156"/>
        <v>7.7453210129532365E-27</v>
      </c>
      <c r="R295" s="26">
        <f t="shared" si="156"/>
        <v>4.8131637723352089E-26</v>
      </c>
      <c r="S295" s="26">
        <f t="shared" si="156"/>
        <v>2.7916349879544206E-25</v>
      </c>
      <c r="T295" s="26">
        <f t="shared" si="155"/>
        <v>1.5179515247002182E-24</v>
      </c>
      <c r="U295" s="26">
        <f t="shared" si="155"/>
        <v>7.7683401558187098E-24</v>
      </c>
      <c r="V295" s="26">
        <f t="shared" si="155"/>
        <v>3.7546977419790629E-23</v>
      </c>
      <c r="W295" s="26">
        <f t="shared" si="155"/>
        <v>1.7192563344851538E-22</v>
      </c>
      <c r="X295" s="26">
        <f t="shared" si="155"/>
        <v>7.4787650550104554E-22</v>
      </c>
      <c r="Y295" s="26">
        <f t="shared" si="155"/>
        <v>3.0983455227900421E-21</v>
      </c>
      <c r="Z295" s="26">
        <f t="shared" si="155"/>
        <v>1.2252548203760578E-20</v>
      </c>
      <c r="AA295" s="26">
        <f t="shared" si="155"/>
        <v>4.634659537944234E-20</v>
      </c>
      <c r="AB295" s="26">
        <f t="shared" si="155"/>
        <v>1.6800640825047852E-19</v>
      </c>
      <c r="AC295" s="26">
        <f t="shared" si="155"/>
        <v>5.8466230071166579E-19</v>
      </c>
      <c r="AD295" s="26">
        <f t="shared" si="155"/>
        <v>1.9563700062274866E-18</v>
      </c>
      <c r="AE295" s="26">
        <f t="shared" si="155"/>
        <v>6.3038589089552426E-18</v>
      </c>
      <c r="AF295" s="26">
        <f t="shared" si="155"/>
        <v>1.958699018139676E-17</v>
      </c>
      <c r="AG295" s="26">
        <f t="shared" si="155"/>
        <v>5.8760970544190201E-17</v>
      </c>
      <c r="AH295" s="26">
        <f t="shared" si="155"/>
        <v>1.7040681457815047E-16</v>
      </c>
      <c r="AI295" s="26">
        <f t="shared" si="158"/>
        <v>4.7823847962255257E-16</v>
      </c>
      <c r="AJ295" s="26">
        <f t="shared" si="158"/>
        <v>1.300210866473814E-15</v>
      </c>
      <c r="AK295" s="26">
        <f t="shared" si="158"/>
        <v>3.4278286479764217E-15</v>
      </c>
      <c r="AL295" s="26">
        <f t="shared" si="158"/>
        <v>8.7712085992337812E-15</v>
      </c>
      <c r="AM295" s="26">
        <f t="shared" si="158"/>
        <v>2.1802718518095335E-14</v>
      </c>
      <c r="AN295" s="26">
        <f t="shared" si="158"/>
        <v>5.268990308539724E-14</v>
      </c>
      <c r="AO295" s="26">
        <f t="shared" si="158"/>
        <v>1.2389247482242075E-13</v>
      </c>
      <c r="AP295" s="26">
        <f t="shared" si="158"/>
        <v>2.8364856077764733E-13</v>
      </c>
      <c r="AQ295" s="26">
        <f t="shared" si="158"/>
        <v>6.3275448173475042E-13</v>
      </c>
      <c r="AR295" s="26">
        <f t="shared" si="158"/>
        <v>1.3762409977730856E-12</v>
      </c>
      <c r="AS295" s="26">
        <f t="shared" si="158"/>
        <v>2.9203162635672759E-12</v>
      </c>
      <c r="AT295" s="26">
        <f t="shared" si="158"/>
        <v>6.0492265459607782E-12</v>
      </c>
      <c r="AU295" s="26">
        <f t="shared" si="158"/>
        <v>1.2239132779036938E-11</v>
      </c>
      <c r="AV295" s="26">
        <f t="shared" si="158"/>
        <v>2.4200103449459293E-11</v>
      </c>
      <c r="AW295" s="26">
        <f t="shared" si="158"/>
        <v>4.6786866668954553E-11</v>
      </c>
      <c r="AX295" s="26">
        <f t="shared" si="158"/>
        <v>8.8488204352153308E-11</v>
      </c>
      <c r="AY295" s="26">
        <f t="shared" si="157"/>
        <v>1.6379731443909327E-10</v>
      </c>
      <c r="AZ295" s="26">
        <f t="shared" si="157"/>
        <v>2.9688263242085573E-10</v>
      </c>
      <c r="BA295" s="26">
        <f t="shared" si="157"/>
        <v>5.271181432778463E-10</v>
      </c>
      <c r="BB295" s="26">
        <f t="shared" si="157"/>
        <v>9.1718556930345543E-10</v>
      </c>
      <c r="BC295" s="26">
        <f t="shared" si="157"/>
        <v>1.5646106770470675E-9</v>
      </c>
      <c r="BD295" s="26">
        <f t="shared" si="157"/>
        <v>2.6177140173671951E-9</v>
      </c>
      <c r="BE295" s="26">
        <f t="shared" si="157"/>
        <v>4.2970022549235124E-9</v>
      </c>
      <c r="BF295" s="26">
        <f t="shared" si="157"/>
        <v>6.9229480773767858E-9</v>
      </c>
      <c r="BG295" s="26">
        <f t="shared" si="157"/>
        <v>1.0950845140577858E-8</v>
      </c>
      <c r="BH295" s="26">
        <f t="shared" si="157"/>
        <v>1.7012920129112014E-8</v>
      </c>
      <c r="BI295" s="26">
        <f t="shared" si="157"/>
        <v>2.5967088618118364E-8</v>
      </c>
      <c r="BJ295" s="26">
        <f t="shared" si="157"/>
        <v>3.8950632927177336E-8</v>
      </c>
      <c r="BK295" s="26">
        <f t="shared" si="157"/>
        <v>5.7435679062108908E-8</v>
      </c>
      <c r="BL295" s="26">
        <f t="shared" si="157"/>
        <v>8.3281734640058215E-8</v>
      </c>
      <c r="BM295" s="26">
        <f t="shared" si="157"/>
        <v>1.1877886743746009E-7</v>
      </c>
      <c r="BN295" s="26">
        <f t="shared" si="161"/>
        <v>1.6667357204933904E-7</v>
      </c>
      <c r="BO295" s="26">
        <f t="shared" si="161"/>
        <v>2.3016826616337276E-7</v>
      </c>
      <c r="BP295" s="26">
        <f t="shared" si="161"/>
        <v>3.1288498681583573E-7</v>
      </c>
      <c r="BQ295" s="26">
        <f t="shared" si="161"/>
        <v>4.1878452081504086E-7</v>
      </c>
      <c r="BR295" s="26">
        <f t="shared" si="161"/>
        <v>5.5203414107437154E-7</v>
      </c>
      <c r="BS295" s="26">
        <f t="shared" si="161"/>
        <v>7.1682045184284165E-7</v>
      </c>
      <c r="BT295" s="26">
        <f t="shared" si="161"/>
        <v>9.1710851926951663E-7</v>
      </c>
      <c r="BU295" s="26">
        <f t="shared" si="161"/>
        <v>1.1563542199485239E-6</v>
      </c>
      <c r="BV295" s="26">
        <f t="shared" si="161"/>
        <v>1.4371831019360203E-6</v>
      </c>
      <c r="BW295" s="26">
        <f t="shared" si="161"/>
        <v>1.7610553502596336E-6</v>
      </c>
      <c r="BX295" s="26">
        <f t="shared" si="161"/>
        <v>2.1279418815637222E-6</v>
      </c>
      <c r="BY295" s="26">
        <f t="shared" si="161"/>
        <v>2.5360403246033429E-6</v>
      </c>
      <c r="BZ295" s="26">
        <f t="shared" si="161"/>
        <v>2.9815609221687907E-6</v>
      </c>
      <c r="CA295" s="26">
        <f t="shared" si="161"/>
        <v>3.4586106697157994E-6</v>
      </c>
      <c r="CB295" s="26">
        <f t="shared" si="161"/>
        <v>3.9591990561220381E-6</v>
      </c>
      <c r="CC295" s="26">
        <f t="shared" si="161"/>
        <v>4.4733807517222993E-6</v>
      </c>
      <c r="CD295" s="26">
        <f t="shared" si="159"/>
        <v>4.9895400692287233E-6</v>
      </c>
      <c r="CE295" s="26">
        <f t="shared" si="159"/>
        <v>5.4948099496569383E-6</v>
      </c>
      <c r="CF295" s="26">
        <f t="shared" si="159"/>
        <v>5.9756058202519215E-6</v>
      </c>
      <c r="CG295" s="26">
        <f t="shared" si="159"/>
        <v>6.41824328841873E-6</v>
      </c>
      <c r="CH295" s="26">
        <f t="shared" si="159"/>
        <v>6.8095995864930468E-6</v>
      </c>
      <c r="CI295" s="26">
        <f t="shared" si="159"/>
        <v>7.1377730605409023E-6</v>
      </c>
      <c r="CJ295" s="26">
        <f t="shared" si="159"/>
        <v>7.3926935269887907E-6</v>
      </c>
      <c r="CK295" s="26">
        <f t="shared" si="159"/>
        <v>7.5666392570355865E-6</v>
      </c>
      <c r="CL295" s="26">
        <f t="shared" si="159"/>
        <v>7.6546234344429775E-6</v>
      </c>
      <c r="CM295" s="26">
        <f t="shared" si="159"/>
        <v>7.6546234344429792E-6</v>
      </c>
      <c r="CN295" s="26">
        <f t="shared" si="159"/>
        <v>7.5676390772333986E-6</v>
      </c>
      <c r="CO295" s="26">
        <f t="shared" si="159"/>
        <v>7.3975797721270321E-6</v>
      </c>
      <c r="CP295" s="26">
        <f t="shared" si="159"/>
        <v>7.1509937797227938E-6</v>
      </c>
      <c r="CQ295" s="26">
        <f t="shared" si="159"/>
        <v>6.8366643828119072E-6</v>
      </c>
      <c r="CR295" s="26">
        <f t="shared" si="159"/>
        <v>6.465106535919953E-6</v>
      </c>
      <c r="CS295" s="26">
        <f t="shared" si="152"/>
        <v>6.0480028884412515E-6</v>
      </c>
      <c r="CT295" s="26">
        <f t="shared" si="152"/>
        <v>5.5976196946211573E-6</v>
      </c>
      <c r="CU295" s="26">
        <f t="shared" si="152"/>
        <v>5.1262411940214827E-6</v>
      </c>
      <c r="CV295" s="26">
        <f t="shared" si="152"/>
        <v>4.645656082081958E-6</v>
      </c>
      <c r="CW295" s="26">
        <f t="shared" si="152"/>
        <v>4.1667224653724818E-6</v>
      </c>
      <c r="CX295" s="26">
        <f t="shared" si="152"/>
        <v>3.6990291274225021E-6</v>
      </c>
      <c r="CY295" s="26">
        <f t="shared" si="152"/>
        <v>3.2506619604622053E-6</v>
      </c>
      <c r="CZ295" s="26">
        <f t="shared" si="152"/>
        <v>2.8280759056021187E-6</v>
      </c>
      <c r="DA295" s="26">
        <f t="shared" si="163"/>
        <v>2.43606538403351E-6</v>
      </c>
      <c r="DB295" s="26">
        <f t="shared" si="163"/>
        <v>2.0778204746168117E-6</v>
      </c>
      <c r="DC295" s="26">
        <f t="shared" si="163"/>
        <v>1.7550522455501303E-6</v>
      </c>
      <c r="DD295" s="26">
        <f t="shared" si="163"/>
        <v>1.4681687054121248E-6</v>
      </c>
      <c r="DE295" s="26">
        <f t="shared" si="163"/>
        <v>1.2164826416271893E-6</v>
      </c>
      <c r="DF295" s="26">
        <f t="shared" si="163"/>
        <v>9.9843386624118212E-7</v>
      </c>
      <c r="DG295" s="26">
        <f t="shared" si="163"/>
        <v>8.1181071367273835E-7</v>
      </c>
      <c r="DH295" s="26">
        <f t="shared" si="163"/>
        <v>6.5395863045859557E-7</v>
      </c>
      <c r="DI295" s="26">
        <f t="shared" si="163"/>
        <v>5.219669802742913E-7</v>
      </c>
      <c r="DJ295" s="26">
        <f t="shared" si="163"/>
        <v>4.128284298533031E-7</v>
      </c>
      <c r="DK295" s="26">
        <f t="shared" si="163"/>
        <v>3.2356822880394026E-7</v>
      </c>
      <c r="DL295" s="26">
        <f t="shared" si="163"/>
        <v>2.5134317773163298E-7</v>
      </c>
      <c r="DM295" s="26">
        <f t="shared" si="163"/>
        <v>1.9351200409426596E-7</v>
      </c>
      <c r="DN295" s="26">
        <f t="shared" si="163"/>
        <v>1.4768021365088708E-7</v>
      </c>
      <c r="DO295" s="26">
        <f t="shared" si="163"/>
        <v>1.117232920663234E-7</v>
      </c>
      <c r="DP295" s="26">
        <f t="shared" si="163"/>
        <v>8.3792469049742401E-8</v>
      </c>
      <c r="DQ295" s="26">
        <f t="shared" si="162"/>
        <v>6.2307220575449112E-8</v>
      </c>
      <c r="DR295" s="26">
        <f t="shared" si="162"/>
        <v>4.5938374492068873E-8</v>
      </c>
      <c r="DS295" s="26">
        <f t="shared" si="162"/>
        <v>3.3585198158067058E-8</v>
      </c>
      <c r="DT295" s="26">
        <f t="shared" si="162"/>
        <v>2.4349268664598513E-8</v>
      </c>
      <c r="DU295" s="26">
        <f t="shared" si="162"/>
        <v>1.7507325403471628E-8</v>
      </c>
      <c r="DV295" s="26">
        <f t="shared" si="162"/>
        <v>1.2484732050016691E-8</v>
      </c>
      <c r="DW295" s="26">
        <f t="shared" si="162"/>
        <v>8.8306641329386747E-9</v>
      </c>
      <c r="DX295" s="26">
        <f t="shared" si="162"/>
        <v>6.1957078997230873E-9</v>
      </c>
      <c r="DY295" s="26">
        <f t="shared" si="162"/>
        <v>4.3122126982072936E-9</v>
      </c>
      <c r="DZ295" s="26">
        <f t="shared" si="162"/>
        <v>2.9774801963812151E-9</v>
      </c>
      <c r="EA295" s="26">
        <f t="shared" si="162"/>
        <v>2.0396911581508959E-9</v>
      </c>
      <c r="EB295" s="26">
        <f t="shared" si="162"/>
        <v>1.386352584055694E-9</v>
      </c>
      <c r="EC295" s="26">
        <f t="shared" si="132"/>
        <v>9.3498197529337203E-10</v>
      </c>
      <c r="ED295" s="26">
        <f t="shared" si="132"/>
        <v>6.2571870654248919E-10</v>
      </c>
      <c r="EE295" s="26">
        <f t="shared" si="160"/>
        <v>4.1555364480302527E-10</v>
      </c>
      <c r="EF295" s="26">
        <f t="shared" si="160"/>
        <v>2.7388762952926941E-10</v>
      </c>
      <c r="EG295" s="26">
        <f t="shared" si="160"/>
        <v>1.7915957721087425E-10</v>
      </c>
      <c r="EH295" s="26">
        <f t="shared" si="160"/>
        <v>1.1632002401004622E-10</v>
      </c>
      <c r="EI295" s="26">
        <f t="shared" si="160"/>
        <v>7.4961793250918531E-11</v>
      </c>
      <c r="EJ295" s="26">
        <f t="shared" si="160"/>
        <v>4.795350009433698E-11</v>
      </c>
      <c r="EK295" s="26">
        <f t="shared" si="160"/>
        <v>3.0452222687645071E-11</v>
      </c>
      <c r="EL295" s="26">
        <f t="shared" si="160"/>
        <v>1.9198140390036957E-11</v>
      </c>
      <c r="EM295" s="26">
        <f t="shared" si="160"/>
        <v>1.2016102258512418E-11</v>
      </c>
      <c r="EN295" s="26">
        <f t="shared" si="160"/>
        <v>7.4671492606469778E-12</v>
      </c>
      <c r="EO295" s="26">
        <f t="shared" si="160"/>
        <v>4.607389969335362E-12</v>
      </c>
      <c r="EP295" s="26">
        <f t="shared" si="160"/>
        <v>2.8228375164237739E-12</v>
      </c>
      <c r="EQ295" s="26">
        <f t="shared" si="160"/>
        <v>1.7173906568452158E-12</v>
      </c>
      <c r="ER295" s="26">
        <f t="shared" si="160"/>
        <v>1.037590188510662E-12</v>
      </c>
      <c r="ES295" s="26">
        <f t="shared" si="153"/>
        <v>6.2255411310639312E-13</v>
      </c>
      <c r="ET295" s="26">
        <f t="shared" si="153"/>
        <v>3.7097402630313191E-13</v>
      </c>
      <c r="EU295" s="26">
        <f t="shared" si="153"/>
        <v>2.195560563834798E-13</v>
      </c>
      <c r="EV295" s="26">
        <f t="shared" si="153"/>
        <v>1.2906335746867067E-13</v>
      </c>
      <c r="EW295" s="26">
        <f t="shared" si="153"/>
        <v>7.5359141609223649E-14</v>
      </c>
      <c r="EX295" s="26">
        <f t="shared" si="153"/>
        <v>4.3708302133350095E-14</v>
      </c>
      <c r="EY295" s="26">
        <f t="shared" si="153"/>
        <v>2.5182929043718103E-14</v>
      </c>
      <c r="EZ295" s="26">
        <f t="shared" si="153"/>
        <v>1.4413913334233074E-14</v>
      </c>
      <c r="FA295" s="26">
        <f t="shared" si="153"/>
        <v>8.1961467978974051E-15</v>
      </c>
      <c r="FB295" s="26">
        <f t="shared" ref="ES295:FH311" si="164">$B295*FB$182</f>
        <v>4.6302907234874456E-15</v>
      </c>
      <c r="FC295" s="26">
        <f t="shared" si="164"/>
        <v>2.5989373738284643E-15</v>
      </c>
      <c r="FD295" s="26">
        <f t="shared" si="164"/>
        <v>1.4494073815581491E-15</v>
      </c>
      <c r="FE295" s="26">
        <f t="shared" si="164"/>
        <v>8.0317479105452679E-16</v>
      </c>
      <c r="FF295" s="26">
        <f t="shared" si="164"/>
        <v>4.422544735553409E-16</v>
      </c>
      <c r="FG295" s="26">
        <f t="shared" si="164"/>
        <v>2.4198829685103354E-16</v>
      </c>
      <c r="FH295" s="26">
        <f t="shared" si="164"/>
        <v>1.315811364127494E-16</v>
      </c>
    </row>
    <row r="296" spans="2:164" ht="19.2" customHeight="1" x14ac:dyDescent="0.3">
      <c r="B296" s="26">
        <f t="shared" si="154"/>
        <v>1.2795620307532062E-4</v>
      </c>
      <c r="C296" s="3">
        <v>112</v>
      </c>
      <c r="D296" s="26">
        <f t="shared" si="156"/>
        <v>2.1059178169924745E-42</v>
      </c>
      <c r="E296" s="26">
        <f t="shared" si="156"/>
        <v>1.8321485007834529E-40</v>
      </c>
      <c r="F296" s="26">
        <f t="shared" si="156"/>
        <v>7.9698459784079392E-39</v>
      </c>
      <c r="G296" s="26">
        <f t="shared" si="156"/>
        <v>2.3112553337383315E-37</v>
      </c>
      <c r="H296" s="26">
        <f t="shared" si="156"/>
        <v>5.0269803508808584E-36</v>
      </c>
      <c r="I296" s="26">
        <f t="shared" si="156"/>
        <v>8.746945810532709E-35</v>
      </c>
      <c r="J296" s="26">
        <f t="shared" si="156"/>
        <v>1.2683071425272302E-33</v>
      </c>
      <c r="K296" s="26">
        <f t="shared" si="156"/>
        <v>1.5763245914267023E-32</v>
      </c>
      <c r="L296" s="26">
        <f t="shared" si="156"/>
        <v>1.7142529931765471E-31</v>
      </c>
      <c r="M296" s="26">
        <f t="shared" si="156"/>
        <v>1.6571112267373251E-30</v>
      </c>
      <c r="N296" s="26">
        <f t="shared" si="156"/>
        <v>1.4416867672614907E-29</v>
      </c>
      <c r="O296" s="26">
        <f t="shared" si="156"/>
        <v>1.140243170470434E-28</v>
      </c>
      <c r="P296" s="26">
        <f t="shared" si="156"/>
        <v>8.2667629859107072E-28</v>
      </c>
      <c r="Q296" s="26">
        <f t="shared" si="156"/>
        <v>5.53237215210948E-27</v>
      </c>
      <c r="R296" s="26">
        <f t="shared" si="156"/>
        <v>3.4379741230965935E-26</v>
      </c>
      <c r="S296" s="26">
        <f t="shared" si="156"/>
        <v>1.9940249913960237E-25</v>
      </c>
      <c r="T296" s="26">
        <f t="shared" si="155"/>
        <v>1.0842510890715893E-24</v>
      </c>
      <c r="U296" s="26">
        <f t="shared" si="155"/>
        <v>5.5488143970133892E-24</v>
      </c>
      <c r="V296" s="26">
        <f t="shared" si="155"/>
        <v>2.6819269585564857E-23</v>
      </c>
      <c r="W296" s="26">
        <f t="shared" si="155"/>
        <v>1.2280402389179726E-22</v>
      </c>
      <c r="X296" s="26">
        <f t="shared" si="155"/>
        <v>5.3419750392932066E-22</v>
      </c>
      <c r="Y296" s="26">
        <f t="shared" si="155"/>
        <v>2.2131039448500403E-21</v>
      </c>
      <c r="Z296" s="26">
        <f t="shared" si="155"/>
        <v>8.7518201455433095E-21</v>
      </c>
      <c r="AA296" s="26">
        <f t="shared" si="155"/>
        <v>3.3104710985316113E-20</v>
      </c>
      <c r="AB296" s="26">
        <f t="shared" si="155"/>
        <v>1.2000457732177093E-19</v>
      </c>
      <c r="AC296" s="26">
        <f t="shared" si="155"/>
        <v>4.1761592907976323E-19</v>
      </c>
      <c r="AD296" s="26">
        <f t="shared" si="155"/>
        <v>1.3974071473053541E-18</v>
      </c>
      <c r="AE296" s="26">
        <f t="shared" si="155"/>
        <v>4.5027563635394796E-18</v>
      </c>
      <c r="AF296" s="26">
        <f t="shared" si="155"/>
        <v>1.3990707272426324E-17</v>
      </c>
      <c r="AG296" s="26">
        <f t="shared" si="155"/>
        <v>4.1972121817278913E-17</v>
      </c>
      <c r="AH296" s="26">
        <f t="shared" si="155"/>
        <v>1.2171915327010802E-16</v>
      </c>
      <c r="AI296" s="26">
        <f t="shared" si="158"/>
        <v>3.4159891401611056E-16</v>
      </c>
      <c r="AJ296" s="26">
        <f t="shared" si="158"/>
        <v>9.2872204748129991E-16</v>
      </c>
      <c r="AK296" s="26">
        <f t="shared" si="158"/>
        <v>2.4484490342688837E-15</v>
      </c>
      <c r="AL296" s="26">
        <f t="shared" si="158"/>
        <v>6.2651489994527292E-15</v>
      </c>
      <c r="AM296" s="26">
        <f t="shared" si="158"/>
        <v>1.5573370370068168E-14</v>
      </c>
      <c r="AN296" s="26">
        <f t="shared" si="158"/>
        <v>3.7635645060998202E-14</v>
      </c>
      <c r="AO296" s="26">
        <f t="shared" si="158"/>
        <v>8.8494624873158087E-14</v>
      </c>
      <c r="AP296" s="26">
        <f t="shared" si="158"/>
        <v>2.0260611484117762E-13</v>
      </c>
      <c r="AQ296" s="26">
        <f t="shared" si="158"/>
        <v>4.5196748695339523E-13</v>
      </c>
      <c r="AR296" s="26">
        <f t="shared" si="158"/>
        <v>9.8302928412363705E-13</v>
      </c>
      <c r="AS296" s="26">
        <f t="shared" si="158"/>
        <v>2.0859401882623495E-12</v>
      </c>
      <c r="AT296" s="26">
        <f t="shared" si="158"/>
        <v>4.3208761042577186E-12</v>
      </c>
      <c r="AU296" s="26">
        <f t="shared" si="158"/>
        <v>8.7422376993121375E-12</v>
      </c>
      <c r="AV296" s="26">
        <f t="shared" si="158"/>
        <v>1.7285788178185287E-11</v>
      </c>
      <c r="AW296" s="26">
        <f t="shared" si="158"/>
        <v>3.3419190477824833E-11</v>
      </c>
      <c r="AX296" s="26">
        <f t="shared" si="158"/>
        <v>6.3205860251538369E-11</v>
      </c>
      <c r="AY296" s="26">
        <f t="shared" si="157"/>
        <v>1.1699808174221002E-10</v>
      </c>
      <c r="AZ296" s="26">
        <f t="shared" si="157"/>
        <v>2.1205902315775505E-10</v>
      </c>
      <c r="BA296" s="26">
        <f t="shared" si="157"/>
        <v>3.7651295948417764E-10</v>
      </c>
      <c r="BB296" s="26">
        <f t="shared" si="157"/>
        <v>6.551325495024711E-10</v>
      </c>
      <c r="BC296" s="26">
        <f t="shared" si="157"/>
        <v>1.1175790550336249E-9</v>
      </c>
      <c r="BD296" s="26">
        <f t="shared" si="157"/>
        <v>1.8697957266908624E-9</v>
      </c>
      <c r="BE296" s="26">
        <f t="shared" si="157"/>
        <v>3.0692873249453803E-9</v>
      </c>
      <c r="BF296" s="26">
        <f t="shared" si="157"/>
        <v>4.9449629124120125E-9</v>
      </c>
      <c r="BG296" s="26">
        <f t="shared" si="157"/>
        <v>7.8220322432699345E-9</v>
      </c>
      <c r="BH296" s="26">
        <f t="shared" si="157"/>
        <v>1.2152085806508637E-8</v>
      </c>
      <c r="BI296" s="26">
        <f t="shared" si="157"/>
        <v>1.8547920441513203E-8</v>
      </c>
      <c r="BJ296" s="26">
        <f t="shared" si="157"/>
        <v>2.7821880662269651E-8</v>
      </c>
      <c r="BK296" s="26">
        <f t="shared" si="157"/>
        <v>4.1025485044363692E-8</v>
      </c>
      <c r="BL296" s="26">
        <f t="shared" si="157"/>
        <v>5.9486953314327571E-8</v>
      </c>
      <c r="BM296" s="26">
        <f t="shared" si="157"/>
        <v>8.4842048169614736E-8</v>
      </c>
      <c r="BN296" s="26">
        <f t="shared" si="161"/>
        <v>1.1905255146381416E-7</v>
      </c>
      <c r="BO296" s="26">
        <f t="shared" si="161"/>
        <v>1.6440590440240986E-7</v>
      </c>
      <c r="BP296" s="26">
        <f t="shared" si="161"/>
        <v>2.2348927629702655E-7</v>
      </c>
      <c r="BQ296" s="26">
        <f t="shared" si="161"/>
        <v>2.9913180058217344E-7</v>
      </c>
      <c r="BR296" s="26">
        <f t="shared" si="161"/>
        <v>3.9431010076741003E-7</v>
      </c>
      <c r="BS296" s="26">
        <f t="shared" si="161"/>
        <v>5.1201460845917495E-7</v>
      </c>
      <c r="BT296" s="26">
        <f t="shared" si="161"/>
        <v>6.550775137639434E-7</v>
      </c>
      <c r="BU296" s="26">
        <f t="shared" si="161"/>
        <v>8.2596729996323504E-7</v>
      </c>
      <c r="BV296" s="26">
        <f t="shared" si="161"/>
        <v>1.0265593585257334E-6</v>
      </c>
      <c r="BW296" s="26">
        <f t="shared" si="161"/>
        <v>1.2578966787568869E-6</v>
      </c>
      <c r="BX296" s="26">
        <f t="shared" si="161"/>
        <v>1.5199584868312371E-6</v>
      </c>
      <c r="BY296" s="26">
        <f t="shared" si="161"/>
        <v>1.8114573747166819E-6</v>
      </c>
      <c r="BZ296" s="26">
        <f t="shared" si="161"/>
        <v>2.1296863729777172E-6</v>
      </c>
      <c r="CA296" s="26">
        <f t="shared" si="161"/>
        <v>2.4704361926541539E-6</v>
      </c>
      <c r="CB296" s="26">
        <f t="shared" si="161"/>
        <v>2.8279993258014683E-6</v>
      </c>
      <c r="CC296" s="26">
        <f t="shared" si="161"/>
        <v>3.1952719655159426E-6</v>
      </c>
      <c r="CD296" s="26">
        <f t="shared" si="159"/>
        <v>3.5639571923062471E-6</v>
      </c>
      <c r="CE296" s="26">
        <f t="shared" si="159"/>
        <v>3.9248642497549737E-6</v>
      </c>
      <c r="CF296" s="26">
        <f t="shared" si="159"/>
        <v>4.2682898716085344E-6</v>
      </c>
      <c r="CG296" s="26">
        <f t="shared" si="159"/>
        <v>4.5844594917276856E-6</v>
      </c>
      <c r="CH296" s="26">
        <f t="shared" si="159"/>
        <v>4.8639997046379125E-6</v>
      </c>
      <c r="CI296" s="26">
        <f t="shared" si="159"/>
        <v>5.0984093289578106E-6</v>
      </c>
      <c r="CJ296" s="26">
        <f t="shared" si="159"/>
        <v>5.280495376420589E-6</v>
      </c>
      <c r="CK296" s="26">
        <f t="shared" si="159"/>
        <v>5.4047423264540144E-6</v>
      </c>
      <c r="CL296" s="26">
        <f t="shared" si="159"/>
        <v>5.4675881674592942E-6</v>
      </c>
      <c r="CM296" s="26">
        <f t="shared" si="159"/>
        <v>5.4675881674592951E-6</v>
      </c>
      <c r="CN296" s="26">
        <f t="shared" si="159"/>
        <v>5.4054564837381663E-6</v>
      </c>
      <c r="CO296" s="26">
        <f t="shared" si="159"/>
        <v>5.2839855515193323E-6</v>
      </c>
      <c r="CP296" s="26">
        <f t="shared" si="159"/>
        <v>5.1078526998020194E-6</v>
      </c>
      <c r="CQ296" s="26">
        <f t="shared" si="159"/>
        <v>4.8833317020085274E-6</v>
      </c>
      <c r="CR296" s="26">
        <f t="shared" si="159"/>
        <v>4.6179332399428453E-6</v>
      </c>
      <c r="CS296" s="26">
        <f t="shared" si="152"/>
        <v>4.3200020631723421E-6</v>
      </c>
      <c r="CT296" s="26">
        <f t="shared" si="152"/>
        <v>3.9982997818722731E-6</v>
      </c>
      <c r="CU296" s="26">
        <f t="shared" si="152"/>
        <v>3.661600852872504E-6</v>
      </c>
      <c r="CV296" s="26">
        <f t="shared" si="152"/>
        <v>3.3183257729156993E-6</v>
      </c>
      <c r="CW296" s="26">
        <f t="shared" si="152"/>
        <v>2.9762303324089292E-6</v>
      </c>
      <c r="CX296" s="26">
        <f t="shared" si="152"/>
        <v>2.6421636624446567E-6</v>
      </c>
      <c r="CY296" s="26">
        <f t="shared" si="152"/>
        <v>2.3219014003301571E-6</v>
      </c>
      <c r="CZ296" s="26">
        <f t="shared" ref="CZ296:DO306" si="165">$B296*CZ$182</f>
        <v>2.020054218287237E-6</v>
      </c>
      <c r="DA296" s="26">
        <f t="shared" si="165"/>
        <v>1.7400467028810865E-6</v>
      </c>
      <c r="DB296" s="26">
        <f t="shared" si="165"/>
        <v>1.484157481869158E-6</v>
      </c>
      <c r="DC296" s="26">
        <f t="shared" si="165"/>
        <v>1.2536087468215274E-6</v>
      </c>
      <c r="DD296" s="26">
        <f t="shared" si="165"/>
        <v>1.0486919324372367E-6</v>
      </c>
      <c r="DE296" s="26">
        <f t="shared" si="165"/>
        <v>8.6891617259085351E-7</v>
      </c>
      <c r="DF296" s="26">
        <f t="shared" si="165"/>
        <v>7.1316704731513332E-7</v>
      </c>
      <c r="DG296" s="26">
        <f t="shared" si="165"/>
        <v>5.7986479548053008E-7</v>
      </c>
      <c r="DH296" s="26">
        <f t="shared" si="165"/>
        <v>4.6711330747042752E-7</v>
      </c>
      <c r="DI296" s="26">
        <f t="shared" si="165"/>
        <v>3.7283355733878123E-7</v>
      </c>
      <c r="DJ296" s="26">
        <f t="shared" si="165"/>
        <v>2.9487744989521786E-7</v>
      </c>
      <c r="DK296" s="26">
        <f t="shared" si="165"/>
        <v>2.3112016343138695E-7</v>
      </c>
      <c r="DL296" s="26">
        <f t="shared" si="165"/>
        <v>1.7953084123688153E-7</v>
      </c>
      <c r="DM296" s="26">
        <f t="shared" si="165"/>
        <v>1.3822286006733346E-7</v>
      </c>
      <c r="DN296" s="26">
        <f t="shared" si="165"/>
        <v>1.0548586689349126E-7</v>
      </c>
      <c r="DO296" s="26">
        <f t="shared" si="165"/>
        <v>7.9802351475945647E-8</v>
      </c>
      <c r="DP296" s="26">
        <f t="shared" si="163"/>
        <v>5.9851763606959126E-8</v>
      </c>
      <c r="DQ296" s="26">
        <f t="shared" si="162"/>
        <v>4.4505157553892421E-8</v>
      </c>
      <c r="DR296" s="26">
        <f t="shared" si="162"/>
        <v>3.2813124637192205E-8</v>
      </c>
      <c r="DS296" s="26">
        <f t="shared" si="162"/>
        <v>2.3989427255762294E-8</v>
      </c>
      <c r="DT296" s="26">
        <f t="shared" si="162"/>
        <v>1.7392334760427589E-8</v>
      </c>
      <c r="DU296" s="26">
        <f t="shared" si="162"/>
        <v>1.250523243105122E-8</v>
      </c>
      <c r="DV296" s="26">
        <f t="shared" si="162"/>
        <v>8.917665750011962E-9</v>
      </c>
      <c r="DW296" s="26">
        <f t="shared" si="162"/>
        <v>6.3076172378133678E-9</v>
      </c>
      <c r="DX296" s="26">
        <f t="shared" si="162"/>
        <v>4.4255056426593683E-9</v>
      </c>
      <c r="DY296" s="26">
        <f t="shared" si="162"/>
        <v>3.0801519272909381E-9</v>
      </c>
      <c r="DZ296" s="26">
        <f t="shared" si="162"/>
        <v>2.1267715688437349E-9</v>
      </c>
      <c r="EA296" s="26">
        <f t="shared" si="162"/>
        <v>1.4569222558220752E-9</v>
      </c>
      <c r="EB296" s="26">
        <f t="shared" si="162"/>
        <v>9.9025184575407172E-10</v>
      </c>
      <c r="EC296" s="26">
        <f t="shared" si="132"/>
        <v>6.6784426806669738E-10</v>
      </c>
      <c r="ED296" s="26">
        <f t="shared" si="132"/>
        <v>4.4694193324463717E-10</v>
      </c>
      <c r="EE296" s="26">
        <f t="shared" si="160"/>
        <v>2.9682403200216227E-10</v>
      </c>
      <c r="EF296" s="26">
        <f t="shared" si="160"/>
        <v>1.9563402109233617E-10</v>
      </c>
      <c r="EG296" s="26">
        <f t="shared" si="160"/>
        <v>1.2797112657919648E-10</v>
      </c>
      <c r="EH296" s="26">
        <f t="shared" si="160"/>
        <v>8.3085731435747675E-11</v>
      </c>
      <c r="EI296" s="26">
        <f t="shared" si="160"/>
        <v>5.3544138036370628E-11</v>
      </c>
      <c r="EJ296" s="26">
        <f t="shared" si="160"/>
        <v>3.4252500067383716E-11</v>
      </c>
      <c r="EK296" s="26">
        <f t="shared" si="160"/>
        <v>2.1751587634032296E-11</v>
      </c>
      <c r="EL296" s="26">
        <f t="shared" si="160"/>
        <v>1.3712957421455033E-11</v>
      </c>
      <c r="EM296" s="26">
        <f t="shared" si="160"/>
        <v>8.5829301846517665E-12</v>
      </c>
      <c r="EN296" s="26">
        <f t="shared" si="160"/>
        <v>5.3336780433192948E-12</v>
      </c>
      <c r="EO296" s="26">
        <f t="shared" si="160"/>
        <v>3.2909928352395593E-12</v>
      </c>
      <c r="EP296" s="26">
        <f t="shared" si="160"/>
        <v>2.0163125117312763E-12</v>
      </c>
      <c r="EQ296" s="26">
        <f t="shared" si="160"/>
        <v>1.2267076120323026E-12</v>
      </c>
      <c r="ER296" s="26">
        <f t="shared" si="160"/>
        <v>7.4113584893619054E-13</v>
      </c>
      <c r="ES296" s="26">
        <f t="shared" si="164"/>
        <v>4.4468150936171138E-13</v>
      </c>
      <c r="ET296" s="26">
        <f t="shared" si="164"/>
        <v>2.6498144735938117E-13</v>
      </c>
      <c r="EU296" s="26">
        <f t="shared" si="164"/>
        <v>1.5682575455962915E-13</v>
      </c>
      <c r="EV296" s="26">
        <f t="shared" si="164"/>
        <v>9.2188112477622318E-14</v>
      </c>
      <c r="EW296" s="26">
        <f t="shared" si="164"/>
        <v>5.3827958292302852E-14</v>
      </c>
      <c r="EX296" s="26">
        <f t="shared" si="164"/>
        <v>3.1220215809535925E-14</v>
      </c>
      <c r="EY296" s="26">
        <f t="shared" si="164"/>
        <v>1.7987806459798728E-14</v>
      </c>
      <c r="EZ296" s="26">
        <f t="shared" si="164"/>
        <v>1.02956523815951E-14</v>
      </c>
      <c r="FA296" s="26">
        <f t="shared" si="164"/>
        <v>5.8543905699267448E-15</v>
      </c>
      <c r="FB296" s="26">
        <f t="shared" si="164"/>
        <v>3.307350516776762E-15</v>
      </c>
      <c r="FC296" s="26">
        <f t="shared" si="164"/>
        <v>1.8563838384489114E-15</v>
      </c>
      <c r="FD296" s="26">
        <f t="shared" si="164"/>
        <v>1.035290986827254E-15</v>
      </c>
      <c r="FE296" s="26">
        <f t="shared" si="164"/>
        <v>5.7369627932466457E-16</v>
      </c>
      <c r="FF296" s="26">
        <f t="shared" si="164"/>
        <v>3.1589605253953064E-16</v>
      </c>
      <c r="FG296" s="26">
        <f t="shared" si="164"/>
        <v>1.7284878346502475E-16</v>
      </c>
      <c r="FH296" s="26">
        <f t="shared" si="164"/>
        <v>9.3986526009107144E-17</v>
      </c>
    </row>
    <row r="297" spans="2:164" ht="19.2" customHeight="1" x14ac:dyDescent="0.3">
      <c r="B297" s="26">
        <f t="shared" si="154"/>
        <v>9.0588462354209857E-5</v>
      </c>
      <c r="C297" s="3">
        <v>113</v>
      </c>
      <c r="D297" s="26">
        <f t="shared" si="156"/>
        <v>1.490915268667248E-42</v>
      </c>
      <c r="E297" s="26">
        <f t="shared" si="156"/>
        <v>1.2970962837405056E-40</v>
      </c>
      <c r="F297" s="26">
        <f t="shared" si="156"/>
        <v>5.6423688342711423E-39</v>
      </c>
      <c r="G297" s="26">
        <f t="shared" si="156"/>
        <v>1.636286961938652E-37</v>
      </c>
      <c r="H297" s="26">
        <f t="shared" si="156"/>
        <v>3.5589241422165592E-36</v>
      </c>
      <c r="I297" s="26">
        <f t="shared" si="156"/>
        <v>6.1925280074568239E-35</v>
      </c>
      <c r="J297" s="26">
        <f t="shared" si="156"/>
        <v>8.9791656108123045E-34</v>
      </c>
      <c r="K297" s="26">
        <f t="shared" si="156"/>
        <v>1.1159820116295307E-32</v>
      </c>
      <c r="L297" s="26">
        <f t="shared" si="156"/>
        <v>1.2136304376471208E-31</v>
      </c>
      <c r="M297" s="26">
        <f t="shared" si="156"/>
        <v>1.1731760897255474E-30</v>
      </c>
      <c r="N297" s="26">
        <f t="shared" si="156"/>
        <v>1.0206631980612388E-29</v>
      </c>
      <c r="O297" s="26">
        <f t="shared" si="156"/>
        <v>8.0725180210296715E-29</v>
      </c>
      <c r="P297" s="26">
        <f t="shared" si="156"/>
        <v>5.852575565246555E-28</v>
      </c>
      <c r="Q297" s="26">
        <f t="shared" si="156"/>
        <v>3.916723647511161E-27</v>
      </c>
      <c r="R297" s="26">
        <f t="shared" si="156"/>
        <v>2.433963980953356E-26</v>
      </c>
      <c r="S297" s="26">
        <f t="shared" si="156"/>
        <v>1.4116991089529461E-25</v>
      </c>
      <c r="T297" s="26">
        <f t="shared" si="155"/>
        <v>7.6761139049316543E-25</v>
      </c>
      <c r="U297" s="26">
        <f t="shared" si="155"/>
        <v>3.9283641748767605E-24</v>
      </c>
      <c r="V297" s="26">
        <f t="shared" si="155"/>
        <v>1.8987093511904444E-23</v>
      </c>
      <c r="W297" s="26">
        <f t="shared" si="155"/>
        <v>8.694090187029949E-23</v>
      </c>
      <c r="X297" s="26">
        <f t="shared" si="155"/>
        <v>3.7819292313580462E-22</v>
      </c>
      <c r="Y297" s="26">
        <f t="shared" si="155"/>
        <v>1.5667992529911888E-21</v>
      </c>
      <c r="Z297" s="26">
        <f t="shared" si="155"/>
        <v>6.1959788641014974E-21</v>
      </c>
      <c r="AA297" s="26">
        <f t="shared" si="155"/>
        <v>2.3436963529427482E-20</v>
      </c>
      <c r="AB297" s="26">
        <f t="shared" si="155"/>
        <v>8.4958992794174632E-20</v>
      </c>
      <c r="AC297" s="26">
        <f t="shared" si="155"/>
        <v>2.9565729492372801E-19</v>
      </c>
      <c r="AD297" s="26">
        <f t="shared" si="155"/>
        <v>9.8931479455246935E-19</v>
      </c>
      <c r="AE297" s="26">
        <f t="shared" si="155"/>
        <v>3.1877921157801823E-18</v>
      </c>
      <c r="AF297" s="26">
        <f t="shared" si="155"/>
        <v>9.904925502602769E-18</v>
      </c>
      <c r="AG297" s="26">
        <f t="shared" si="155"/>
        <v>2.9714776507808264E-17</v>
      </c>
      <c r="AH297" s="26">
        <f t="shared" si="155"/>
        <v>8.6172851872643396E-17</v>
      </c>
      <c r="AI297" s="26">
        <f t="shared" si="158"/>
        <v>2.4183993912645144E-16</v>
      </c>
      <c r="AJ297" s="26">
        <f t="shared" si="158"/>
        <v>6.5750233450003949E-16</v>
      </c>
      <c r="AK297" s="26">
        <f t="shared" si="158"/>
        <v>1.7334152455001056E-15</v>
      </c>
      <c r="AL297" s="26">
        <f t="shared" si="158"/>
        <v>4.4355037164267391E-15</v>
      </c>
      <c r="AM297" s="26">
        <f t="shared" si="158"/>
        <v>1.102539495226072E-14</v>
      </c>
      <c r="AN297" s="26">
        <f t="shared" si="158"/>
        <v>2.6644704467963496E-14</v>
      </c>
      <c r="AO297" s="26">
        <f t="shared" si="158"/>
        <v>6.2651061857103465E-14</v>
      </c>
      <c r="AP297" s="26">
        <f t="shared" si="158"/>
        <v>1.4343795740968417E-13</v>
      </c>
      <c r="AQ297" s="26">
        <f t="shared" si="158"/>
        <v>3.1997698191391012E-13</v>
      </c>
      <c r="AR297" s="26">
        <f t="shared" si="158"/>
        <v>6.9594993566275627E-13</v>
      </c>
      <c r="AS297" s="26">
        <f t="shared" si="158"/>
        <v>1.4767718146990177E-12</v>
      </c>
      <c r="AT297" s="26">
        <f t="shared" si="158"/>
        <v>3.0590273304479616E-12</v>
      </c>
      <c r="AU297" s="26">
        <f t="shared" si="158"/>
        <v>6.1891948313714643E-12</v>
      </c>
      <c r="AV297" s="26">
        <f t="shared" si="158"/>
        <v>1.2237726143848069E-11</v>
      </c>
      <c r="AW297" s="26">
        <f t="shared" si="158"/>
        <v>2.3659603878106225E-11</v>
      </c>
      <c r="AX297" s="26">
        <f t="shared" si="158"/>
        <v>4.4747511682505319E-11</v>
      </c>
      <c r="AY297" s="26">
        <f t="shared" si="157"/>
        <v>8.283050034846779E-11</v>
      </c>
      <c r="AZ297" s="26">
        <f t="shared" si="157"/>
        <v>1.5013028188159744E-10</v>
      </c>
      <c r="BA297" s="26">
        <f t="shared" si="157"/>
        <v>2.6655784742242833E-10</v>
      </c>
      <c r="BB297" s="26">
        <f t="shared" si="157"/>
        <v>4.6381065451502674E-10</v>
      </c>
      <c r="BC297" s="26">
        <f t="shared" si="157"/>
        <v>7.9120641064327917E-10</v>
      </c>
      <c r="BD297" s="26">
        <f t="shared" si="157"/>
        <v>1.323749187037787E-9</v>
      </c>
      <c r="BE297" s="26">
        <f t="shared" si="157"/>
        <v>2.1729467787224069E-9</v>
      </c>
      <c r="BF297" s="26">
        <f t="shared" si="157"/>
        <v>3.5008586990527742E-9</v>
      </c>
      <c r="BG297" s="26">
        <f t="shared" si="157"/>
        <v>5.5377219421380408E-9</v>
      </c>
      <c r="BH297" s="26">
        <f t="shared" si="157"/>
        <v>8.6032465886787348E-9</v>
      </c>
      <c r="BI297" s="26">
        <f t="shared" si="157"/>
        <v>1.3131271109035978E-8</v>
      </c>
      <c r="BJ297" s="26">
        <f t="shared" si="157"/>
        <v>1.9696906663553859E-8</v>
      </c>
      <c r="BK297" s="26">
        <f t="shared" si="157"/>
        <v>2.9044591181850587E-8</v>
      </c>
      <c r="BL297" s="26">
        <f t="shared" si="157"/>
        <v>4.21146572136835E-8</v>
      </c>
      <c r="BM297" s="26">
        <f t="shared" si="157"/>
        <v>6.006516684574532E-8</v>
      </c>
      <c r="BN297" s="26">
        <f t="shared" si="161"/>
        <v>8.4284992186771613E-8</v>
      </c>
      <c r="BO297" s="26">
        <f t="shared" si="161"/>
        <v>1.1639356063887498E-7</v>
      </c>
      <c r="BP297" s="26">
        <f t="shared" si="161"/>
        <v>1.5822249649347112E-7</v>
      </c>
      <c r="BQ297" s="26">
        <f t="shared" si="161"/>
        <v>2.1177472607587633E-7</v>
      </c>
      <c r="BR297" s="26">
        <f t="shared" si="161"/>
        <v>2.7915759346365485E-7</v>
      </c>
      <c r="BS297" s="26">
        <f t="shared" si="161"/>
        <v>3.6248821837817925E-7</v>
      </c>
      <c r="BT297" s="26">
        <f t="shared" si="161"/>
        <v>4.6377169116031684E-7</v>
      </c>
      <c r="BU297" s="26">
        <f t="shared" si="161"/>
        <v>5.8475561059344443E-7</v>
      </c>
      <c r="BV297" s="26">
        <f t="shared" si="161"/>
        <v>7.2676768745185128E-7</v>
      </c>
      <c r="BW297" s="26">
        <f t="shared" si="161"/>
        <v>8.9054632124381927E-7</v>
      </c>
      <c r="BX297" s="26">
        <f t="shared" si="161"/>
        <v>1.0760768048362808E-6</v>
      </c>
      <c r="BY297" s="26">
        <f t="shared" si="161"/>
        <v>1.2824476989144731E-6</v>
      </c>
      <c r="BZ297" s="26">
        <f t="shared" si="161"/>
        <v>1.5077425649399864E-6</v>
      </c>
      <c r="CA297" s="26">
        <f t="shared" si="161"/>
        <v>1.7489813753303854E-6</v>
      </c>
      <c r="CB297" s="26">
        <f t="shared" si="161"/>
        <v>2.0021234164966274E-6</v>
      </c>
      <c r="CC297" s="26">
        <f t="shared" si="161"/>
        <v>2.2621394446130709E-6</v>
      </c>
      <c r="CD297" s="26">
        <f t="shared" si="159"/>
        <v>2.52315553437612E-6</v>
      </c>
      <c r="CE297" s="26">
        <f t="shared" si="159"/>
        <v>2.77866495557876E-6</v>
      </c>
      <c r="CF297" s="26">
        <f t="shared" si="159"/>
        <v>3.0217981391919022E-6</v>
      </c>
      <c r="CG297" s="26">
        <f t="shared" si="159"/>
        <v>3.2456350383913018E-6</v>
      </c>
      <c r="CH297" s="26">
        <f t="shared" si="159"/>
        <v>3.4435396139029691E-6</v>
      </c>
      <c r="CI297" s="26">
        <f t="shared" si="159"/>
        <v>3.6094933302356408E-6</v>
      </c>
      <c r="CJ297" s="26">
        <f t="shared" si="159"/>
        <v>3.7384038063154847E-6</v>
      </c>
      <c r="CK297" s="26">
        <f t="shared" si="159"/>
        <v>3.8263662488170258E-6</v>
      </c>
      <c r="CL297" s="26">
        <f t="shared" si="159"/>
        <v>3.8708588796172237E-6</v>
      </c>
      <c r="CM297" s="26">
        <f t="shared" si="159"/>
        <v>3.8708588796172245E-6</v>
      </c>
      <c r="CN297" s="26">
        <f t="shared" si="159"/>
        <v>3.8268718468943011E-6</v>
      </c>
      <c r="CO297" s="26">
        <f t="shared" si="159"/>
        <v>3.7408747267393743E-6</v>
      </c>
      <c r="CP297" s="26">
        <f t="shared" si="159"/>
        <v>3.6161789025147268E-6</v>
      </c>
      <c r="CQ297" s="26">
        <f t="shared" si="159"/>
        <v>3.4572259837228732E-6</v>
      </c>
      <c r="CR297" s="26">
        <f t="shared" si="159"/>
        <v>3.269333267216194E-6</v>
      </c>
      <c r="CS297" s="26">
        <f t="shared" ref="CS297:DH306" si="166">$B297*CS$182</f>
        <v>3.0584085402990224E-6</v>
      </c>
      <c r="CT297" s="26">
        <f t="shared" si="166"/>
        <v>2.8306547128299461E-6</v>
      </c>
      <c r="CU297" s="26">
        <f t="shared" si="166"/>
        <v>2.5922837896442669E-6</v>
      </c>
      <c r="CV297" s="26">
        <f t="shared" si="166"/>
        <v>2.3492571843651117E-6</v>
      </c>
      <c r="CW297" s="26">
        <f t="shared" si="166"/>
        <v>2.1070657220594321E-6</v>
      </c>
      <c r="CX297" s="26">
        <f t="shared" si="166"/>
        <v>1.870558345093574E-6</v>
      </c>
      <c r="CY297" s="26">
        <f t="shared" si="166"/>
        <v>1.64382400023375E-6</v>
      </c>
      <c r="CZ297" s="26">
        <f t="shared" si="166"/>
        <v>1.4301268802033626E-6</v>
      </c>
      <c r="DA297" s="26">
        <f t="shared" si="166"/>
        <v>1.2318914710662637E-6</v>
      </c>
      <c r="DB297" s="26">
        <f t="shared" si="166"/>
        <v>1.0507309606153398E-6</v>
      </c>
      <c r="DC297" s="26">
        <f t="shared" si="166"/>
        <v>8.8751061721878602E-7</v>
      </c>
      <c r="DD297" s="26">
        <f t="shared" si="166"/>
        <v>7.4243676632725186E-7</v>
      </c>
      <c r="DE297" s="26">
        <f t="shared" si="166"/>
        <v>6.1516189209972319E-7</v>
      </c>
      <c r="DF297" s="26">
        <f t="shared" si="166"/>
        <v>5.0489702464788516E-7</v>
      </c>
      <c r="DG297" s="26">
        <f t="shared" si="166"/>
        <v>4.1052374901276722E-7</v>
      </c>
      <c r="DH297" s="26">
        <f t="shared" si="166"/>
        <v>3.3069968670472955E-7</v>
      </c>
      <c r="DI297" s="26">
        <f t="shared" si="165"/>
        <v>2.6395296094781136E-7</v>
      </c>
      <c r="DJ297" s="26">
        <f t="shared" si="165"/>
        <v>2.0876279638599625E-7</v>
      </c>
      <c r="DK297" s="26">
        <f t="shared" si="165"/>
        <v>1.6362489446469974E-7</v>
      </c>
      <c r="DL297" s="26">
        <f t="shared" si="165"/>
        <v>1.2710148052168684E-7</v>
      </c>
      <c r="DM297" s="26">
        <f t="shared" si="165"/>
        <v>9.7856892083068554E-8</v>
      </c>
      <c r="DN297" s="26">
        <f t="shared" si="165"/>
        <v>7.4680259747604902E-8</v>
      </c>
      <c r="DO297" s="26">
        <f t="shared" si="165"/>
        <v>5.6497239982970724E-8</v>
      </c>
      <c r="DP297" s="26">
        <f t="shared" si="163"/>
        <v>4.237292998722797E-8</v>
      </c>
      <c r="DQ297" s="26">
        <f t="shared" si="162"/>
        <v>3.1508076144348818E-8</v>
      </c>
      <c r="DR297" s="26">
        <f t="shared" si="162"/>
        <v>2.3230530716596395E-8</v>
      </c>
      <c r="DS297" s="26">
        <f t="shared" si="162"/>
        <v>1.6983665313814121E-8</v>
      </c>
      <c r="DT297" s="26">
        <f t="shared" si="162"/>
        <v>1.2313157352515185E-8</v>
      </c>
      <c r="DU297" s="26">
        <f t="shared" si="162"/>
        <v>8.8532618980894153E-9</v>
      </c>
      <c r="DV297" s="26">
        <f t="shared" si="162"/>
        <v>6.3133916814244384E-9</v>
      </c>
      <c r="DW297" s="26">
        <f t="shared" si="162"/>
        <v>4.4655697258855984E-9</v>
      </c>
      <c r="DX297" s="26">
        <f t="shared" si="162"/>
        <v>3.1331013399358555E-9</v>
      </c>
      <c r="DY297" s="26">
        <f t="shared" si="162"/>
        <v>2.1806385325953684E-9</v>
      </c>
      <c r="DZ297" s="26">
        <f t="shared" si="162"/>
        <v>1.5056789867920341E-9</v>
      </c>
      <c r="EA297" s="26">
        <f t="shared" si="162"/>
        <v>1.0314493846528032E-9</v>
      </c>
      <c r="EB297" s="26">
        <f t="shared" si="162"/>
        <v>7.0106325363120559E-10</v>
      </c>
      <c r="EC297" s="26">
        <f t="shared" si="132"/>
        <v>4.7281010128616046E-10</v>
      </c>
      <c r="ED297" s="26">
        <f t="shared" si="132"/>
        <v>3.1641906778381592E-10</v>
      </c>
      <c r="EE297" s="26">
        <f t="shared" si="160"/>
        <v>2.101409076121516E-10</v>
      </c>
      <c r="EF297" s="26">
        <f t="shared" si="160"/>
        <v>1.3850196183528313E-10</v>
      </c>
      <c r="EG297" s="26">
        <f t="shared" si="160"/>
        <v>9.0599027666688332E-11</v>
      </c>
      <c r="EH297" s="26">
        <f t="shared" si="160"/>
        <v>5.8821756768671287E-11</v>
      </c>
      <c r="EI297" s="26">
        <f t="shared" si="160"/>
        <v>3.7907354362032545E-11</v>
      </c>
      <c r="EJ297" s="26">
        <f t="shared" si="160"/>
        <v>2.424955756982933E-11</v>
      </c>
      <c r="EK297" s="26">
        <f t="shared" si="160"/>
        <v>1.5399354077191104E-11</v>
      </c>
      <c r="EL297" s="26">
        <f t="shared" si="160"/>
        <v>9.7082884399682253E-12</v>
      </c>
      <c r="EM297" s="26">
        <f t="shared" si="160"/>
        <v>6.0764107501959796E-12</v>
      </c>
      <c r="EN297" s="26">
        <f t="shared" si="160"/>
        <v>3.7760552519074886E-12</v>
      </c>
      <c r="EO297" s="26">
        <f t="shared" si="160"/>
        <v>2.3299064320280214E-12</v>
      </c>
      <c r="EP297" s="26">
        <f t="shared" si="160"/>
        <v>1.427477884411532E-12</v>
      </c>
      <c r="EQ297" s="26">
        <f t="shared" si="160"/>
        <v>8.6846556604057374E-13</v>
      </c>
      <c r="ER297" s="26">
        <f t="shared" si="160"/>
        <v>5.2469794614951868E-13</v>
      </c>
      <c r="ES297" s="26">
        <f t="shared" si="164"/>
        <v>3.1481876768970916E-13</v>
      </c>
      <c r="ET297" s="26">
        <f t="shared" si="164"/>
        <v>1.8759748485620022E-13</v>
      </c>
      <c r="EU297" s="26">
        <f t="shared" si="164"/>
        <v>1.1102708287407443E-13</v>
      </c>
      <c r="EV297" s="26">
        <f t="shared" si="164"/>
        <v>6.5265920338140114E-14</v>
      </c>
      <c r="EW297" s="26">
        <f t="shared" si="164"/>
        <v>3.8108289056497833E-14</v>
      </c>
      <c r="EX297" s="26">
        <f t="shared" si="164"/>
        <v>2.2102807652768936E-14</v>
      </c>
      <c r="EY297" s="26">
        <f t="shared" si="164"/>
        <v>1.2734730237025728E-14</v>
      </c>
      <c r="EZ297" s="26">
        <f t="shared" si="164"/>
        <v>7.2889574382974627E-15</v>
      </c>
      <c r="FA297" s="26">
        <f t="shared" si="164"/>
        <v>4.1447012884437394E-15</v>
      </c>
      <c r="FB297" s="26">
        <f t="shared" si="164"/>
        <v>2.3414870915233861E-15</v>
      </c>
      <c r="FC297" s="26">
        <f t="shared" si="164"/>
        <v>1.3142540449195917E-15</v>
      </c>
      <c r="FD297" s="26">
        <f t="shared" si="164"/>
        <v>7.3294937120514026E-16</v>
      </c>
      <c r="FE297" s="26">
        <f t="shared" si="164"/>
        <v>4.0615665792896864E-16</v>
      </c>
      <c r="FF297" s="26">
        <f t="shared" si="164"/>
        <v>2.2364322303683728E-16</v>
      </c>
      <c r="FG297" s="26">
        <f t="shared" si="164"/>
        <v>1.2237082015223068E-16</v>
      </c>
      <c r="FH297" s="26">
        <f t="shared" si="164"/>
        <v>6.653913345777539E-17</v>
      </c>
    </row>
    <row r="298" spans="2:164" ht="19.2" customHeight="1" x14ac:dyDescent="0.3">
      <c r="B298" s="26">
        <f t="shared" si="154"/>
        <v>6.3570850774883692E-5</v>
      </c>
      <c r="C298" s="3">
        <v>114</v>
      </c>
      <c r="D298" s="26">
        <f t="shared" si="156"/>
        <v>1.04625632888929E-42</v>
      </c>
      <c r="E298" s="26">
        <f t="shared" si="156"/>
        <v>9.1024300613368227E-41</v>
      </c>
      <c r="F298" s="26">
        <f t="shared" si="156"/>
        <v>3.9595570766814777E-39</v>
      </c>
      <c r="G298" s="26">
        <f t="shared" si="156"/>
        <v>1.148271552237643E-37</v>
      </c>
      <c r="H298" s="26">
        <f t="shared" si="156"/>
        <v>2.4974906261168672E-36</v>
      </c>
      <c r="I298" s="26">
        <f t="shared" si="156"/>
        <v>4.3456336894433568E-35</v>
      </c>
      <c r="J298" s="26">
        <f t="shared" si="156"/>
        <v>6.3011688496928039E-34</v>
      </c>
      <c r="K298" s="26">
        <f t="shared" si="156"/>
        <v>7.831452713189638E-33</v>
      </c>
      <c r="L298" s="26">
        <f t="shared" si="156"/>
        <v>8.5167048255937738E-32</v>
      </c>
      <c r="M298" s="26">
        <f t="shared" si="156"/>
        <v>8.2328146647406284E-31</v>
      </c>
      <c r="N298" s="26">
        <f t="shared" si="156"/>
        <v>7.1625487583244352E-30</v>
      </c>
      <c r="O298" s="26">
        <f t="shared" si="156"/>
        <v>5.6649249270383287E-29</v>
      </c>
      <c r="P298" s="26">
        <f t="shared" si="156"/>
        <v>4.107070572102819E-28</v>
      </c>
      <c r="Q298" s="26">
        <f t="shared" si="156"/>
        <v>2.7485779982534285E-27</v>
      </c>
      <c r="R298" s="26">
        <f t="shared" si="156"/>
        <v>1.7080448989146245E-26</v>
      </c>
      <c r="S298" s="26">
        <f t="shared" si="156"/>
        <v>9.9066604137048196E-26</v>
      </c>
      <c r="T298" s="26">
        <f t="shared" si="155"/>
        <v>5.3867465999520033E-25</v>
      </c>
      <c r="U298" s="26">
        <f t="shared" si="155"/>
        <v>2.7567467893871823E-24</v>
      </c>
      <c r="V298" s="26">
        <f t="shared" si="155"/>
        <v>1.3324276148704784E-23</v>
      </c>
      <c r="W298" s="26">
        <f t="shared" si="155"/>
        <v>6.1011159207227308E-23</v>
      </c>
      <c r="X298" s="26">
        <f t="shared" si="155"/>
        <v>2.653985425514401E-22</v>
      </c>
      <c r="Y298" s="26">
        <f t="shared" si="155"/>
        <v>1.0995082477131077E-21</v>
      </c>
      <c r="Z298" s="26">
        <f t="shared" si="155"/>
        <v>4.3480553432290924E-21</v>
      </c>
      <c r="AA298" s="26">
        <f t="shared" si="155"/>
        <v>1.6446991950475319E-20</v>
      </c>
      <c r="AB298" s="26">
        <f t="shared" si="155"/>
        <v>5.9620345820473036E-20</v>
      </c>
      <c r="AC298" s="26">
        <f t="shared" si="155"/>
        <v>2.0747880345524636E-19</v>
      </c>
      <c r="AD298" s="26">
        <f t="shared" si="155"/>
        <v>6.942559961771669E-19</v>
      </c>
      <c r="AE298" s="26">
        <f t="shared" si="155"/>
        <v>2.2370470987930959E-18</v>
      </c>
      <c r="AF298" s="26">
        <f t="shared" si="155"/>
        <v>6.9508249141071608E-18</v>
      </c>
      <c r="AG298" s="26">
        <f t="shared" si="155"/>
        <v>2.0852474742321452E-17</v>
      </c>
      <c r="AH298" s="26">
        <f t="shared" si="155"/>
        <v>6.0472176752731813E-17</v>
      </c>
      <c r="AI298" s="26">
        <f t="shared" si="158"/>
        <v>1.6971223798347359E-16</v>
      </c>
      <c r="AJ298" s="26">
        <f t="shared" si="158"/>
        <v>4.6140514701756859E-16</v>
      </c>
      <c r="AK298" s="26">
        <f t="shared" si="158"/>
        <v>1.2164317512281363E-15</v>
      </c>
      <c r="AL298" s="26">
        <f t="shared" si="158"/>
        <v>3.1126341869661118E-15</v>
      </c>
      <c r="AM298" s="26">
        <f t="shared" si="158"/>
        <v>7.7371192647443135E-15</v>
      </c>
      <c r="AN298" s="26">
        <f t="shared" si="158"/>
        <v>1.8698038223132155E-14</v>
      </c>
      <c r="AO298" s="26">
        <f t="shared" si="158"/>
        <v>4.3965657443581088E-14</v>
      </c>
      <c r="AP298" s="26">
        <f t="shared" si="158"/>
        <v>1.0065821572609349E-13</v>
      </c>
      <c r="AQ298" s="26">
        <f t="shared" si="158"/>
        <v>2.2454525046590036E-13</v>
      </c>
      <c r="AR298" s="26">
        <f t="shared" si="158"/>
        <v>4.8838591976333459E-13</v>
      </c>
      <c r="AS298" s="26">
        <f t="shared" si="158"/>
        <v>1.0363310980343916E-12</v>
      </c>
      <c r="AT298" s="26">
        <f t="shared" si="158"/>
        <v>2.14668584592838E-12</v>
      </c>
      <c r="AU298" s="26">
        <f t="shared" si="158"/>
        <v>4.3432946185062622E-12</v>
      </c>
      <c r="AV298" s="26">
        <f t="shared" si="158"/>
        <v>8.5878779956827982E-12</v>
      </c>
      <c r="AW298" s="26">
        <f t="shared" si="158"/>
        <v>1.6603230791653383E-11</v>
      </c>
      <c r="AX298" s="26">
        <f t="shared" si="158"/>
        <v>3.1401762584214052E-11</v>
      </c>
      <c r="AY298" s="26">
        <f t="shared" si="157"/>
        <v>5.8126666911205081E-11</v>
      </c>
      <c r="AZ298" s="26">
        <f t="shared" si="157"/>
        <v>1.0535458377655892E-10</v>
      </c>
      <c r="BA298" s="26">
        <f t="shared" si="157"/>
        <v>1.8705813854205373E-10</v>
      </c>
      <c r="BB298" s="26">
        <f t="shared" si="157"/>
        <v>3.2548116106317451E-10</v>
      </c>
      <c r="BC298" s="26">
        <f t="shared" si="157"/>
        <v>5.5523256887247293E-10</v>
      </c>
      <c r="BD298" s="26">
        <f t="shared" si="157"/>
        <v>9.2894679792124786E-10</v>
      </c>
      <c r="BE298" s="26">
        <f t="shared" si="157"/>
        <v>1.5248749324367665E-9</v>
      </c>
      <c r="BF298" s="26">
        <f t="shared" si="157"/>
        <v>2.4567429467036849E-9</v>
      </c>
      <c r="BG298" s="26">
        <f t="shared" si="157"/>
        <v>3.8861206611494769E-9</v>
      </c>
      <c r="BH298" s="26">
        <f t="shared" si="157"/>
        <v>6.0373660271429323E-9</v>
      </c>
      <c r="BI298" s="26">
        <f t="shared" si="157"/>
        <v>9.2149270940602742E-9</v>
      </c>
      <c r="BJ298" s="26">
        <f t="shared" si="157"/>
        <v>1.3822390641090338E-8</v>
      </c>
      <c r="BK298" s="26">
        <f t="shared" si="157"/>
        <v>2.0382169250421328E-8</v>
      </c>
      <c r="BL298" s="26">
        <f t="shared" si="157"/>
        <v>2.9554145413111036E-8</v>
      </c>
      <c r="BM298" s="26">
        <f t="shared" si="157"/>
        <v>4.2150994277715742E-8</v>
      </c>
      <c r="BN298" s="26">
        <f t="shared" si="161"/>
        <v>5.9147362938084956E-8</v>
      </c>
      <c r="BO298" s="26">
        <f t="shared" si="161"/>
        <v>8.1679691676402956E-8</v>
      </c>
      <c r="BP298" s="26">
        <f t="shared" si="161"/>
        <v>1.1103333087261058E-7</v>
      </c>
      <c r="BQ298" s="26">
        <f t="shared" si="161"/>
        <v>1.4861384286026312E-7</v>
      </c>
      <c r="BR298" s="26">
        <f t="shared" si="161"/>
        <v>1.9590006558852844E-7</v>
      </c>
      <c r="BS298" s="26">
        <f t="shared" si="161"/>
        <v>2.5437769710749255E-7</v>
      </c>
      <c r="BT298" s="26">
        <f t="shared" si="161"/>
        <v>3.2545381835811497E-7</v>
      </c>
      <c r="BU298" s="26">
        <f t="shared" si="161"/>
        <v>4.1035481445153723E-7</v>
      </c>
      <c r="BV298" s="26">
        <f t="shared" si="161"/>
        <v>5.100124122469098E-7</v>
      </c>
      <c r="BW298" s="26">
        <f t="shared" si="161"/>
        <v>6.2494478683776385E-7</v>
      </c>
      <c r="BX298" s="26">
        <f t="shared" si="161"/>
        <v>7.5514161742896402E-7</v>
      </c>
      <c r="BY298" s="26">
        <f t="shared" si="161"/>
        <v>8.9996329748383487E-7</v>
      </c>
      <c r="BZ298" s="26">
        <f t="shared" si="161"/>
        <v>1.058064957852615E-6</v>
      </c>
      <c r="CA298" s="26">
        <f t="shared" si="161"/>
        <v>1.2273553511090343E-6</v>
      </c>
      <c r="CB298" s="26">
        <f t="shared" si="161"/>
        <v>1.4049988887695539E-6</v>
      </c>
      <c r="CC298" s="26">
        <f t="shared" si="161"/>
        <v>1.587466276921443E-6</v>
      </c>
      <c r="CD298" s="26">
        <f t="shared" si="159"/>
        <v>1.7706354627200726E-6</v>
      </c>
      <c r="CE298" s="26">
        <f t="shared" si="159"/>
        <v>1.9499403197043803E-6</v>
      </c>
      <c r="CF298" s="26">
        <f t="shared" si="159"/>
        <v>2.1205600976785137E-6</v>
      </c>
      <c r="CG298" s="26">
        <f t="shared" si="159"/>
        <v>2.2776386234324777E-6</v>
      </c>
      <c r="CH298" s="26">
        <f t="shared" si="159"/>
        <v>2.4165190273003132E-6</v>
      </c>
      <c r="CI298" s="26">
        <f t="shared" si="159"/>
        <v>2.5329777756039418E-6</v>
      </c>
      <c r="CJ298" s="26">
        <f t="shared" si="159"/>
        <v>2.6234412675897967E-6</v>
      </c>
      <c r="CK298" s="26">
        <f t="shared" si="159"/>
        <v>2.6851692974154388E-6</v>
      </c>
      <c r="CL298" s="26">
        <f t="shared" si="159"/>
        <v>2.7163921962225956E-6</v>
      </c>
      <c r="CM298" s="26">
        <f t="shared" si="159"/>
        <v>2.716392196222596E-6</v>
      </c>
      <c r="CN298" s="26">
        <f t="shared" si="159"/>
        <v>2.6855241030837023E-6</v>
      </c>
      <c r="CO298" s="26">
        <f t="shared" si="159"/>
        <v>2.6251752468346312E-6</v>
      </c>
      <c r="CP298" s="26">
        <f t="shared" si="159"/>
        <v>2.5376694052734758E-6</v>
      </c>
      <c r="CQ298" s="26">
        <f t="shared" si="159"/>
        <v>2.4261234973493689E-6</v>
      </c>
      <c r="CR298" s="26">
        <f t="shared" si="159"/>
        <v>2.2942689594499455E-6</v>
      </c>
      <c r="CS298" s="26">
        <f t="shared" si="166"/>
        <v>2.1462516072273699E-6</v>
      </c>
      <c r="CT298" s="26">
        <f t="shared" si="166"/>
        <v>1.9864243598806509E-6</v>
      </c>
      <c r="CU298" s="26">
        <f t="shared" si="166"/>
        <v>1.8191465190485966E-6</v>
      </c>
      <c r="CV298" s="26">
        <f t="shared" si="166"/>
        <v>1.6486015328877869E-6</v>
      </c>
      <c r="CW298" s="26">
        <f t="shared" si="166"/>
        <v>1.4786426119715216E-6</v>
      </c>
      <c r="CX298" s="26">
        <f t="shared" si="166"/>
        <v>1.3126725228726748E-6</v>
      </c>
      <c r="CY298" s="26">
        <f t="shared" si="166"/>
        <v>1.1535607019184134E-6</v>
      </c>
      <c r="CZ298" s="26">
        <f t="shared" si="166"/>
        <v>1.0035978106690198E-6</v>
      </c>
      <c r="DA298" s="26">
        <f t="shared" si="166"/>
        <v>8.6448524285351262E-7</v>
      </c>
      <c r="DB298" s="26">
        <f t="shared" si="166"/>
        <v>7.3735506008093533E-7</v>
      </c>
      <c r="DC298" s="26">
        <f t="shared" si="166"/>
        <v>6.2281446822370538E-7</v>
      </c>
      <c r="DD298" s="26">
        <f t="shared" si="166"/>
        <v>5.2100825707175233E-7</v>
      </c>
      <c r="DE298" s="26">
        <f t="shared" si="166"/>
        <v>4.3169255585945201E-7</v>
      </c>
      <c r="DF298" s="26">
        <f t="shared" si="166"/>
        <v>3.5431370150728552E-7</v>
      </c>
      <c r="DG298" s="26">
        <f t="shared" si="166"/>
        <v>2.8808684141246636E-7</v>
      </c>
      <c r="DH298" s="26">
        <f t="shared" si="166"/>
        <v>2.320699555822648E-7</v>
      </c>
      <c r="DI298" s="26">
        <f t="shared" si="165"/>
        <v>1.8523014803355064E-7</v>
      </c>
      <c r="DJ298" s="26">
        <f t="shared" si="165"/>
        <v>1.4650020799017186E-7</v>
      </c>
      <c r="DK298" s="26">
        <f t="shared" si="165"/>
        <v>1.1482448734364819E-7</v>
      </c>
      <c r="DL298" s="26">
        <f t="shared" si="165"/>
        <v>8.9194021418727026E-8</v>
      </c>
      <c r="DM298" s="26">
        <f t="shared" si="165"/>
        <v>6.8671503216188012E-8</v>
      </c>
      <c r="DN298" s="26">
        <f t="shared" si="165"/>
        <v>5.2407199822880287E-8</v>
      </c>
      <c r="DO298" s="26">
        <f t="shared" si="165"/>
        <v>3.9647185952961651E-8</v>
      </c>
      <c r="DP298" s="26">
        <f t="shared" si="163"/>
        <v>2.9735389464721185E-8</v>
      </c>
      <c r="DQ298" s="26">
        <f t="shared" si="162"/>
        <v>2.2110930627613059E-8</v>
      </c>
      <c r="DR298" s="26">
        <f t="shared" si="162"/>
        <v>1.630212681866403E-8</v>
      </c>
      <c r="DS298" s="26">
        <f t="shared" si="162"/>
        <v>1.1918361623729129E-8</v>
      </c>
      <c r="DT298" s="26">
        <f t="shared" si="162"/>
        <v>8.6408121772035814E-9</v>
      </c>
      <c r="DU298" s="26">
        <f t="shared" si="162"/>
        <v>6.2128153670802505E-9</v>
      </c>
      <c r="DV298" s="26">
        <f t="shared" si="162"/>
        <v>4.4304503027539624E-9</v>
      </c>
      <c r="DW298" s="26">
        <f t="shared" si="162"/>
        <v>3.1337331409723289E-9</v>
      </c>
      <c r="DX298" s="26">
        <f t="shared" si="162"/>
        <v>2.1986676069725158E-9</v>
      </c>
      <c r="DY298" s="26">
        <f t="shared" si="162"/>
        <v>1.5302726544528799E-9</v>
      </c>
      <c r="DZ298" s="26">
        <f t="shared" si="162"/>
        <v>1.0566168328365082E-9</v>
      </c>
      <c r="EA298" s="26">
        <f t="shared" si="162"/>
        <v>7.2382412958090975E-10</v>
      </c>
      <c r="EB298" s="26">
        <f t="shared" si="162"/>
        <v>4.9197421307452699E-10</v>
      </c>
      <c r="EC298" s="26">
        <f t="shared" si="132"/>
        <v>3.3179656230607533E-10</v>
      </c>
      <c r="ED298" s="26">
        <f t="shared" si="132"/>
        <v>2.2204846862022025E-10</v>
      </c>
      <c r="EE298" s="26">
        <f t="shared" si="160"/>
        <v>1.4746730358747384E-10</v>
      </c>
      <c r="EF298" s="26">
        <f t="shared" si="160"/>
        <v>9.7194359182654189E-11</v>
      </c>
      <c r="EG298" s="26">
        <f t="shared" si="160"/>
        <v>6.357826502925455E-11</v>
      </c>
      <c r="EH298" s="26">
        <f t="shared" si="160"/>
        <v>4.1278425802576074E-11</v>
      </c>
      <c r="EI298" s="26">
        <f t="shared" si="160"/>
        <v>2.6601652183882309E-11</v>
      </c>
      <c r="EJ298" s="26">
        <f t="shared" si="160"/>
        <v>1.7017233382336261E-11</v>
      </c>
      <c r="EK298" s="26">
        <f t="shared" si="160"/>
        <v>1.0806564264695439E-11</v>
      </c>
      <c r="EL298" s="26">
        <f t="shared" si="160"/>
        <v>6.8128339929601134E-12</v>
      </c>
      <c r="EM298" s="26">
        <f t="shared" si="160"/>
        <v>4.2641478948743432E-12</v>
      </c>
      <c r="EN298" s="26">
        <f t="shared" si="160"/>
        <v>2.6498633346719047E-12</v>
      </c>
      <c r="EO298" s="26">
        <f t="shared" si="160"/>
        <v>1.6350220575635129E-12</v>
      </c>
      <c r="EP298" s="26">
        <f t="shared" si="160"/>
        <v>1.0017388662537003E-12</v>
      </c>
      <c r="EQ298" s="26">
        <f t="shared" si="160"/>
        <v>6.0944952002846874E-13</v>
      </c>
      <c r="ER298" s="26">
        <f t="shared" si="160"/>
        <v>3.6820908501720369E-13</v>
      </c>
      <c r="ES298" s="26">
        <f t="shared" si="164"/>
        <v>2.2092545101032077E-13</v>
      </c>
      <c r="ET298" s="26">
        <f t="shared" si="164"/>
        <v>1.3164735779382385E-13</v>
      </c>
      <c r="EU298" s="26">
        <f t="shared" si="164"/>
        <v>7.7913742367771019E-14</v>
      </c>
      <c r="EV298" s="26">
        <f t="shared" si="164"/>
        <v>4.5800645851326088E-14</v>
      </c>
      <c r="EW298" s="26">
        <f t="shared" si="164"/>
        <v>2.674265898701585E-14</v>
      </c>
      <c r="EX298" s="26">
        <f t="shared" si="164"/>
        <v>1.5510742212469326E-14</v>
      </c>
      <c r="EY298" s="26">
        <f t="shared" si="164"/>
        <v>8.9366527979127317E-15</v>
      </c>
      <c r="EZ298" s="26">
        <f t="shared" si="164"/>
        <v>5.1150578514367819E-15</v>
      </c>
      <c r="FA298" s="26">
        <f t="shared" si="164"/>
        <v>2.908562307679798E-15</v>
      </c>
      <c r="FB298" s="26">
        <f t="shared" si="164"/>
        <v>1.6431488361567512E-15</v>
      </c>
      <c r="FC298" s="26">
        <f t="shared" si="164"/>
        <v>9.2228354029444413E-16</v>
      </c>
      <c r="FD298" s="26">
        <f t="shared" si="164"/>
        <v>5.1435043593342843E-16</v>
      </c>
      <c r="FE298" s="26">
        <f t="shared" si="164"/>
        <v>2.8502221609050242E-16</v>
      </c>
      <c r="FF298" s="26">
        <f t="shared" si="164"/>
        <v>1.5694261265742865E-16</v>
      </c>
      <c r="FG298" s="26">
        <f t="shared" si="164"/>
        <v>8.5874259755950792E-17</v>
      </c>
      <c r="FH298" s="26">
        <f t="shared" si="164"/>
        <v>4.6694128742298212E-17</v>
      </c>
    </row>
    <row r="299" spans="2:164" ht="19.2" customHeight="1" x14ac:dyDescent="0.3">
      <c r="B299" s="26">
        <f t="shared" si="154"/>
        <v>4.4223200539049579E-5</v>
      </c>
      <c r="C299" s="3">
        <v>115</v>
      </c>
      <c r="D299" s="26">
        <f t="shared" si="156"/>
        <v>7.2783048966211569E-43</v>
      </c>
      <c r="E299" s="26">
        <f t="shared" si="156"/>
        <v>6.3321252600604054E-41</v>
      </c>
      <c r="F299" s="26">
        <f t="shared" si="156"/>
        <v>2.7544744881262485E-39</v>
      </c>
      <c r="G299" s="26">
        <f t="shared" si="156"/>
        <v>7.9879760155662222E-38</v>
      </c>
      <c r="H299" s="26">
        <f t="shared" si="156"/>
        <v>1.7373847833856488E-36</v>
      </c>
      <c r="I299" s="26">
        <f t="shared" si="156"/>
        <v>3.0230495230910341E-35</v>
      </c>
      <c r="J299" s="26">
        <f t="shared" si="156"/>
        <v>4.383421808481956E-34</v>
      </c>
      <c r="K299" s="26">
        <f t="shared" si="156"/>
        <v>5.4479671048275807E-33</v>
      </c>
      <c r="L299" s="26">
        <f t="shared" si="156"/>
        <v>5.9246642265000242E-32</v>
      </c>
      <c r="M299" s="26">
        <f t="shared" si="156"/>
        <v>5.7271754189500102E-31</v>
      </c>
      <c r="N299" s="26">
        <f t="shared" si="156"/>
        <v>4.9826426144865703E-30</v>
      </c>
      <c r="O299" s="26">
        <f t="shared" si="156"/>
        <v>3.9408173405484072E-29</v>
      </c>
      <c r="P299" s="26">
        <f t="shared" si="156"/>
        <v>2.8570925718976165E-28</v>
      </c>
      <c r="Q299" s="26">
        <f t="shared" si="156"/>
        <v>1.9120542596545612E-27</v>
      </c>
      <c r="R299" s="26">
        <f t="shared" si="156"/>
        <v>1.1882051470710446E-26</v>
      </c>
      <c r="S299" s="26">
        <f t="shared" si="156"/>
        <v>6.8915898530120572E-26</v>
      </c>
      <c r="T299" s="26">
        <f t="shared" si="155"/>
        <v>3.7473019825753112E-25</v>
      </c>
      <c r="U299" s="26">
        <f t="shared" si="155"/>
        <v>1.9177368969649986E-24</v>
      </c>
      <c r="V299" s="26">
        <f t="shared" si="155"/>
        <v>9.269061668664209E-24</v>
      </c>
      <c r="W299" s="26">
        <f t="shared" si="155"/>
        <v>4.2442545535462532E-23</v>
      </c>
      <c r="X299" s="26">
        <f t="shared" si="155"/>
        <v>1.846250730792629E-22</v>
      </c>
      <c r="Y299" s="26">
        <f t="shared" si="155"/>
        <v>7.6487530275694538E-22</v>
      </c>
      <c r="Z299" s="26">
        <f t="shared" si="155"/>
        <v>3.0247341518115462E-21</v>
      </c>
      <c r="AA299" s="26">
        <f t="shared" si="155"/>
        <v>1.1441385704678496E-20</v>
      </c>
      <c r="AB299" s="26">
        <f t="shared" si="155"/>
        <v>4.1475023179459554E-20</v>
      </c>
      <c r="AC299" s="26">
        <f t="shared" si="155"/>
        <v>1.4433308066451939E-19</v>
      </c>
      <c r="AD299" s="26">
        <f t="shared" si="155"/>
        <v>4.8296069299281237E-19</v>
      </c>
      <c r="AE299" s="26">
        <f t="shared" si="155"/>
        <v>1.556206677421286E-18</v>
      </c>
      <c r="AF299" s="26">
        <f t="shared" si="155"/>
        <v>4.8353564619875957E-18</v>
      </c>
      <c r="AG299" s="26">
        <f t="shared" si="155"/>
        <v>1.4506069385962769E-17</v>
      </c>
      <c r="AH299" s="26">
        <f t="shared" si="155"/>
        <v>4.2067601219291746E-17</v>
      </c>
      <c r="AI299" s="26">
        <f t="shared" si="158"/>
        <v>1.1806068729285135E-16</v>
      </c>
      <c r="AJ299" s="26">
        <f t="shared" si="158"/>
        <v>3.2097749357743939E-16</v>
      </c>
      <c r="AK299" s="26">
        <f t="shared" si="158"/>
        <v>8.4621339215870453E-16</v>
      </c>
      <c r="AL299" s="26">
        <f t="shared" si="158"/>
        <v>2.1653107387590369E-15</v>
      </c>
      <c r="AM299" s="26">
        <f t="shared" si="158"/>
        <v>5.3823438363438773E-15</v>
      </c>
      <c r="AN299" s="26">
        <f t="shared" si="158"/>
        <v>1.300733093783108E-14</v>
      </c>
      <c r="AO299" s="26">
        <f t="shared" si="158"/>
        <v>3.0584805178143403E-14</v>
      </c>
      <c r="AP299" s="26">
        <f t="shared" si="158"/>
        <v>7.0023106592065123E-14</v>
      </c>
      <c r="AQ299" s="26">
        <f t="shared" si="158"/>
        <v>1.5620539162845262E-13</v>
      </c>
      <c r="AR299" s="26">
        <f t="shared" si="158"/>
        <v>3.3974672679188532E-13</v>
      </c>
      <c r="AS299" s="26">
        <f t="shared" si="158"/>
        <v>7.2092598124131677E-13</v>
      </c>
      <c r="AT299" s="26">
        <f t="shared" si="158"/>
        <v>1.49334667542844E-12</v>
      </c>
      <c r="AU299" s="26">
        <f t="shared" si="158"/>
        <v>3.0214223433087078E-12</v>
      </c>
      <c r="AV299" s="26">
        <f t="shared" si="158"/>
        <v>5.9741759969967366E-12</v>
      </c>
      <c r="AW299" s="26">
        <f t="shared" si="158"/>
        <v>1.1550073594193672E-11</v>
      </c>
      <c r="AX299" s="26">
        <f t="shared" si="158"/>
        <v>2.1844704406409804E-11</v>
      </c>
      <c r="AY299" s="26">
        <f t="shared" si="157"/>
        <v>4.0435942199099234E-11</v>
      </c>
      <c r="AZ299" s="26">
        <f t="shared" si="157"/>
        <v>7.3290145235867165E-11</v>
      </c>
      <c r="BA299" s="26">
        <f t="shared" si="157"/>
        <v>1.3012740072490712E-10</v>
      </c>
      <c r="BB299" s="26">
        <f t="shared" si="157"/>
        <v>2.2642167726133907E-10</v>
      </c>
      <c r="BC299" s="26">
        <f t="shared" si="157"/>
        <v>3.8624874356345991E-10</v>
      </c>
      <c r="BD299" s="26">
        <f t="shared" si="157"/>
        <v>6.4622385942347755E-10</v>
      </c>
      <c r="BE299" s="26">
        <f t="shared" si="157"/>
        <v>1.0607825616951433E-9</v>
      </c>
      <c r="BF299" s="26">
        <f t="shared" si="157"/>
        <v>1.7090385716199569E-9</v>
      </c>
      <c r="BG299" s="26">
        <f t="shared" si="157"/>
        <v>2.7033882860170308E-9</v>
      </c>
      <c r="BH299" s="26">
        <f t="shared" si="157"/>
        <v>4.1999068014907404E-9</v>
      </c>
      <c r="BI299" s="26">
        <f t="shared" si="157"/>
        <v>6.4103840654332422E-9</v>
      </c>
      <c r="BJ299" s="26">
        <f t="shared" si="157"/>
        <v>9.6155760981498108E-9</v>
      </c>
      <c r="BK299" s="26">
        <f t="shared" si="157"/>
        <v>1.4178900348119203E-8</v>
      </c>
      <c r="BL299" s="26">
        <f t="shared" si="157"/>
        <v>2.0559405504772919E-8</v>
      </c>
      <c r="BM299" s="26">
        <f t="shared" si="157"/>
        <v>2.9322430801889245E-8</v>
      </c>
      <c r="BN299" s="26">
        <f t="shared" si="161"/>
        <v>4.1145991609102627E-8</v>
      </c>
      <c r="BO299" s="26">
        <f t="shared" si="161"/>
        <v>5.682065507923691E-8</v>
      </c>
      <c r="BP299" s="26">
        <f t="shared" si="161"/>
        <v>7.7240577998337897E-8</v>
      </c>
      <c r="BQ299" s="26">
        <f t="shared" si="161"/>
        <v>1.0338354285931359E-7</v>
      </c>
      <c r="BR299" s="26">
        <f t="shared" si="161"/>
        <v>1.3627830649636779E-7</v>
      </c>
      <c r="BS299" s="26">
        <f t="shared" si="161"/>
        <v>1.769583979878211E-7</v>
      </c>
      <c r="BT299" s="26">
        <f t="shared" si="161"/>
        <v>2.2640265624912373E-7</v>
      </c>
      <c r="BU299" s="26">
        <f t="shared" si="161"/>
        <v>2.8546421874889583E-7</v>
      </c>
      <c r="BV299" s="26">
        <f t="shared" si="161"/>
        <v>3.5479124330219856E-7</v>
      </c>
      <c r="BW299" s="26">
        <f t="shared" si="161"/>
        <v>4.3474419953931448E-7</v>
      </c>
      <c r="BX299" s="26">
        <f t="shared" si="161"/>
        <v>5.2531590777667127E-7</v>
      </c>
      <c r="BY299" s="26">
        <f t="shared" si="161"/>
        <v>6.2606142433658152E-7</v>
      </c>
      <c r="BZ299" s="26">
        <f t="shared" si="161"/>
        <v>7.3604518807138533E-7</v>
      </c>
      <c r="CA299" s="26">
        <f t="shared" si="161"/>
        <v>8.5381241816280749E-7</v>
      </c>
      <c r="CB299" s="26">
        <f t="shared" si="161"/>
        <v>9.7739053131795162E-7</v>
      </c>
      <c r="CC299" s="26">
        <f t="shared" si="161"/>
        <v>1.1043243665540485E-6</v>
      </c>
      <c r="CD299" s="26">
        <f t="shared" si="159"/>
        <v>1.2317464088487475E-6</v>
      </c>
      <c r="CE299" s="26">
        <f t="shared" si="159"/>
        <v>1.3564802224030487E-6</v>
      </c>
      <c r="CF299" s="26">
        <f t="shared" si="159"/>
        <v>1.4751722418633157E-6</v>
      </c>
      <c r="CG299" s="26">
        <f t="shared" si="159"/>
        <v>1.5844442597791167E-6</v>
      </c>
      <c r="CH299" s="26">
        <f t="shared" si="159"/>
        <v>1.6810567146436982E-6</v>
      </c>
      <c r="CI299" s="26">
        <f t="shared" si="159"/>
        <v>1.7620714960723095E-6</v>
      </c>
      <c r="CJ299" s="26">
        <f t="shared" si="159"/>
        <v>1.8250026209320347E-6</v>
      </c>
      <c r="CK299" s="26">
        <f t="shared" si="159"/>
        <v>1.8679438590716121E-6</v>
      </c>
      <c r="CL299" s="26">
        <f t="shared" si="159"/>
        <v>1.8896641365026774E-6</v>
      </c>
      <c r="CM299" s="26">
        <f t="shared" si="159"/>
        <v>1.8896641365026776E-6</v>
      </c>
      <c r="CN299" s="26">
        <f t="shared" si="159"/>
        <v>1.8681906804060562E-6</v>
      </c>
      <c r="CO299" s="26">
        <f t="shared" si="159"/>
        <v>1.8262088673632239E-6</v>
      </c>
      <c r="CP299" s="26">
        <f t="shared" si="159"/>
        <v>1.7653352384511158E-6</v>
      </c>
      <c r="CQ299" s="26">
        <f t="shared" si="159"/>
        <v>1.6877380851126064E-6</v>
      </c>
      <c r="CR299" s="26">
        <f t="shared" si="159"/>
        <v>1.5960131891825728E-6</v>
      </c>
      <c r="CS299" s="26">
        <f t="shared" si="166"/>
        <v>1.4930445963320853E-6</v>
      </c>
      <c r="CT299" s="26">
        <f t="shared" si="166"/>
        <v>1.3818604242648023E-6</v>
      </c>
      <c r="CU299" s="26">
        <f t="shared" si="166"/>
        <v>1.2654932306425035E-6</v>
      </c>
      <c r="CV299" s="26">
        <f t="shared" si="166"/>
        <v>1.1468532402697662E-6</v>
      </c>
      <c r="CW299" s="26">
        <f t="shared" si="166"/>
        <v>1.0286209474584511E-6</v>
      </c>
      <c r="CX299" s="26">
        <f t="shared" si="166"/>
        <v>9.1316349417229669E-7</v>
      </c>
      <c r="CY299" s="26">
        <f t="shared" si="166"/>
        <v>8.0247701003020168E-7</v>
      </c>
      <c r="CZ299" s="26">
        <f t="shared" si="166"/>
        <v>6.9815499872627555E-7</v>
      </c>
      <c r="DA299" s="26">
        <f t="shared" si="166"/>
        <v>6.0138103850679221E-7</v>
      </c>
      <c r="DB299" s="26">
        <f t="shared" si="166"/>
        <v>5.1294265049108611E-7</v>
      </c>
      <c r="DC299" s="26">
        <f t="shared" si="166"/>
        <v>4.3326223876431734E-7</v>
      </c>
      <c r="DD299" s="26">
        <f t="shared" si="166"/>
        <v>3.6244052665861074E-7</v>
      </c>
      <c r="DE299" s="26">
        <f t="shared" si="166"/>
        <v>3.0030786494570609E-7</v>
      </c>
      <c r="DF299" s="26">
        <f t="shared" si="166"/>
        <v>2.4647909670072068E-7</v>
      </c>
      <c r="DG299" s="26">
        <f t="shared" si="166"/>
        <v>2.0040823750432465E-7</v>
      </c>
      <c r="DH299" s="26">
        <f t="shared" si="166"/>
        <v>1.6143996910070614E-7</v>
      </c>
      <c r="DI299" s="26">
        <f t="shared" si="165"/>
        <v>1.288557551537745E-7</v>
      </c>
      <c r="DJ299" s="26">
        <f t="shared" si="165"/>
        <v>1.0191318816707619E-7</v>
      </c>
      <c r="DK299" s="26">
        <f t="shared" si="165"/>
        <v>7.9877904239059715E-8</v>
      </c>
      <c r="DL299" s="26">
        <f t="shared" si="165"/>
        <v>6.2048014899984086E-8</v>
      </c>
      <c r="DM299" s="26">
        <f t="shared" si="165"/>
        <v>4.7771480498217804E-8</v>
      </c>
      <c r="DN299" s="26">
        <f t="shared" si="165"/>
        <v>3.6457182485481981E-8</v>
      </c>
      <c r="DO299" s="26">
        <f t="shared" si="165"/>
        <v>2.7580651097712488E-8</v>
      </c>
      <c r="DP299" s="26">
        <f t="shared" si="163"/>
        <v>2.0685488323284328E-8</v>
      </c>
      <c r="DQ299" s="26">
        <f t="shared" si="162"/>
        <v>1.5381516958339538E-8</v>
      </c>
      <c r="DR299" s="26">
        <f t="shared" si="162"/>
        <v>1.1340609960809774E-8</v>
      </c>
      <c r="DS299" s="26">
        <f t="shared" si="162"/>
        <v>8.2910341730289694E-9</v>
      </c>
      <c r="DT299" s="26">
        <f t="shared" si="162"/>
        <v>6.0109997754459773E-9</v>
      </c>
      <c r="DU299" s="26">
        <f t="shared" si="162"/>
        <v>4.3219585162297449E-9</v>
      </c>
      <c r="DV299" s="26">
        <f t="shared" si="162"/>
        <v>3.0820523845244997E-9</v>
      </c>
      <c r="DW299" s="26">
        <f t="shared" si="162"/>
        <v>2.179988271980753E-9</v>
      </c>
      <c r="DX299" s="26">
        <f t="shared" si="162"/>
        <v>1.5295079005026216E-9</v>
      </c>
      <c r="DY299" s="26">
        <f t="shared" si="162"/>
        <v>1.0645374987498308E-9</v>
      </c>
      <c r="DZ299" s="26">
        <f t="shared" si="162"/>
        <v>7.3503779675583269E-10</v>
      </c>
      <c r="EA299" s="26">
        <f t="shared" si="162"/>
        <v>5.0352982927367699E-10</v>
      </c>
      <c r="EB299" s="26">
        <f t="shared" si="162"/>
        <v>3.4224293083445398E-10</v>
      </c>
      <c r="EC299" s="26">
        <f t="shared" si="132"/>
        <v>2.3081499986509617E-10</v>
      </c>
      <c r="ED299" s="26">
        <f t="shared" si="132"/>
        <v>1.5446849990971864E-10</v>
      </c>
      <c r="EE299" s="26">
        <f t="shared" si="160"/>
        <v>1.0258595032172106E-10</v>
      </c>
      <c r="EF299" s="26">
        <f t="shared" si="160"/>
        <v>6.7613467257498641E-11</v>
      </c>
      <c r="EG299" s="26">
        <f t="shared" si="160"/>
        <v>4.4228358281220613E-11</v>
      </c>
      <c r="EH299" s="26">
        <f t="shared" si="160"/>
        <v>2.8715426645270346E-11</v>
      </c>
      <c r="EI299" s="26">
        <f t="shared" si="160"/>
        <v>1.8505497171396412E-11</v>
      </c>
      <c r="EJ299" s="26">
        <f t="shared" si="160"/>
        <v>1.1838075396407849E-11</v>
      </c>
      <c r="EK299" s="26">
        <f t="shared" si="160"/>
        <v>7.5176099232664018E-12</v>
      </c>
      <c r="EL299" s="26">
        <f t="shared" si="160"/>
        <v>4.7393627777113891E-12</v>
      </c>
      <c r="EM299" s="26">
        <f t="shared" si="160"/>
        <v>2.9663637529560689E-12</v>
      </c>
      <c r="EN299" s="26">
        <f t="shared" si="160"/>
        <v>1.8433831893369795E-12</v>
      </c>
      <c r="EO299" s="26">
        <f t="shared" si="160"/>
        <v>1.1374066487398364E-12</v>
      </c>
      <c r="EP299" s="26">
        <f t="shared" si="160"/>
        <v>6.9686182000257486E-13</v>
      </c>
      <c r="EQ299" s="26">
        <f t="shared" si="160"/>
        <v>4.2396488349806575E-13</v>
      </c>
      <c r="ER299" s="26">
        <f t="shared" si="160"/>
        <v>2.5614545044675071E-13</v>
      </c>
      <c r="ES299" s="26">
        <f t="shared" si="164"/>
        <v>1.5368727026804941E-13</v>
      </c>
      <c r="ET299" s="26">
        <f t="shared" si="164"/>
        <v>9.1580770639181919E-14</v>
      </c>
      <c r="EU299" s="26">
        <f t="shared" si="164"/>
        <v>5.4200864255840776E-14</v>
      </c>
      <c r="EV299" s="26">
        <f t="shared" si="164"/>
        <v>3.1861318853096453E-14</v>
      </c>
      <c r="EW299" s="26">
        <f t="shared" si="164"/>
        <v>1.8603588860532789E-14</v>
      </c>
      <c r="EX299" s="26">
        <f t="shared" si="164"/>
        <v>1.079008153910911E-14</v>
      </c>
      <c r="EY299" s="26">
        <f t="shared" si="164"/>
        <v>6.2168019463740821E-15</v>
      </c>
      <c r="EZ299" s="26">
        <f t="shared" si="164"/>
        <v>3.5583011140429832E-15</v>
      </c>
      <c r="FA299" s="26">
        <f t="shared" si="164"/>
        <v>2.0233476922989924E-15</v>
      </c>
      <c r="FB299" s="26">
        <f t="shared" si="164"/>
        <v>1.1430600599351326E-15</v>
      </c>
      <c r="FC299" s="26">
        <f t="shared" si="164"/>
        <v>6.4158854977004892E-16</v>
      </c>
      <c r="FD299" s="26">
        <f t="shared" si="164"/>
        <v>3.5780899891021151E-16</v>
      </c>
      <c r="FE299" s="26">
        <f t="shared" si="164"/>
        <v>1.982763242368715E-16</v>
      </c>
      <c r="FF299" s="26">
        <f t="shared" si="164"/>
        <v>1.0917746967473311E-16</v>
      </c>
      <c r="FG299" s="26">
        <f t="shared" si="164"/>
        <v>5.9738615482400622E-17</v>
      </c>
      <c r="FH299" s="26">
        <f t="shared" si="164"/>
        <v>3.2482872168555315E-17</v>
      </c>
    </row>
    <row r="300" spans="2:164" ht="19.2" customHeight="1" x14ac:dyDescent="0.3">
      <c r="B300" s="26">
        <f t="shared" si="154"/>
        <v>3.0498758992447866E-5</v>
      </c>
      <c r="C300" s="3">
        <v>116</v>
      </c>
      <c r="D300" s="26">
        <f t="shared" si="156"/>
        <v>5.0195206183593985E-43</v>
      </c>
      <c r="E300" s="26">
        <f t="shared" si="156"/>
        <v>4.3669829379726765E-41</v>
      </c>
      <c r="F300" s="26">
        <f t="shared" si="156"/>
        <v>1.8996375780180949E-39</v>
      </c>
      <c r="G300" s="26">
        <f t="shared" si="156"/>
        <v>5.5089489762525446E-38</v>
      </c>
      <c r="H300" s="26">
        <f t="shared" si="156"/>
        <v>1.1981964023349255E-36</v>
      </c>
      <c r="I300" s="26">
        <f t="shared" si="156"/>
        <v>2.0848617400627741E-35</v>
      </c>
      <c r="J300" s="26">
        <f t="shared" si="156"/>
        <v>3.0230495230909924E-34</v>
      </c>
      <c r="K300" s="26">
        <f t="shared" si="156"/>
        <v>3.7572186929845234E-33</v>
      </c>
      <c r="L300" s="26">
        <f t="shared" si="156"/>
        <v>4.0859753286206902E-32</v>
      </c>
      <c r="M300" s="26">
        <f t="shared" si="156"/>
        <v>3.9497761509999916E-31</v>
      </c>
      <c r="N300" s="26">
        <f t="shared" si="156"/>
        <v>3.436305251370035E-30</v>
      </c>
      <c r="O300" s="26">
        <f t="shared" si="156"/>
        <v>2.7178050624471668E-29</v>
      </c>
      <c r="P300" s="26">
        <f t="shared" si="156"/>
        <v>1.9704086702742105E-28</v>
      </c>
      <c r="Q300" s="26">
        <f t="shared" si="156"/>
        <v>1.3186581101065888E-27</v>
      </c>
      <c r="R300" s="26">
        <f t="shared" si="156"/>
        <v>8.1945182556623446E-27</v>
      </c>
      <c r="S300" s="26">
        <f t="shared" si="156"/>
        <v>4.7528205882841584E-26</v>
      </c>
      <c r="T300" s="26">
        <f t="shared" si="155"/>
        <v>2.5843461948795148E-25</v>
      </c>
      <c r="U300" s="26">
        <f t="shared" si="155"/>
        <v>1.3225771703206836E-24</v>
      </c>
      <c r="V300" s="26">
        <f t="shared" si="155"/>
        <v>6.3924563232166704E-24</v>
      </c>
      <c r="W300" s="26">
        <f t="shared" si="155"/>
        <v>2.9270721058939561E-23</v>
      </c>
      <c r="X300" s="26">
        <f t="shared" si="155"/>
        <v>1.273276366063877E-22</v>
      </c>
      <c r="Y300" s="26">
        <f t="shared" si="155"/>
        <v>5.2750020879789134E-22</v>
      </c>
      <c r="Z300" s="26">
        <f t="shared" si="155"/>
        <v>2.086023552973472E-21</v>
      </c>
      <c r="AA300" s="26">
        <f t="shared" si="155"/>
        <v>7.8906108308127247E-21</v>
      </c>
      <c r="AB300" s="26">
        <f t="shared" si="155"/>
        <v>2.8603464261696131E-20</v>
      </c>
      <c r="AC300" s="26">
        <f t="shared" si="155"/>
        <v>9.9540055630702643E-20</v>
      </c>
      <c r="AD300" s="26">
        <f t="shared" si="155"/>
        <v>3.3307633999504166E-19</v>
      </c>
      <c r="AE300" s="26">
        <f t="shared" si="155"/>
        <v>1.0732459844284688E-18</v>
      </c>
      <c r="AF300" s="26">
        <f t="shared" si="155"/>
        <v>3.3347285944741908E-18</v>
      </c>
      <c r="AG300" s="26">
        <f t="shared" si="155"/>
        <v>1.0004185783422559E-17</v>
      </c>
      <c r="AH300" s="26">
        <f t="shared" si="155"/>
        <v>2.9012138771925229E-17</v>
      </c>
      <c r="AI300" s="26">
        <f t="shared" si="158"/>
        <v>8.1421163650241981E-17</v>
      </c>
      <c r="AJ300" s="26">
        <f t="shared" si="158"/>
        <v>2.2136378867409526E-16</v>
      </c>
      <c r="AK300" s="26">
        <f t="shared" si="158"/>
        <v>5.8359544286806977E-16</v>
      </c>
      <c r="AL300" s="26">
        <f t="shared" si="158"/>
        <v>1.4933177508682956E-15</v>
      </c>
      <c r="AM300" s="26">
        <f t="shared" si="158"/>
        <v>3.7119612664440385E-15</v>
      </c>
      <c r="AN300" s="26">
        <f t="shared" si="158"/>
        <v>8.9705730605731228E-15</v>
      </c>
      <c r="AO300" s="26">
        <f t="shared" si="158"/>
        <v>2.109296908837468E-14</v>
      </c>
      <c r="AP300" s="26">
        <f t="shared" si="158"/>
        <v>4.8291797649699897E-14</v>
      </c>
      <c r="AQ300" s="26">
        <f t="shared" si="158"/>
        <v>1.0772785629548414E-13</v>
      </c>
      <c r="AR300" s="26">
        <f t="shared" si="158"/>
        <v>2.3430808744267861E-13</v>
      </c>
      <c r="AS300" s="26">
        <f t="shared" si="158"/>
        <v>4.9719033189056133E-13</v>
      </c>
      <c r="AT300" s="26">
        <f t="shared" si="158"/>
        <v>1.0298942589161614E-12</v>
      </c>
      <c r="AU300" s="26">
        <f t="shared" si="158"/>
        <v>2.0837395471094455E-12</v>
      </c>
      <c r="AV300" s="26">
        <f t="shared" si="158"/>
        <v>4.1201213772391125E-12</v>
      </c>
      <c r="AW300" s="26">
        <f t="shared" si="158"/>
        <v>7.9655679959956041E-12</v>
      </c>
      <c r="AX300" s="26">
        <f t="shared" si="158"/>
        <v>1.5065313383730839E-11</v>
      </c>
      <c r="AY300" s="26">
        <f t="shared" si="157"/>
        <v>2.7886856689033845E-11</v>
      </c>
      <c r="AZ300" s="26">
        <f t="shared" si="157"/>
        <v>5.0544927748873707E-11</v>
      </c>
      <c r="BA300" s="26">
        <f t="shared" si="157"/>
        <v>8.9743034982694198E-11</v>
      </c>
      <c r="BB300" s="26">
        <f t="shared" si="157"/>
        <v>1.5615288086988839E-10</v>
      </c>
      <c r="BC300" s="26">
        <f t="shared" si="157"/>
        <v>2.6637844383686786E-10</v>
      </c>
      <c r="BD300" s="26">
        <f t="shared" si="157"/>
        <v>4.456716271886035E-10</v>
      </c>
      <c r="BE300" s="26">
        <f t="shared" si="157"/>
        <v>7.3157418047940627E-10</v>
      </c>
      <c r="BF300" s="26">
        <f t="shared" si="157"/>
        <v>1.1786472907723795E-9</v>
      </c>
      <c r="BG300" s="26">
        <f t="shared" si="157"/>
        <v>1.8644057144944965E-9</v>
      </c>
      <c r="BH300" s="26">
        <f t="shared" si="157"/>
        <v>2.8964874493039476E-9</v>
      </c>
      <c r="BI300" s="26">
        <f t="shared" si="157"/>
        <v>4.4209545278849772E-9</v>
      </c>
      <c r="BJ300" s="26">
        <f t="shared" si="157"/>
        <v>6.6314317918274302E-9</v>
      </c>
      <c r="BK300" s="26">
        <f t="shared" si="157"/>
        <v>9.7785519642201013E-9</v>
      </c>
      <c r="BL300" s="26">
        <f t="shared" si="157"/>
        <v>1.4178900348119199E-8</v>
      </c>
      <c r="BM300" s="26">
        <f t="shared" si="157"/>
        <v>2.0222366070268366E-8</v>
      </c>
      <c r="BN300" s="26">
        <f t="shared" si="161"/>
        <v>2.8376545937312045E-8</v>
      </c>
      <c r="BO300" s="26">
        <f t="shared" si="161"/>
        <v>3.9186658675335645E-8</v>
      </c>
      <c r="BP300" s="26">
        <f t="shared" si="161"/>
        <v>5.3269364136784547E-8</v>
      </c>
      <c r="BQ300" s="26">
        <f t="shared" si="161"/>
        <v>7.1298995075388398E-8</v>
      </c>
      <c r="BR300" s="26">
        <f t="shared" si="161"/>
        <v>9.3985038963011898E-8</v>
      </c>
      <c r="BS300" s="26">
        <f t="shared" si="161"/>
        <v>1.220402744743589E-7</v>
      </c>
      <c r="BT300" s="26">
        <f t="shared" si="161"/>
        <v>1.5613976293042954E-7</v>
      </c>
      <c r="BU300" s="26">
        <f t="shared" si="161"/>
        <v>1.9687187499923774E-7</v>
      </c>
      <c r="BV300" s="26">
        <f t="shared" si="161"/>
        <v>2.446836160704808E-7</v>
      </c>
      <c r="BW300" s="26">
        <f t="shared" si="161"/>
        <v>2.9982358588918123E-7</v>
      </c>
      <c r="BX300" s="26">
        <f t="shared" si="161"/>
        <v>3.6228683294942705E-7</v>
      </c>
      <c r="BY300" s="26">
        <f t="shared" si="161"/>
        <v>4.3176649954246834E-7</v>
      </c>
      <c r="BZ300" s="26">
        <f t="shared" si="161"/>
        <v>5.0761737108371198E-7</v>
      </c>
      <c r="CA300" s="26">
        <f t="shared" si="161"/>
        <v>5.8883615045710634E-7</v>
      </c>
      <c r="CB300" s="26">
        <f t="shared" si="161"/>
        <v>6.7406243539168819E-7</v>
      </c>
      <c r="CC300" s="26">
        <f t="shared" si="161"/>
        <v>7.6160301141658219E-7</v>
      </c>
      <c r="CD300" s="26">
        <f t="shared" si="159"/>
        <v>8.4948028196465016E-7</v>
      </c>
      <c r="CE300" s="26">
        <f t="shared" si="159"/>
        <v>9.3550360165727133E-7</v>
      </c>
      <c r="CF300" s="26">
        <f t="shared" si="159"/>
        <v>1.0173601668022826E-6</v>
      </c>
      <c r="CG300" s="26">
        <f t="shared" si="159"/>
        <v>1.0927201791580074E-6</v>
      </c>
      <c r="CH300" s="26">
        <f t="shared" si="159"/>
        <v>1.1593494583749596E-6</v>
      </c>
      <c r="CI300" s="26">
        <f t="shared" si="159"/>
        <v>1.2152217214291742E-6</v>
      </c>
      <c r="CJ300" s="26">
        <f t="shared" si="159"/>
        <v>1.2586224971945017E-6</v>
      </c>
      <c r="CK300" s="26">
        <f t="shared" si="159"/>
        <v>1.2882371441873136E-6</v>
      </c>
      <c r="CL300" s="26">
        <f t="shared" si="159"/>
        <v>1.3032166458639103E-6</v>
      </c>
      <c r="CM300" s="26">
        <f t="shared" si="159"/>
        <v>1.3032166458639105E-6</v>
      </c>
      <c r="CN300" s="26">
        <f t="shared" si="159"/>
        <v>1.288407365797275E-6</v>
      </c>
      <c r="CO300" s="26">
        <f t="shared" si="159"/>
        <v>1.259454391284977E-6</v>
      </c>
      <c r="CP300" s="26">
        <f t="shared" si="159"/>
        <v>1.2174725782421439E-6</v>
      </c>
      <c r="CQ300" s="26">
        <f t="shared" si="159"/>
        <v>1.163957300077655E-6</v>
      </c>
      <c r="CR300" s="26">
        <f t="shared" si="159"/>
        <v>1.1006987511603907E-6</v>
      </c>
      <c r="CS300" s="26">
        <f t="shared" si="166"/>
        <v>1.0296859285048823E-6</v>
      </c>
      <c r="CT300" s="26">
        <f t="shared" si="166"/>
        <v>9.5300718914813574E-7</v>
      </c>
      <c r="CU300" s="26">
        <f t="shared" si="166"/>
        <v>8.7275395216724037E-7</v>
      </c>
      <c r="CV300" s="26">
        <f t="shared" si="166"/>
        <v>7.9093326915155971E-7</v>
      </c>
      <c r="CW300" s="26">
        <f t="shared" si="166"/>
        <v>7.0939375686789457E-7</v>
      </c>
      <c r="CX300" s="26">
        <f t="shared" si="166"/>
        <v>6.297679270153745E-7</v>
      </c>
      <c r="CY300" s="26">
        <f t="shared" si="166"/>
        <v>5.5343242071048175E-7</v>
      </c>
      <c r="CZ300" s="26">
        <f t="shared" si="166"/>
        <v>4.814862060181191E-7</v>
      </c>
      <c r="DA300" s="26">
        <f t="shared" si="166"/>
        <v>4.1474554379778609E-7</v>
      </c>
      <c r="DB300" s="26">
        <f t="shared" si="166"/>
        <v>3.5375355206281662E-7</v>
      </c>
      <c r="DC300" s="26">
        <f t="shared" si="166"/>
        <v>2.9880154397539008E-7</v>
      </c>
      <c r="DD300" s="26">
        <f t="shared" si="166"/>
        <v>2.4995898390248916E-7</v>
      </c>
      <c r="DE300" s="26">
        <f t="shared" si="166"/>
        <v>2.0710887237634822E-7</v>
      </c>
      <c r="DF300" s="26">
        <f t="shared" si="166"/>
        <v>1.6998558393153083E-7</v>
      </c>
      <c r="DG300" s="26">
        <f t="shared" si="166"/>
        <v>1.3821257758918889E-7</v>
      </c>
      <c r="DH300" s="26">
        <f t="shared" si="166"/>
        <v>1.113379097246245E-7</v>
      </c>
      <c r="DI300" s="26">
        <f t="shared" si="165"/>
        <v>8.8866038037085513E-8</v>
      </c>
      <c r="DJ300" s="26">
        <f t="shared" si="165"/>
        <v>7.0284957356603994E-8</v>
      </c>
      <c r="DK300" s="26">
        <f t="shared" si="165"/>
        <v>5.5088209820040966E-8</v>
      </c>
      <c r="DL300" s="26">
        <f t="shared" si="165"/>
        <v>4.2791734413781966E-8</v>
      </c>
      <c r="DM300" s="26">
        <f t="shared" si="165"/>
        <v>3.2945848619460427E-8</v>
      </c>
      <c r="DN300" s="26">
        <f t="shared" si="165"/>
        <v>2.5142884472746096E-8</v>
      </c>
      <c r="DO300" s="26">
        <f t="shared" si="165"/>
        <v>1.9021138688077503E-8</v>
      </c>
      <c r="DP300" s="26">
        <f t="shared" si="163"/>
        <v>1.4265854016058102E-8</v>
      </c>
      <c r="DQ300" s="26">
        <f t="shared" si="162"/>
        <v>1.0607942729889296E-8</v>
      </c>
      <c r="DR300" s="26">
        <f t="shared" si="162"/>
        <v>7.8211103177998132E-9</v>
      </c>
      <c r="DS300" s="26">
        <f t="shared" si="162"/>
        <v>5.7179546020889221E-9</v>
      </c>
      <c r="DT300" s="26">
        <f t="shared" si="162"/>
        <v>4.1455170865144508E-9</v>
      </c>
      <c r="DU300" s="26">
        <f t="shared" si="162"/>
        <v>2.9806610456756745E-9</v>
      </c>
      <c r="DV300" s="26">
        <f t="shared" si="162"/>
        <v>2.1255533686375776E-9</v>
      </c>
      <c r="DW300" s="26">
        <f t="shared" si="162"/>
        <v>1.5034401875729273E-9</v>
      </c>
      <c r="DX300" s="26">
        <f t="shared" si="162"/>
        <v>1.05483303482939E-9</v>
      </c>
      <c r="DY300" s="26">
        <f t="shared" si="162"/>
        <v>7.3416379224125973E-10</v>
      </c>
      <c r="DZ300" s="26">
        <f t="shared" si="162"/>
        <v>5.0692261845229641E-10</v>
      </c>
      <c r="EA300" s="26">
        <f t="shared" si="162"/>
        <v>3.4726195122322409E-10</v>
      </c>
      <c r="EB300" s="26">
        <f t="shared" si="162"/>
        <v>2.360296074720363E-10</v>
      </c>
      <c r="EC300" s="26">
        <f t="shared" si="132"/>
        <v>1.5918275852765191E-10</v>
      </c>
      <c r="ED300" s="26">
        <f t="shared" si="132"/>
        <v>1.0652999993773656E-10</v>
      </c>
      <c r="EE300" s="26">
        <f t="shared" si="160"/>
        <v>7.0748931256359077E-11</v>
      </c>
      <c r="EF300" s="26">
        <f t="shared" si="160"/>
        <v>4.66299774189644E-11</v>
      </c>
      <c r="EG300" s="26">
        <f t="shared" si="160"/>
        <v>3.0502316056014096E-11</v>
      </c>
      <c r="EH300" s="26">
        <f t="shared" si="160"/>
        <v>1.9803742513979473E-11</v>
      </c>
      <c r="EI300" s="26">
        <f t="shared" si="160"/>
        <v>1.2762411842342304E-11</v>
      </c>
      <c r="EJ300" s="26">
        <f t="shared" si="160"/>
        <v>8.1641899285571046E-12</v>
      </c>
      <c r="EK300" s="26">
        <f t="shared" si="160"/>
        <v>5.1845585677699122E-12</v>
      </c>
      <c r="EL300" s="26">
        <f t="shared" si="160"/>
        <v>3.2685260535940486E-12</v>
      </c>
      <c r="EM300" s="26">
        <f t="shared" si="160"/>
        <v>2.045768105486936E-12</v>
      </c>
      <c r="EN300" s="26">
        <f t="shared" si="160"/>
        <v>1.2712987512668773E-12</v>
      </c>
      <c r="EO300" s="26">
        <f t="shared" si="160"/>
        <v>7.8441837844126348E-13</v>
      </c>
      <c r="EP300" s="26">
        <f t="shared" si="160"/>
        <v>4.8059435862246352E-13</v>
      </c>
      <c r="EQ300" s="26">
        <f t="shared" si="160"/>
        <v>2.9238957482625111E-13</v>
      </c>
      <c r="ER300" s="26">
        <f t="shared" si="160"/>
        <v>1.7665203479086184E-13</v>
      </c>
      <c r="ES300" s="26">
        <f t="shared" si="164"/>
        <v>1.0599122087451641E-13</v>
      </c>
      <c r="ET300" s="26">
        <f t="shared" si="164"/>
        <v>6.3159152164952804E-14</v>
      </c>
      <c r="EU300" s="26">
        <f t="shared" si="164"/>
        <v>3.7379906383338316E-14</v>
      </c>
      <c r="EV300" s="26">
        <f t="shared" si="164"/>
        <v>2.1973323346962983E-14</v>
      </c>
      <c r="EW300" s="26">
        <f t="shared" si="164"/>
        <v>1.283006128312601E-14</v>
      </c>
      <c r="EX300" s="26">
        <f t="shared" si="164"/>
        <v>7.4414355442131496E-15</v>
      </c>
      <c r="EY300" s="26">
        <f t="shared" si="164"/>
        <v>4.2874496181890057E-15</v>
      </c>
      <c r="EZ300" s="26">
        <f t="shared" si="164"/>
        <v>2.4540007683054959E-15</v>
      </c>
      <c r="FA300" s="26">
        <f t="shared" si="164"/>
        <v>1.3954122015855064E-15</v>
      </c>
      <c r="FB300" s="26">
        <f t="shared" si="164"/>
        <v>7.8831728271388154E-16</v>
      </c>
      <c r="FC300" s="26">
        <f t="shared" si="164"/>
        <v>4.4247486191037684E-16</v>
      </c>
      <c r="FD300" s="26">
        <f t="shared" si="164"/>
        <v>2.4676482683462764E-16</v>
      </c>
      <c r="FE300" s="26">
        <f t="shared" si="164"/>
        <v>1.3674229257715223E-16</v>
      </c>
      <c r="FF300" s="26">
        <f t="shared" si="164"/>
        <v>7.5294806672229427E-17</v>
      </c>
      <c r="FG300" s="26">
        <f t="shared" si="164"/>
        <v>4.1199045160276132E-17</v>
      </c>
      <c r="FH300" s="26">
        <f t="shared" si="164"/>
        <v>2.240198080590013E-17</v>
      </c>
    </row>
    <row r="301" spans="2:164" ht="19.2" customHeight="1" x14ac:dyDescent="0.3">
      <c r="B301" s="26">
        <f t="shared" si="154"/>
        <v>2.085385230252838E-5</v>
      </c>
      <c r="C301" s="3">
        <v>117</v>
      </c>
      <c r="D301" s="26">
        <f t="shared" si="156"/>
        <v>3.43215085016026E-43</v>
      </c>
      <c r="E301" s="26">
        <f t="shared" si="156"/>
        <v>2.9859712396394261E-41</v>
      </c>
      <c r="F301" s="26">
        <f t="shared" si="156"/>
        <v>1.2988974892431371E-39</v>
      </c>
      <c r="G301" s="26">
        <f t="shared" si="156"/>
        <v>3.7668027188051454E-38</v>
      </c>
      <c r="H301" s="26">
        <f t="shared" si="156"/>
        <v>8.1927959134011716E-37</v>
      </c>
      <c r="I301" s="26">
        <f t="shared" si="156"/>
        <v>1.4255464889318062E-35</v>
      </c>
      <c r="J301" s="26">
        <f t="shared" si="156"/>
        <v>2.0670424089510986E-34</v>
      </c>
      <c r="K301" s="26">
        <f t="shared" si="156"/>
        <v>2.5690384225535111E-33</v>
      </c>
      <c r="L301" s="26">
        <f t="shared" si="156"/>
        <v>2.7938292845269576E-32</v>
      </c>
      <c r="M301" s="26">
        <f t="shared" si="156"/>
        <v>2.7007016417093862E-31</v>
      </c>
      <c r="N301" s="26">
        <f t="shared" si="156"/>
        <v>2.3496104282871948E-30</v>
      </c>
      <c r="O301" s="26">
        <f t="shared" si="156"/>
        <v>1.8583282478271159E-29</v>
      </c>
      <c r="P301" s="26">
        <f t="shared" si="156"/>
        <v>1.3472879796746691E-28</v>
      </c>
      <c r="Q301" s="26">
        <f t="shared" si="156"/>
        <v>9.0164657101304895E-28</v>
      </c>
      <c r="R301" s="26">
        <f t="shared" si="156"/>
        <v>5.6030894055810703E-27</v>
      </c>
      <c r="S301" s="26">
        <f t="shared" si="156"/>
        <v>3.2497918552370195E-26</v>
      </c>
      <c r="T301" s="26">
        <f t="shared" si="155"/>
        <v>1.7670743212851319E-25</v>
      </c>
      <c r="U301" s="26">
        <f t="shared" si="155"/>
        <v>9.0432627030473761E-25</v>
      </c>
      <c r="V301" s="26">
        <f t="shared" si="155"/>
        <v>4.3709103064729215E-24</v>
      </c>
      <c r="W301" s="26">
        <f t="shared" si="155"/>
        <v>2.0014168245428688E-23</v>
      </c>
      <c r="X301" s="26">
        <f t="shared" si="155"/>
        <v>8.706163186761521E-23</v>
      </c>
      <c r="Y301" s="26">
        <f t="shared" si="155"/>
        <v>3.6068390345154833E-22</v>
      </c>
      <c r="Z301" s="26">
        <f t="shared" si="155"/>
        <v>1.426340890922027E-21</v>
      </c>
      <c r="AA301" s="26">
        <f t="shared" si="155"/>
        <v>5.3952894569659464E-21</v>
      </c>
      <c r="AB301" s="26">
        <f t="shared" si="155"/>
        <v>1.9557924281501557E-20</v>
      </c>
      <c r="AC301" s="26">
        <f t="shared" si="155"/>
        <v>6.8061576499625496E-20</v>
      </c>
      <c r="AD301" s="26">
        <f t="shared" si="155"/>
        <v>2.2774450597951486E-19</v>
      </c>
      <c r="AE301" s="26">
        <f t="shared" si="155"/>
        <v>7.338434081562154E-19</v>
      </c>
      <c r="AF301" s="26">
        <f t="shared" si="155"/>
        <v>2.2801563039139684E-18</v>
      </c>
      <c r="AG301" s="26">
        <f t="shared" si="155"/>
        <v>6.8404689117418957E-18</v>
      </c>
      <c r="AH301" s="26">
        <f t="shared" si="155"/>
        <v>1.9837359844051366E-17</v>
      </c>
      <c r="AI301" s="26">
        <f t="shared" si="158"/>
        <v>5.5672590530079784E-17</v>
      </c>
      <c r="AJ301" s="26">
        <f t="shared" si="158"/>
        <v>1.5135985550365434E-16</v>
      </c>
      <c r="AK301" s="26">
        <f t="shared" si="158"/>
        <v>3.9903961905508904E-16</v>
      </c>
      <c r="AL301" s="26">
        <f t="shared" si="158"/>
        <v>1.0210719664056686E-15</v>
      </c>
      <c r="AM301" s="26">
        <f t="shared" si="158"/>
        <v>2.5380931736369403E-15</v>
      </c>
      <c r="AN301" s="26">
        <f t="shared" si="158"/>
        <v>6.133725169622626E-15</v>
      </c>
      <c r="AO301" s="26">
        <f t="shared" si="158"/>
        <v>1.4422542966409984E-14</v>
      </c>
      <c r="AP301" s="26">
        <f t="shared" si="158"/>
        <v>3.3020032580991262E-14</v>
      </c>
      <c r="AQ301" s="26">
        <f t="shared" si="158"/>
        <v>7.3660072680672657E-14</v>
      </c>
      <c r="AR301" s="26">
        <f t="shared" si="158"/>
        <v>1.6021065808046343E-13</v>
      </c>
      <c r="AS301" s="26">
        <f t="shared" si="158"/>
        <v>3.3995920129269028E-13</v>
      </c>
      <c r="AT301" s="26">
        <f t="shared" si="158"/>
        <v>7.0420120267771476E-13</v>
      </c>
      <c r="AU301" s="26">
        <f t="shared" si="158"/>
        <v>1.4247791775107269E-12</v>
      </c>
      <c r="AV301" s="26">
        <f t="shared" si="158"/>
        <v>2.8171770100780158E-12</v>
      </c>
      <c r="AW301" s="26">
        <f t="shared" si="158"/>
        <v>5.4465422194841541E-12</v>
      </c>
      <c r="AX301" s="26">
        <f t="shared" si="158"/>
        <v>1.0301068980328743E-11</v>
      </c>
      <c r="AY301" s="26">
        <f t="shared" si="157"/>
        <v>1.9067936197629911E-11</v>
      </c>
      <c r="AZ301" s="26">
        <f t="shared" si="157"/>
        <v>3.456063435820412E-11</v>
      </c>
      <c r="BA301" s="26">
        <f t="shared" si="157"/>
        <v>6.1362758962525725E-11</v>
      </c>
      <c r="BB301" s="26">
        <f t="shared" si="157"/>
        <v>1.0677120059479511E-10</v>
      </c>
      <c r="BC301" s="26">
        <f t="shared" si="157"/>
        <v>1.8213910689700302E-10</v>
      </c>
      <c r="BD301" s="26">
        <f t="shared" si="157"/>
        <v>3.0473273653921497E-10</v>
      </c>
      <c r="BE301" s="26">
        <f t="shared" si="157"/>
        <v>5.0022166186625895E-10</v>
      </c>
      <c r="BF301" s="26">
        <f t="shared" si="157"/>
        <v>8.059126774511967E-10</v>
      </c>
      <c r="BG301" s="26">
        <f t="shared" si="157"/>
        <v>1.2748073261500787E-9</v>
      </c>
      <c r="BH301" s="26">
        <f t="shared" si="157"/>
        <v>1.9805042388402992E-9</v>
      </c>
      <c r="BI301" s="26">
        <f t="shared" si="157"/>
        <v>3.0228748908615123E-9</v>
      </c>
      <c r="BJ301" s="26">
        <f t="shared" si="157"/>
        <v>4.5343123362922439E-9</v>
      </c>
      <c r="BK301" s="26">
        <f t="shared" si="157"/>
        <v>6.6861893772444899E-9</v>
      </c>
      <c r="BL301" s="26">
        <f t="shared" si="157"/>
        <v>9.694974597004546E-9</v>
      </c>
      <c r="BM301" s="26">
        <f t="shared" si="157"/>
        <v>1.38272588514655E-8</v>
      </c>
      <c r="BN301" s="26">
        <f t="shared" si="161"/>
        <v>1.9402766452862866E-8</v>
      </c>
      <c r="BO301" s="26">
        <f t="shared" si="161"/>
        <v>2.6794296530143936E-8</v>
      </c>
      <c r="BP301" s="26">
        <f t="shared" si="161"/>
        <v>3.6423496845664513E-8</v>
      </c>
      <c r="BQ301" s="26">
        <f t="shared" si="161"/>
        <v>4.8751449624197027E-8</v>
      </c>
      <c r="BR301" s="26">
        <f t="shared" si="161"/>
        <v>6.4263274504623292E-8</v>
      </c>
      <c r="BS301" s="26">
        <f t="shared" si="161"/>
        <v>8.3446341520928873E-8</v>
      </c>
      <c r="BT301" s="26">
        <f t="shared" si="161"/>
        <v>1.0676223106354119E-7</v>
      </c>
      <c r="BU301" s="26">
        <f t="shared" si="161"/>
        <v>1.3461324786272618E-7</v>
      </c>
      <c r="BV301" s="26">
        <f t="shared" si="161"/>
        <v>1.6730503662938799E-7</v>
      </c>
      <c r="BW301" s="26">
        <f t="shared" si="161"/>
        <v>2.0500758009516592E-7</v>
      </c>
      <c r="BX301" s="26">
        <f t="shared" si="161"/>
        <v>2.4771749261499193E-7</v>
      </c>
      <c r="BY301" s="26">
        <f t="shared" si="161"/>
        <v>2.9522495695211405E-7</v>
      </c>
      <c r="BZ301" s="26">
        <f t="shared" si="161"/>
        <v>3.4708880074099841E-7</v>
      </c>
      <c r="CA301" s="26">
        <f t="shared" si="161"/>
        <v>4.0262300885955844E-7</v>
      </c>
      <c r="CB301" s="26">
        <f t="shared" si="161"/>
        <v>4.6089739172081076E-7</v>
      </c>
      <c r="CC301" s="26">
        <f t="shared" si="161"/>
        <v>5.2075419584039626E-7</v>
      </c>
      <c r="CD301" s="26">
        <f t="shared" si="159"/>
        <v>5.808412184373656E-7</v>
      </c>
      <c r="CE301" s="26">
        <f t="shared" si="159"/>
        <v>6.396605823297559E-7</v>
      </c>
      <c r="CF301" s="26">
        <f t="shared" si="159"/>
        <v>6.9563088328360957E-7</v>
      </c>
      <c r="CG301" s="26">
        <f t="shared" si="159"/>
        <v>7.4715909686017327E-7</v>
      </c>
      <c r="CH301" s="26">
        <f t="shared" si="159"/>
        <v>7.9271757837603792E-7</v>
      </c>
      <c r="CI301" s="26">
        <f t="shared" si="159"/>
        <v>8.3092083516524431E-7</v>
      </c>
      <c r="CJ301" s="26">
        <f t="shared" si="159"/>
        <v>8.605965792782887E-7</v>
      </c>
      <c r="CK301" s="26">
        <f t="shared" si="159"/>
        <v>8.808459105554249E-7</v>
      </c>
      <c r="CL301" s="26">
        <f t="shared" si="159"/>
        <v>8.9108830486420904E-7</v>
      </c>
      <c r="CM301" s="26">
        <f t="shared" si="159"/>
        <v>8.9108830486420914E-7</v>
      </c>
      <c r="CN301" s="26">
        <f t="shared" si="159"/>
        <v>8.8096230139984302E-7</v>
      </c>
      <c r="CO301" s="26">
        <f t="shared" si="159"/>
        <v>8.6116539575040856E-7</v>
      </c>
      <c r="CP301" s="26">
        <f t="shared" si="159"/>
        <v>8.3245988255872795E-7</v>
      </c>
      <c r="CQ301" s="26">
        <f t="shared" si="159"/>
        <v>7.9586823936933396E-7</v>
      </c>
      <c r="CR301" s="26">
        <f t="shared" si="159"/>
        <v>7.5261453070795679E-7</v>
      </c>
      <c r="CS301" s="26">
        <f t="shared" si="166"/>
        <v>7.0405875453325039E-7</v>
      </c>
      <c r="CT301" s="26">
        <f t="shared" si="166"/>
        <v>6.5162884728077424E-7</v>
      </c>
      <c r="CU301" s="26">
        <f t="shared" si="166"/>
        <v>5.9675483908870915E-7</v>
      </c>
      <c r="CV301" s="26">
        <f t="shared" si="166"/>
        <v>5.4080907292414149E-7</v>
      </c>
      <c r="CW301" s="26">
        <f t="shared" si="166"/>
        <v>4.8505556025155012E-7</v>
      </c>
      <c r="CX301" s="26">
        <f t="shared" si="166"/>
        <v>4.3061054838657932E-7</v>
      </c>
      <c r="CY301" s="26">
        <f t="shared" si="166"/>
        <v>3.7841533040032802E-7</v>
      </c>
      <c r="CZ301" s="26">
        <f t="shared" si="166"/>
        <v>3.2922133744828542E-7</v>
      </c>
      <c r="DA301" s="26">
        <f t="shared" si="166"/>
        <v>2.8358669661386981E-7</v>
      </c>
      <c r="DB301" s="26">
        <f t="shared" si="166"/>
        <v>2.4188277064124125E-7</v>
      </c>
      <c r="DC301" s="26">
        <f t="shared" si="166"/>
        <v>2.0430874801736001E-7</v>
      </c>
      <c r="DD301" s="26">
        <f t="shared" si="166"/>
        <v>1.7091212574529113E-7</v>
      </c>
      <c r="DE301" s="26">
        <f t="shared" si="166"/>
        <v>1.4161290418895554E-7</v>
      </c>
      <c r="DF301" s="26">
        <f t="shared" si="166"/>
        <v>1.162294590984822E-7</v>
      </c>
      <c r="DG301" s="26">
        <f t="shared" si="166"/>
        <v>9.4504326556709998E-8</v>
      </c>
      <c r="DH301" s="26">
        <f t="shared" si="166"/>
        <v>7.6128485281794247E-8</v>
      </c>
      <c r="DI301" s="26">
        <f t="shared" si="165"/>
        <v>6.0763102931340306E-8</v>
      </c>
      <c r="DJ301" s="26">
        <f t="shared" si="165"/>
        <v>4.8058090500241878E-8</v>
      </c>
      <c r="DK301" s="26">
        <f t="shared" si="165"/>
        <v>3.7667152013703085E-8</v>
      </c>
      <c r="DL301" s="26">
        <f t="shared" si="165"/>
        <v>2.9259305582073033E-8</v>
      </c>
      <c r="DM301" s="26">
        <f t="shared" si="165"/>
        <v>2.2527075979118158E-8</v>
      </c>
      <c r="DN301" s="26">
        <f t="shared" si="165"/>
        <v>1.7191715878800687E-8</v>
      </c>
      <c r="DO301" s="26">
        <f t="shared" si="165"/>
        <v>1.3005906795266622E-8</v>
      </c>
      <c r="DP301" s="26">
        <f t="shared" si="163"/>
        <v>9.7544300964499482E-9</v>
      </c>
      <c r="DQ301" s="26">
        <f t="shared" si="162"/>
        <v>7.2532941742832525E-9</v>
      </c>
      <c r="DR301" s="26">
        <f t="shared" si="162"/>
        <v>5.3477677386665202E-9</v>
      </c>
      <c r="DS301" s="26">
        <f t="shared" si="162"/>
        <v>3.9097125484368554E-9</v>
      </c>
      <c r="DT301" s="26">
        <f t="shared" si="162"/>
        <v>2.8345415976167083E-9</v>
      </c>
      <c r="DU301" s="26">
        <f t="shared" si="162"/>
        <v>2.0380588346500267E-9</v>
      </c>
      <c r="DV301" s="26">
        <f t="shared" si="162"/>
        <v>1.4533698247094496E-9</v>
      </c>
      <c r="DW301" s="26">
        <f t="shared" si="162"/>
        <v>1.0279932906481517E-9</v>
      </c>
      <c r="DX301" s="26">
        <f t="shared" si="162"/>
        <v>7.2125335714829829E-10</v>
      </c>
      <c r="DY301" s="26">
        <f t="shared" si="162"/>
        <v>5.0199233657521855E-10</v>
      </c>
      <c r="DZ301" s="26">
        <f t="shared" si="162"/>
        <v>3.4661375620669716E-10</v>
      </c>
      <c r="EA301" s="26">
        <f t="shared" si="162"/>
        <v>2.374440692124601E-10</v>
      </c>
      <c r="EB301" s="26">
        <f t="shared" si="162"/>
        <v>1.6138776579284475E-10</v>
      </c>
      <c r="EC301" s="26">
        <f t="shared" si="132"/>
        <v>1.0884291181377869E-10</v>
      </c>
      <c r="ED301" s="26">
        <f t="shared" si="132"/>
        <v>7.2841025598452088E-11</v>
      </c>
      <c r="EE301" s="26">
        <f t="shared" si="160"/>
        <v>4.837533761118552E-11</v>
      </c>
      <c r="EF301" s="26">
        <f t="shared" si="160"/>
        <v>3.1883745243736226E-11</v>
      </c>
      <c r="EG301" s="26">
        <f t="shared" si="160"/>
        <v>2.0856284482744606E-11</v>
      </c>
      <c r="EH301" s="26">
        <f t="shared" si="160"/>
        <v>1.3541020522379078E-11</v>
      </c>
      <c r="EI301" s="26">
        <f t="shared" si="160"/>
        <v>8.7264354477553896E-12</v>
      </c>
      <c r="EJ301" s="26">
        <f t="shared" si="160"/>
        <v>5.5823520879022735E-12</v>
      </c>
      <c r="EK301" s="26">
        <f t="shared" si="160"/>
        <v>3.5449973112956537E-12</v>
      </c>
      <c r="EL301" s="26">
        <f t="shared" si="160"/>
        <v>2.2348896092950679E-12</v>
      </c>
      <c r="EM301" s="26">
        <f t="shared" si="160"/>
        <v>1.3988157986235409E-12</v>
      </c>
      <c r="EN301" s="26">
        <f t="shared" si="160"/>
        <v>8.6926410343034033E-13</v>
      </c>
      <c r="EO301" s="26">
        <f t="shared" si="160"/>
        <v>5.3635444679744321E-13</v>
      </c>
      <c r="EP301" s="26">
        <f t="shared" si="160"/>
        <v>3.2861152726322176E-13</v>
      </c>
      <c r="EQ301" s="26">
        <f t="shared" si="160"/>
        <v>1.9992449560769235E-13</v>
      </c>
      <c r="ER301" s="26">
        <f t="shared" si="160"/>
        <v>1.2078771609631536E-13</v>
      </c>
      <c r="ES301" s="26">
        <f t="shared" si="164"/>
        <v>7.2472629657788743E-14</v>
      </c>
      <c r="ET301" s="26">
        <f t="shared" si="164"/>
        <v>4.3185745070053044E-14</v>
      </c>
      <c r="EU301" s="26">
        <f t="shared" si="164"/>
        <v>2.5558910347581664E-14</v>
      </c>
      <c r="EV301" s="26">
        <f t="shared" si="164"/>
        <v>1.5024494596213951E-14</v>
      </c>
      <c r="EW301" s="26">
        <f t="shared" si="164"/>
        <v>8.7726914756416854E-15</v>
      </c>
      <c r="EX301" s="26">
        <f t="shared" si="164"/>
        <v>5.0881610558722215E-15</v>
      </c>
      <c r="EY301" s="26">
        <f t="shared" si="164"/>
        <v>2.9315894825223864E-15</v>
      </c>
      <c r="EZ301" s="26">
        <f t="shared" si="164"/>
        <v>1.6779492432858032E-15</v>
      </c>
      <c r="FA301" s="26">
        <f t="shared" si="164"/>
        <v>9.5412800108410349E-16</v>
      </c>
      <c r="FB301" s="26">
        <f t="shared" si="164"/>
        <v>5.3902036424880598E-16</v>
      </c>
      <c r="FC301" s="26">
        <f t="shared" si="164"/>
        <v>3.025469141267523E-16</v>
      </c>
      <c r="FD301" s="26">
        <f t="shared" si="164"/>
        <v>1.6872808672453112E-16</v>
      </c>
      <c r="FE301" s="26">
        <f t="shared" si="164"/>
        <v>9.3499003471556738E-17</v>
      </c>
      <c r="FF301" s="26">
        <f t="shared" si="164"/>
        <v>5.1483628493831904E-17</v>
      </c>
      <c r="FG301" s="26">
        <f t="shared" si="164"/>
        <v>2.8170287289077595E-17</v>
      </c>
      <c r="FH301" s="26">
        <f t="shared" si="164"/>
        <v>1.5317593713435931E-17</v>
      </c>
    </row>
    <row r="302" spans="2:164" ht="19.2" customHeight="1" x14ac:dyDescent="0.3">
      <c r="B302" s="26">
        <f t="shared" si="154"/>
        <v>1.4138204950866785E-5</v>
      </c>
      <c r="C302" s="3">
        <v>118</v>
      </c>
      <c r="D302" s="26">
        <f t="shared" si="156"/>
        <v>2.3268819323120548E-43</v>
      </c>
      <c r="E302" s="26">
        <f t="shared" si="156"/>
        <v>2.0243872811114879E-41</v>
      </c>
      <c r="F302" s="26">
        <f t="shared" si="156"/>
        <v>8.8060846728348827E-40</v>
      </c>
      <c r="G302" s="26">
        <f t="shared" si="156"/>
        <v>2.5537645551221484E-38</v>
      </c>
      <c r="H302" s="26">
        <f t="shared" si="156"/>
        <v>5.5544379073906582E-37</v>
      </c>
      <c r="I302" s="26">
        <f t="shared" si="156"/>
        <v>9.6647219588597627E-36</v>
      </c>
      <c r="J302" s="26">
        <f t="shared" si="156"/>
        <v>1.4013846840346517E-34</v>
      </c>
      <c r="K302" s="26">
        <f t="shared" si="156"/>
        <v>1.7417209644430692E-33</v>
      </c>
      <c r="L302" s="26">
        <f t="shared" si="156"/>
        <v>1.8941215488318472E-32</v>
      </c>
      <c r="M302" s="26">
        <f t="shared" si="156"/>
        <v>1.8309841638707815E-31</v>
      </c>
      <c r="N302" s="26">
        <f t="shared" si="156"/>
        <v>1.5929562225675996E-30</v>
      </c>
      <c r="O302" s="26">
        <f t="shared" si="156"/>
        <v>1.2598835578488998E-29</v>
      </c>
      <c r="P302" s="26">
        <f t="shared" si="156"/>
        <v>9.1341557944045909E-29</v>
      </c>
      <c r="Q302" s="26">
        <f t="shared" si="156"/>
        <v>6.1128581085630803E-28</v>
      </c>
      <c r="R302" s="26">
        <f t="shared" si="156"/>
        <v>3.798704681749901E-27</v>
      </c>
      <c r="S302" s="26">
        <f t="shared" si="156"/>
        <v>2.2032487154149421E-26</v>
      </c>
      <c r="T302" s="26">
        <f t="shared" si="155"/>
        <v>1.1980164890068764E-25</v>
      </c>
      <c r="U302" s="26">
        <f t="shared" si="155"/>
        <v>6.1310255613880898E-25</v>
      </c>
      <c r="V302" s="26">
        <f t="shared" si="155"/>
        <v>2.9633290213375921E-24</v>
      </c>
      <c r="W302" s="26">
        <f t="shared" si="155"/>
        <v>1.3568927624019532E-23</v>
      </c>
      <c r="X302" s="26">
        <f t="shared" si="155"/>
        <v>5.9024835164485247E-23</v>
      </c>
      <c r="Y302" s="26">
        <f t="shared" si="155"/>
        <v>2.4453145996715292E-22</v>
      </c>
      <c r="Z302" s="26">
        <f t="shared" si="155"/>
        <v>9.6701077350646485E-22</v>
      </c>
      <c r="AA302" s="26">
        <f t="shared" si="155"/>
        <v>3.6578233606549013E-21</v>
      </c>
      <c r="AB302" s="26">
        <f t="shared" si="155"/>
        <v>1.3259609682374019E-20</v>
      </c>
      <c r="AC302" s="26">
        <f t="shared" si="155"/>
        <v>4.614344169466163E-20</v>
      </c>
      <c r="AD302" s="26">
        <f t="shared" si="155"/>
        <v>1.5440305490136695E-19</v>
      </c>
      <c r="AE302" s="26">
        <f t="shared" si="155"/>
        <v>4.9752095468218297E-19</v>
      </c>
      <c r="AF302" s="26">
        <f t="shared" si="155"/>
        <v>1.5458686806196491E-18</v>
      </c>
      <c r="AG302" s="26">
        <f t="shared" si="155"/>
        <v>4.6376060418589411E-18</v>
      </c>
      <c r="AH302" s="26">
        <f t="shared" si="155"/>
        <v>1.3449057521390839E-17</v>
      </c>
      <c r="AI302" s="26">
        <f t="shared" si="158"/>
        <v>3.7744129172935683E-17</v>
      </c>
      <c r="AJ302" s="26">
        <f t="shared" si="158"/>
        <v>1.0261685118891882E-16</v>
      </c>
      <c r="AK302" s="26">
        <f t="shared" si="158"/>
        <v>2.7053533495260436E-16</v>
      </c>
      <c r="AL302" s="26">
        <f t="shared" si="158"/>
        <v>6.9225218061401675E-16</v>
      </c>
      <c r="AM302" s="26">
        <f t="shared" si="158"/>
        <v>1.7207411346691226E-15</v>
      </c>
      <c r="AN302" s="26">
        <f t="shared" si="158"/>
        <v>4.1584577421170602E-15</v>
      </c>
      <c r="AO302" s="26">
        <f t="shared" si="158"/>
        <v>9.7779952314644556E-15</v>
      </c>
      <c r="AP302" s="26">
        <f t="shared" si="158"/>
        <v>2.2386462766773875E-14</v>
      </c>
      <c r="AQ302" s="26">
        <f t="shared" si="158"/>
        <v>4.9939032325880072E-14</v>
      </c>
      <c r="AR302" s="26">
        <f t="shared" si="158"/>
        <v>1.0861739530878943E-13</v>
      </c>
      <c r="AS302" s="26">
        <f t="shared" si="158"/>
        <v>2.3048081443572366E-13</v>
      </c>
      <c r="AT302" s="26">
        <f t="shared" si="158"/>
        <v>4.7742454418828405E-13</v>
      </c>
      <c r="AU302" s="26">
        <f t="shared" si="158"/>
        <v>9.659519847530411E-13</v>
      </c>
      <c r="AV302" s="26">
        <f t="shared" si="158"/>
        <v>1.9099505153071411E-12</v>
      </c>
      <c r="AW302" s="26">
        <f t="shared" si="158"/>
        <v>3.692570996260466E-12</v>
      </c>
      <c r="AX302" s="26">
        <f t="shared" si="158"/>
        <v>6.9837755798839359E-12</v>
      </c>
      <c r="AY302" s="26">
        <f t="shared" si="157"/>
        <v>1.2927414371274595E-11</v>
      </c>
      <c r="AZ302" s="26">
        <f t="shared" si="157"/>
        <v>2.3430938547935141E-11</v>
      </c>
      <c r="BA302" s="26">
        <f t="shared" si="157"/>
        <v>4.1601870483068544E-11</v>
      </c>
      <c r="BB302" s="26">
        <f t="shared" si="157"/>
        <v>7.2387254640539495E-11</v>
      </c>
      <c r="BC302" s="26">
        <f t="shared" si="157"/>
        <v>1.2348414026915535E-10</v>
      </c>
      <c r="BD302" s="26">
        <f t="shared" si="157"/>
        <v>2.0659846545031648E-10</v>
      </c>
      <c r="BE302" s="26">
        <f t="shared" si="157"/>
        <v>3.3913333007882167E-10</v>
      </c>
      <c r="BF302" s="26">
        <f t="shared" si="157"/>
        <v>5.4638147623810283E-10</v>
      </c>
      <c r="BG302" s="26">
        <f t="shared" si="157"/>
        <v>8.6427615332209243E-10</v>
      </c>
      <c r="BH302" s="26">
        <f t="shared" si="157"/>
        <v>1.3427147381968212E-9</v>
      </c>
      <c r="BI302" s="26">
        <f t="shared" si="157"/>
        <v>2.0494067056688342E-9</v>
      </c>
      <c r="BJ302" s="26">
        <f t="shared" si="157"/>
        <v>3.074110058503235E-9</v>
      </c>
      <c r="BK302" s="26">
        <f t="shared" si="157"/>
        <v>4.5330097472844278E-9</v>
      </c>
      <c r="BL302" s="26">
        <f t="shared" si="157"/>
        <v>6.572864133562444E-9</v>
      </c>
      <c r="BM302" s="26">
        <f t="shared" si="157"/>
        <v>9.3744127806546337E-9</v>
      </c>
      <c r="BN302" s="26">
        <f t="shared" si="161"/>
        <v>1.3154417934144397E-8</v>
      </c>
      <c r="BO302" s="26">
        <f t="shared" si="161"/>
        <v>1.816562476619939E-8</v>
      </c>
      <c r="BP302" s="26">
        <f t="shared" si="161"/>
        <v>2.4693896166552366E-8</v>
      </c>
      <c r="BQ302" s="26">
        <f t="shared" si="161"/>
        <v>3.30518302536931E-8</v>
      </c>
      <c r="BR302" s="26">
        <f t="shared" si="161"/>
        <v>4.3568321698049953E-8</v>
      </c>
      <c r="BS302" s="26">
        <f t="shared" si="161"/>
        <v>5.6573790861647032E-8</v>
      </c>
      <c r="BT302" s="26">
        <f t="shared" si="161"/>
        <v>7.238117360240124E-8</v>
      </c>
      <c r="BU302" s="26">
        <f t="shared" si="161"/>
        <v>9.1263218889984398E-8</v>
      </c>
      <c r="BV302" s="26">
        <f t="shared" si="161"/>
        <v>1.1342714347755187E-7</v>
      </c>
      <c r="BW302" s="26">
        <f t="shared" si="161"/>
        <v>1.3898818989502858E-7</v>
      </c>
      <c r="BX302" s="26">
        <f t="shared" si="161"/>
        <v>1.6794406278982609E-7</v>
      </c>
      <c r="BY302" s="26">
        <f t="shared" si="161"/>
        <v>2.0015251318787515E-7</v>
      </c>
      <c r="BZ302" s="26">
        <f t="shared" si="161"/>
        <v>2.3531444118033935E-7</v>
      </c>
      <c r="CA302" s="26">
        <f t="shared" si="161"/>
        <v>2.729647517691938E-7</v>
      </c>
      <c r="CB302" s="26">
        <f t="shared" si="161"/>
        <v>3.1247280794631432E-7</v>
      </c>
      <c r="CC302" s="26">
        <f t="shared" si="161"/>
        <v>3.5305369209518607E-7</v>
      </c>
      <c r="CD302" s="26">
        <f t="shared" si="159"/>
        <v>3.9379065656770788E-7</v>
      </c>
      <c r="CE302" s="26">
        <f t="shared" si="159"/>
        <v>4.3366819141000661E-7</v>
      </c>
      <c r="CF302" s="26">
        <f t="shared" si="159"/>
        <v>4.7161415815838226E-7</v>
      </c>
      <c r="CG302" s="26">
        <f t="shared" si="159"/>
        <v>5.0654854024418831E-7</v>
      </c>
      <c r="CH302" s="26">
        <f t="shared" si="159"/>
        <v>5.3743564635663915E-7</v>
      </c>
      <c r="CI302" s="26">
        <f t="shared" si="159"/>
        <v>5.6333615943406738E-7</v>
      </c>
      <c r="CJ302" s="26">
        <f t="shared" si="159"/>
        <v>5.8345530798528406E-7</v>
      </c>
      <c r="CK302" s="26">
        <f t="shared" si="159"/>
        <v>5.9718366817317305E-7</v>
      </c>
      <c r="CL302" s="26">
        <f t="shared" si="159"/>
        <v>6.041276643147217E-7</v>
      </c>
      <c r="CM302" s="26">
        <f t="shared" si="159"/>
        <v>6.0412766431472181E-7</v>
      </c>
      <c r="CN302" s="26">
        <f t="shared" si="159"/>
        <v>5.9726257722023616E-7</v>
      </c>
      <c r="CO302" s="26">
        <f t="shared" si="159"/>
        <v>5.8384094627146697E-7</v>
      </c>
      <c r="CP302" s="26">
        <f t="shared" si="159"/>
        <v>5.6437958139575115E-7</v>
      </c>
      <c r="CQ302" s="26">
        <f t="shared" si="159"/>
        <v>5.3957168770802625E-7</v>
      </c>
      <c r="CR302" s="26">
        <f t="shared" si="159"/>
        <v>5.1024713946302464E-7</v>
      </c>
      <c r="CS302" s="26">
        <f t="shared" si="166"/>
        <v>4.7732796917508795E-7</v>
      </c>
      <c r="CT302" s="26">
        <f t="shared" si="166"/>
        <v>4.4178226934290048E-7</v>
      </c>
      <c r="CU302" s="26">
        <f t="shared" si="166"/>
        <v>4.0457955192455107E-7</v>
      </c>
      <c r="CV302" s="26">
        <f t="shared" si="166"/>
        <v>3.666502189316236E-7</v>
      </c>
      <c r="CW302" s="26">
        <f t="shared" si="166"/>
        <v>3.2885122728918847E-7</v>
      </c>
      <c r="CX302" s="26">
        <f t="shared" si="166"/>
        <v>2.9193935483836064E-7</v>
      </c>
      <c r="CY302" s="26">
        <f t="shared" si="166"/>
        <v>2.5655276637310529E-7</v>
      </c>
      <c r="CZ302" s="26">
        <f t="shared" si="166"/>
        <v>2.2320090674460164E-7</v>
      </c>
      <c r="DA302" s="26">
        <f t="shared" si="166"/>
        <v>1.9226216719584511E-7</v>
      </c>
      <c r="DB302" s="26">
        <f t="shared" si="166"/>
        <v>1.6398831907880863E-7</v>
      </c>
      <c r="DC302" s="26">
        <f t="shared" si="166"/>
        <v>1.3851440543549916E-7</v>
      </c>
      <c r="DD302" s="26">
        <f t="shared" si="166"/>
        <v>1.158726276239269E-7</v>
      </c>
      <c r="DE302" s="26">
        <f t="shared" si="166"/>
        <v>9.6008748602682307E-8</v>
      </c>
      <c r="DF302" s="26">
        <f t="shared" si="166"/>
        <v>7.8799633287107055E-8</v>
      </c>
      <c r="DG302" s="26">
        <f t="shared" si="166"/>
        <v>6.4070729868956332E-8</v>
      </c>
      <c r="DH302" s="26">
        <f t="shared" si="166"/>
        <v>5.1612532394437095E-8</v>
      </c>
      <c r="DI302" s="26">
        <f t="shared" si="165"/>
        <v>4.1195324021247917E-8</v>
      </c>
      <c r="DJ302" s="26">
        <f t="shared" si="165"/>
        <v>3.258175627135062E-8</v>
      </c>
      <c r="DK302" s="26">
        <f t="shared" si="165"/>
        <v>2.5537052212680215E-8</v>
      </c>
      <c r="DL302" s="26">
        <f t="shared" si="165"/>
        <v>1.9836817343778448E-8</v>
      </c>
      <c r="DM302" s="26">
        <f t="shared" si="165"/>
        <v>1.5272593884147999E-8</v>
      </c>
      <c r="DN302" s="26">
        <f t="shared" si="165"/>
        <v>1.1655400595797148E-8</v>
      </c>
      <c r="DO302" s="26">
        <f t="shared" si="165"/>
        <v>8.8175639289943744E-9</v>
      </c>
      <c r="DP302" s="26">
        <f t="shared" si="163"/>
        <v>6.613172946745768E-9</v>
      </c>
      <c r="DQ302" s="26">
        <f t="shared" si="162"/>
        <v>4.9174875757852862E-9</v>
      </c>
      <c r="DR302" s="26">
        <f t="shared" si="162"/>
        <v>3.625605246553595E-9</v>
      </c>
      <c r="DS302" s="26">
        <f t="shared" si="162"/>
        <v>2.6506525752114436E-9</v>
      </c>
      <c r="DT302" s="26">
        <f t="shared" si="162"/>
        <v>1.9217231170282884E-9</v>
      </c>
      <c r="DU302" s="26">
        <f t="shared" si="162"/>
        <v>1.3817348031525688E-9</v>
      </c>
      <c r="DV302" s="26">
        <f t="shared" si="162"/>
        <v>9.8533547437929384E-10</v>
      </c>
      <c r="DW302" s="26">
        <f t="shared" si="162"/>
        <v>6.9694460382925965E-10</v>
      </c>
      <c r="DX302" s="26">
        <f t="shared" si="162"/>
        <v>4.8898532688020525E-10</v>
      </c>
      <c r="DY302" s="26">
        <f t="shared" si="162"/>
        <v>3.4033378750862483E-10</v>
      </c>
      <c r="DZ302" s="26">
        <f t="shared" si="162"/>
        <v>2.3499237708928764E-10</v>
      </c>
      <c r="EA302" s="26">
        <f t="shared" si="162"/>
        <v>1.6097902997455018E-10</v>
      </c>
      <c r="EB302" s="26">
        <f t="shared" si="162"/>
        <v>1.0941543443582762E-10</v>
      </c>
      <c r="EC302" s="26">
        <f t="shared" si="132"/>
        <v>7.3791804619511419E-11</v>
      </c>
      <c r="ED302" s="26">
        <f t="shared" si="132"/>
        <v>4.9383746168442393E-11</v>
      </c>
      <c r="EE302" s="26">
        <f t="shared" si="160"/>
        <v>3.2796839058431059E-11</v>
      </c>
      <c r="EF302" s="26">
        <f t="shared" si="160"/>
        <v>2.1616098470329777E-11</v>
      </c>
      <c r="EG302" s="26">
        <f t="shared" si="160"/>
        <v>1.4139853886606599E-11</v>
      </c>
      <c r="EH302" s="26">
        <f t="shared" si="160"/>
        <v>9.1803528965282448E-12</v>
      </c>
      <c r="EI302" s="26">
        <f t="shared" si="160"/>
        <v>5.9162274222070803E-12</v>
      </c>
      <c r="EJ302" s="26">
        <f t="shared" si="160"/>
        <v>3.7846454833235989E-12</v>
      </c>
      <c r="EK302" s="26">
        <f t="shared" si="160"/>
        <v>2.4033880076580849E-12</v>
      </c>
      <c r="EL302" s="26">
        <f t="shared" si="160"/>
        <v>1.5151793961322588E-12</v>
      </c>
      <c r="EM302" s="26">
        <f t="shared" si="160"/>
        <v>9.483496939820675E-13</v>
      </c>
      <c r="EN302" s="26">
        <f t="shared" si="160"/>
        <v>5.8933159554599711E-13</v>
      </c>
      <c r="EO302" s="26">
        <f t="shared" si="160"/>
        <v>3.6363013342199758E-13</v>
      </c>
      <c r="EP302" s="26">
        <f t="shared" si="160"/>
        <v>2.2278747611066017E-13</v>
      </c>
      <c r="EQ302" s="26">
        <f t="shared" si="160"/>
        <v>1.3554203092047021E-13</v>
      </c>
      <c r="ER302" s="26">
        <f t="shared" si="160"/>
        <v>8.1889977014451594E-14</v>
      </c>
      <c r="ES302" s="26">
        <f t="shared" si="164"/>
        <v>4.9133986208670632E-14</v>
      </c>
      <c r="ET302" s="26">
        <f t="shared" si="164"/>
        <v>2.9278471233934449E-14</v>
      </c>
      <c r="EU302" s="26">
        <f t="shared" si="164"/>
        <v>1.7328074811919877E-14</v>
      </c>
      <c r="EV302" s="26">
        <f t="shared" si="164"/>
        <v>1.0186098031331554E-14</v>
      </c>
      <c r="EW302" s="26">
        <f t="shared" si="164"/>
        <v>5.947587441113043E-15</v>
      </c>
      <c r="EX302" s="26">
        <f t="shared" si="164"/>
        <v>3.4496007158455948E-15</v>
      </c>
      <c r="EY302" s="26">
        <f t="shared" si="164"/>
        <v>1.9875182932355283E-15</v>
      </c>
      <c r="EZ302" s="26">
        <f t="shared" si="164"/>
        <v>1.1375927073124159E-15</v>
      </c>
      <c r="FA302" s="26">
        <f t="shared" si="164"/>
        <v>6.4686644141295554E-16</v>
      </c>
      <c r="FB302" s="26">
        <f t="shared" si="164"/>
        <v>3.6543753508393848E-16</v>
      </c>
      <c r="FC302" s="26">
        <f t="shared" si="164"/>
        <v>2.0511655195034179E-16</v>
      </c>
      <c r="FD302" s="26">
        <f t="shared" si="164"/>
        <v>1.1439192320307265E-16</v>
      </c>
      <c r="FE302" s="26">
        <f t="shared" si="164"/>
        <v>6.3389154895971061E-17</v>
      </c>
      <c r="FF302" s="26">
        <f t="shared" si="164"/>
        <v>3.4904154911072692E-17</v>
      </c>
      <c r="FG302" s="26">
        <f t="shared" si="164"/>
        <v>1.9098499857001875E-17</v>
      </c>
      <c r="FH302" s="26">
        <f t="shared" si="164"/>
        <v>1.0384809297244763E-17</v>
      </c>
    </row>
    <row r="303" spans="2:164" ht="19.2" customHeight="1" x14ac:dyDescent="0.3">
      <c r="B303" s="26">
        <f t="shared" si="154"/>
        <v>9.5046755972213612E-6</v>
      </c>
      <c r="C303" s="3">
        <v>119</v>
      </c>
      <c r="D303" s="26">
        <f t="shared" si="156"/>
        <v>1.5642903746635652E-43</v>
      </c>
      <c r="E303" s="26">
        <f t="shared" si="156"/>
        <v>1.3609326259573017E-41</v>
      </c>
      <c r="F303" s="26">
        <f t="shared" si="156"/>
        <v>5.9200569229142022E-40</v>
      </c>
      <c r="G303" s="26">
        <f t="shared" si="156"/>
        <v>1.7168165076451405E-38</v>
      </c>
      <c r="H303" s="26">
        <f t="shared" si="156"/>
        <v>3.7340759041281708E-37</v>
      </c>
      <c r="I303" s="26">
        <f t="shared" si="156"/>
        <v>6.4972920731830291E-36</v>
      </c>
      <c r="J303" s="26">
        <f t="shared" si="156"/>
        <v>9.4210735061152981E-35</v>
      </c>
      <c r="K303" s="26">
        <f t="shared" si="156"/>
        <v>1.1709048500457599E-33</v>
      </c>
      <c r="L303" s="26">
        <f t="shared" si="156"/>
        <v>1.2733590244247702E-32</v>
      </c>
      <c r="M303" s="26">
        <f t="shared" si="156"/>
        <v>1.2309137236106084E-31</v>
      </c>
      <c r="N303" s="26">
        <f t="shared" si="156"/>
        <v>1.0708949395412425E-30</v>
      </c>
      <c r="O303" s="26">
        <f t="shared" si="156"/>
        <v>8.4698054309169674E-30</v>
      </c>
      <c r="P303" s="26">
        <f t="shared" si="156"/>
        <v>6.1406089374148467E-29</v>
      </c>
      <c r="Q303" s="26">
        <f t="shared" si="156"/>
        <v>4.1094844427314797E-28</v>
      </c>
      <c r="R303" s="26">
        <f t="shared" si="156"/>
        <v>2.5537510465545536E-27</v>
      </c>
      <c r="S303" s="26">
        <f t="shared" ref="S303:AH318" si="167">$B303*S$182</f>
        <v>1.4811756070016408E-26</v>
      </c>
      <c r="T303" s="26">
        <f t="shared" si="167"/>
        <v>8.0538923630714321E-26</v>
      </c>
      <c r="U303" s="26">
        <f t="shared" si="167"/>
        <v>4.1216978563953512E-25</v>
      </c>
      <c r="V303" s="26">
        <f t="shared" si="167"/>
        <v>1.9921539639244303E-24</v>
      </c>
      <c r="W303" s="26">
        <f t="shared" si="167"/>
        <v>9.1219681506013602E-24</v>
      </c>
      <c r="X303" s="26">
        <f t="shared" si="167"/>
        <v>3.9680561455116104E-23</v>
      </c>
      <c r="Y303" s="26">
        <f t="shared" si="167"/>
        <v>1.6439089745690938E-22</v>
      </c>
      <c r="Z303" s="26">
        <f t="shared" si="167"/>
        <v>6.5009127630686669E-22</v>
      </c>
      <c r="AA303" s="26">
        <f t="shared" si="167"/>
        <v>2.4590409147259822E-21</v>
      </c>
      <c r="AB303" s="26">
        <f t="shared" si="167"/>
        <v>8.9140233158816864E-21</v>
      </c>
      <c r="AC303" s="26">
        <f t="shared" si="167"/>
        <v>3.1020801139268302E-20</v>
      </c>
      <c r="AD303" s="26">
        <f t="shared" si="167"/>
        <v>1.0380037304293569E-19</v>
      </c>
      <c r="AE303" s="26">
        <f t="shared" si="167"/>
        <v>3.3446786869390425E-19</v>
      </c>
      <c r="AF303" s="26">
        <f t="shared" si="167"/>
        <v>1.0392394491560658E-18</v>
      </c>
      <c r="AG303" s="26">
        <f t="shared" si="167"/>
        <v>3.1177183474681933E-18</v>
      </c>
      <c r="AH303" s="26">
        <f t="shared" si="167"/>
        <v>9.0413832076576995E-18</v>
      </c>
      <c r="AI303" s="26">
        <f t="shared" si="158"/>
        <v>2.5374204486007161E-17</v>
      </c>
      <c r="AJ303" s="26">
        <f t="shared" si="158"/>
        <v>6.8986118446331935E-17</v>
      </c>
      <c r="AK303" s="26">
        <f t="shared" si="158"/>
        <v>1.8187249408578432E-16</v>
      </c>
      <c r="AL303" s="26">
        <f t="shared" si="158"/>
        <v>4.6537961721950675E-16</v>
      </c>
      <c r="AM303" s="26">
        <f t="shared" si="158"/>
        <v>1.1568007628027706E-15</v>
      </c>
      <c r="AN303" s="26">
        <f t="shared" si="158"/>
        <v>2.7956018434400386E-15</v>
      </c>
      <c r="AO303" s="26">
        <f t="shared" si="158"/>
        <v>6.5734421724130752E-15</v>
      </c>
      <c r="AP303" s="26">
        <f t="shared" si="158"/>
        <v>1.5049722868419401E-14</v>
      </c>
      <c r="AQ303" s="26">
        <f t="shared" si="158"/>
        <v>3.3572458706473971E-14</v>
      </c>
      <c r="AR303" s="26">
        <f t="shared" si="158"/>
        <v>7.3020097686581077E-14</v>
      </c>
      <c r="AS303" s="26">
        <f t="shared" si="158"/>
        <v>1.5494508533494015E-13</v>
      </c>
      <c r="AT303" s="26">
        <f t="shared" si="158"/>
        <v>3.2095767676523276E-13</v>
      </c>
      <c r="AU303" s="26">
        <f t="shared" si="158"/>
        <v>6.4937948554826241E-13</v>
      </c>
      <c r="AV303" s="26">
        <f t="shared" si="158"/>
        <v>1.2840003464249678E-12</v>
      </c>
      <c r="AW303" s="26">
        <f t="shared" si="158"/>
        <v>2.4824006697549334E-12</v>
      </c>
      <c r="AX303" s="26">
        <f t="shared" si="158"/>
        <v>4.694975179753903E-12</v>
      </c>
      <c r="AY303" s="26">
        <f t="shared" si="157"/>
        <v>8.6906987369913189E-12</v>
      </c>
      <c r="AZ303" s="26">
        <f t="shared" si="157"/>
        <v>1.5751891460796722E-11</v>
      </c>
      <c r="BA303" s="26">
        <f t="shared" si="157"/>
        <v>2.7967644022230933E-11</v>
      </c>
      <c r="BB303" s="26">
        <f t="shared" si="157"/>
        <v>4.8663700598681978E-11</v>
      </c>
      <c r="BC303" s="26">
        <f t="shared" si="157"/>
        <v>8.3014548080104372E-11</v>
      </c>
      <c r="BD303" s="26">
        <f t="shared" si="157"/>
        <v>1.3888972467248157E-10</v>
      </c>
      <c r="BE303" s="26">
        <f t="shared" si="157"/>
        <v>2.2798879333030012E-10</v>
      </c>
      <c r="BF303" s="26">
        <f t="shared" si="157"/>
        <v>3.673152781432621E-10</v>
      </c>
      <c r="BG303" s="26">
        <f t="shared" si="157"/>
        <v>5.8102598542661634E-10</v>
      </c>
      <c r="BH303" s="26">
        <f t="shared" si="157"/>
        <v>9.0266537021634971E-10</v>
      </c>
      <c r="BI303" s="26">
        <f t="shared" si="157"/>
        <v>1.3777524071723245E-9</v>
      </c>
      <c r="BJ303" s="26">
        <f t="shared" si="157"/>
        <v>2.0666286107584755E-9</v>
      </c>
      <c r="BK303" s="26">
        <f t="shared" si="157"/>
        <v>3.0474015107794452E-9</v>
      </c>
      <c r="BL303" s="26">
        <f t="shared" si="157"/>
        <v>4.4187321906302113E-9</v>
      </c>
      <c r="BM303" s="26">
        <f t="shared" si="157"/>
        <v>6.3021262390955473E-9</v>
      </c>
      <c r="BN303" s="26">
        <f t="shared" si="161"/>
        <v>8.8433061742147142E-9</v>
      </c>
      <c r="BO303" s="26">
        <f t="shared" si="161"/>
        <v>1.221218471677269E-8</v>
      </c>
      <c r="BP303" s="26">
        <f t="shared" si="161"/>
        <v>1.6600938599362923E-8</v>
      </c>
      <c r="BQ303" s="26">
        <f t="shared" si="161"/>
        <v>2.2219717817608792E-8</v>
      </c>
      <c r="BR303" s="26">
        <f t="shared" si="161"/>
        <v>2.9289628032302468E-8</v>
      </c>
      <c r="BS303" s="26">
        <f t="shared" si="161"/>
        <v>3.8032800579258486E-8</v>
      </c>
      <c r="BT303" s="26">
        <f t="shared" si="161"/>
        <v>4.8659612505815924E-8</v>
      </c>
      <c r="BU303" s="26">
        <f t="shared" si="161"/>
        <v>6.1353424463855011E-8</v>
      </c>
      <c r="BV303" s="26">
        <f t="shared" si="161"/>
        <v>7.625354183364827E-8</v>
      </c>
      <c r="BW303" s="26">
        <f t="shared" si="161"/>
        <v>9.3437438584893104E-8</v>
      </c>
      <c r="BX303" s="26">
        <f t="shared" si="161"/>
        <v>1.1290357162341241E-7</v>
      </c>
      <c r="BY303" s="26">
        <f t="shared" si="161"/>
        <v>1.3455631138680672E-7</v>
      </c>
      <c r="BZ303" s="26">
        <f t="shared" si="161"/>
        <v>1.5819458230611039E-7</v>
      </c>
      <c r="CA303" s="26">
        <f t="shared" si="161"/>
        <v>1.8350571547508815E-7</v>
      </c>
      <c r="CB303" s="26">
        <f t="shared" si="161"/>
        <v>2.1006575324121955E-7</v>
      </c>
      <c r="CC303" s="26">
        <f t="shared" si="161"/>
        <v>2.3734701989592322E-7</v>
      </c>
      <c r="CD303" s="26">
        <f t="shared" si="159"/>
        <v>2.6473321449929922E-7</v>
      </c>
      <c r="CE303" s="26">
        <f t="shared" si="159"/>
        <v>2.9154164128403789E-7</v>
      </c>
      <c r="CF303" s="26">
        <f t="shared" si="159"/>
        <v>3.170515348963912E-7</v>
      </c>
      <c r="CG303" s="26">
        <f t="shared" si="159"/>
        <v>3.4053683377760537E-7</v>
      </c>
      <c r="CH303" s="26">
        <f t="shared" si="159"/>
        <v>3.6130127486160594E-7</v>
      </c>
      <c r="CI303" s="26">
        <f t="shared" si="159"/>
        <v>3.7871338449349042E-7</v>
      </c>
      <c r="CJ303" s="26">
        <f t="shared" si="159"/>
        <v>3.92238862511115E-7</v>
      </c>
      <c r="CK303" s="26">
        <f t="shared" si="159"/>
        <v>4.0146801221725892E-7</v>
      </c>
      <c r="CL303" s="26">
        <f t="shared" si="159"/>
        <v>4.0613624491745965E-7</v>
      </c>
      <c r="CM303" s="26">
        <f t="shared" si="159"/>
        <v>4.061362449174597E-7</v>
      </c>
      <c r="CN303" s="26">
        <f t="shared" si="159"/>
        <v>4.0152106031612492E-7</v>
      </c>
      <c r="CO303" s="26">
        <f t="shared" si="159"/>
        <v>3.9249811514048173E-7</v>
      </c>
      <c r="CP303" s="26">
        <f t="shared" si="159"/>
        <v>3.7941484463579884E-7</v>
      </c>
      <c r="CQ303" s="26">
        <f t="shared" si="159"/>
        <v>3.6273726904741238E-7</v>
      </c>
      <c r="CR303" s="26">
        <f t="shared" si="159"/>
        <v>3.4302328703396588E-7</v>
      </c>
      <c r="CS303" s="26">
        <f t="shared" si="166"/>
        <v>3.2089275238661351E-7</v>
      </c>
      <c r="CT303" s="26">
        <f t="shared" si="166"/>
        <v>2.9699648359186567E-7</v>
      </c>
      <c r="CU303" s="26">
        <f t="shared" si="166"/>
        <v>2.71986253394656E-7</v>
      </c>
      <c r="CV303" s="26">
        <f t="shared" si="166"/>
        <v>2.4648754213890642E-7</v>
      </c>
      <c r="CW303" s="26">
        <f t="shared" si="166"/>
        <v>2.2107645532046268E-7</v>
      </c>
      <c r="CX303" s="26">
        <f t="shared" si="166"/>
        <v>1.9626175115183895E-7</v>
      </c>
      <c r="CY303" s="26">
        <f t="shared" si="166"/>
        <v>1.7247244798191941E-7</v>
      </c>
      <c r="CZ303" s="26">
        <f t="shared" si="166"/>
        <v>1.500510297442699E-7</v>
      </c>
      <c r="DA303" s="26">
        <f t="shared" si="166"/>
        <v>1.2925187710645039E-7</v>
      </c>
      <c r="DB303" s="26">
        <f t="shared" si="166"/>
        <v>1.102442481202074E-7</v>
      </c>
      <c r="DC303" s="26">
        <f t="shared" si="166"/>
        <v>9.3118928023864907E-8</v>
      </c>
      <c r="DD303" s="26">
        <f t="shared" si="166"/>
        <v>7.7897564789194501E-8</v>
      </c>
      <c r="DE303" s="26">
        <f t="shared" si="166"/>
        <v>6.4543696539618308E-8</v>
      </c>
      <c r="DF303" s="26">
        <f t="shared" si="166"/>
        <v>5.2974543386290421E-8</v>
      </c>
      <c r="DG303" s="26">
        <f t="shared" si="166"/>
        <v>4.3072759575768929E-8</v>
      </c>
      <c r="DH303" s="26">
        <f t="shared" si="166"/>
        <v>3.4697500769369453E-8</v>
      </c>
      <c r="DI303" s="26">
        <f t="shared" si="165"/>
        <v>2.7694335476469169E-8</v>
      </c>
      <c r="DJ303" s="26">
        <f t="shared" si="165"/>
        <v>2.1903701695025612E-8</v>
      </c>
      <c r="DK303" s="26">
        <f t="shared" si="165"/>
        <v>1.716776619339845E-8</v>
      </c>
      <c r="DL303" s="26">
        <f t="shared" si="165"/>
        <v>1.3335675525229199E-8</v>
      </c>
      <c r="DM303" s="26">
        <f t="shared" si="165"/>
        <v>1.0267290006149908E-8</v>
      </c>
      <c r="DN303" s="26">
        <f t="shared" si="165"/>
        <v>7.8355634257459763E-9</v>
      </c>
      <c r="DO303" s="26">
        <f t="shared" si="165"/>
        <v>5.9277740699121797E-9</v>
      </c>
      <c r="DP303" s="26">
        <f t="shared" si="163"/>
        <v>4.4458305524341265E-9</v>
      </c>
      <c r="DQ303" s="26">
        <f t="shared" si="162"/>
        <v>3.3058740005279211E-9</v>
      </c>
      <c r="DR303" s="26">
        <f t="shared" si="162"/>
        <v>2.4373816783553562E-9</v>
      </c>
      <c r="DS303" s="26">
        <f t="shared" si="162"/>
        <v>1.7819513110665155E-9</v>
      </c>
      <c r="DT303" s="26">
        <f t="shared" si="162"/>
        <v>1.2919147005232184E-9</v>
      </c>
      <c r="DU303" s="26">
        <f t="shared" si="162"/>
        <v>9.2889734665718846E-10</v>
      </c>
      <c r="DV303" s="26">
        <f t="shared" si="162"/>
        <v>6.6241040294406258E-10</v>
      </c>
      <c r="DW303" s="26">
        <f t="shared" si="162"/>
        <v>4.6853418744824147E-10</v>
      </c>
      <c r="DX303" s="26">
        <f t="shared" si="162"/>
        <v>3.287296315161041E-10</v>
      </c>
      <c r="DY303" s="26">
        <f t="shared" si="162"/>
        <v>2.2879582353520979E-10</v>
      </c>
      <c r="DZ303" s="26">
        <f t="shared" si="162"/>
        <v>1.5797806863145379E-10</v>
      </c>
      <c r="EA303" s="26">
        <f t="shared" si="162"/>
        <v>1.0822119662154627E-10</v>
      </c>
      <c r="EB303" s="26">
        <f t="shared" si="162"/>
        <v>7.355659457870759E-11</v>
      </c>
      <c r="EC303" s="26">
        <f t="shared" si="132"/>
        <v>4.9607935878663107E-11</v>
      </c>
      <c r="ED303" s="26">
        <f t="shared" si="132"/>
        <v>3.319915708802848E-11</v>
      </c>
      <c r="EE303" s="26">
        <f t="shared" si="160"/>
        <v>2.204829516533179E-11</v>
      </c>
      <c r="EF303" s="26">
        <f t="shared" si="160"/>
        <v>1.453183090442337E-11</v>
      </c>
      <c r="EG303" s="26">
        <f t="shared" si="160"/>
        <v>9.5057841254498084E-12</v>
      </c>
      <c r="EH303" s="26">
        <f t="shared" si="160"/>
        <v>6.171665812792093E-12</v>
      </c>
      <c r="EI303" s="26">
        <f t="shared" si="160"/>
        <v>3.9772957460215634E-12</v>
      </c>
      <c r="EJ303" s="26">
        <f t="shared" si="160"/>
        <v>2.5442994845872912E-12</v>
      </c>
      <c r="EK303" s="26">
        <f t="shared" si="160"/>
        <v>1.6157230303583753E-12</v>
      </c>
      <c r="EL303" s="26">
        <f t="shared" si="160"/>
        <v>1.018607997399837E-12</v>
      </c>
      <c r="EM303" s="26">
        <f t="shared" si="160"/>
        <v>6.375460127610533E-13</v>
      </c>
      <c r="EN303" s="26">
        <f t="shared" si="160"/>
        <v>3.9618930793008178E-13</v>
      </c>
      <c r="EO303" s="26">
        <f t="shared" si="160"/>
        <v>2.4445723255260324E-13</v>
      </c>
      <c r="EP303" s="26">
        <f t="shared" si="160"/>
        <v>1.4977309318363699E-13</v>
      </c>
      <c r="EQ303" s="26">
        <f t="shared" si="160"/>
        <v>9.1120693055778224E-14</v>
      </c>
      <c r="ER303" s="26">
        <f t="shared" si="160"/>
        <v>5.5052085387866581E-14</v>
      </c>
      <c r="ES303" s="26">
        <f t="shared" si="164"/>
        <v>3.303125123271973E-14</v>
      </c>
      <c r="ET303" s="26">
        <f t="shared" si="164"/>
        <v>1.9683005871552555E-14</v>
      </c>
      <c r="EU303" s="26">
        <f t="shared" si="164"/>
        <v>1.1649125923979742E-14</v>
      </c>
      <c r="EV303" s="26">
        <f t="shared" si="164"/>
        <v>6.8477969958531408E-15</v>
      </c>
      <c r="EW303" s="26">
        <f t="shared" si="164"/>
        <v>3.9983781116726309E-15</v>
      </c>
      <c r="EX303" s="26">
        <f t="shared" si="164"/>
        <v>2.319059304770146E-15</v>
      </c>
      <c r="EY303" s="26">
        <f t="shared" si="164"/>
        <v>1.3361467517549761E-15</v>
      </c>
      <c r="EZ303" s="26">
        <f t="shared" si="164"/>
        <v>7.6476820659658153E-16</v>
      </c>
      <c r="FA303" s="26">
        <f t="shared" si="164"/>
        <v>4.3486819590786894E-16</v>
      </c>
      <c r="FB303" s="26">
        <f t="shared" si="164"/>
        <v>2.4567229249340383E-16</v>
      </c>
      <c r="FC303" s="26">
        <f t="shared" si="164"/>
        <v>1.3789348030275069E-16</v>
      </c>
      <c r="FD303" s="26">
        <f t="shared" si="164"/>
        <v>7.6902133245763068E-17</v>
      </c>
      <c r="FE303" s="26">
        <f t="shared" si="164"/>
        <v>4.2614557913257823E-17</v>
      </c>
      <c r="FF303" s="26">
        <f t="shared" si="164"/>
        <v>2.3464978091477421E-17</v>
      </c>
      <c r="FG303" s="26">
        <f t="shared" si="164"/>
        <v>1.2839327634959235E-17</v>
      </c>
      <c r="FH303" s="26">
        <f t="shared" si="164"/>
        <v>6.9813844015090793E-18</v>
      </c>
    </row>
    <row r="304" spans="2:164" ht="19.2" customHeight="1" x14ac:dyDescent="0.3">
      <c r="B304" s="26">
        <f t="shared" si="154"/>
        <v>6.3364503981475837E-6</v>
      </c>
      <c r="C304" s="3">
        <v>120</v>
      </c>
      <c r="D304" s="26">
        <f t="shared" ref="D304:S313" si="168">$B304*D$182</f>
        <v>1.0428602497757117E-43</v>
      </c>
      <c r="E304" s="26">
        <f t="shared" si="168"/>
        <v>9.0728841730486922E-42</v>
      </c>
      <c r="F304" s="26">
        <f t="shared" si="168"/>
        <v>3.9467046152761405E-40</v>
      </c>
      <c r="G304" s="26">
        <f t="shared" si="168"/>
        <v>1.1445443384300953E-38</v>
      </c>
      <c r="H304" s="26">
        <f t="shared" si="168"/>
        <v>2.4893839360854511E-37</v>
      </c>
      <c r="I304" s="26">
        <f t="shared" si="168"/>
        <v>4.3315280487886925E-36</v>
      </c>
      <c r="J304" s="26">
        <f t="shared" si="168"/>
        <v>6.280715670743541E-35</v>
      </c>
      <c r="K304" s="26">
        <f t="shared" si="168"/>
        <v>7.8060323336384115E-34</v>
      </c>
      <c r="L304" s="26">
        <f t="shared" si="168"/>
        <v>8.4890601628318143E-33</v>
      </c>
      <c r="M304" s="26">
        <f t="shared" si="168"/>
        <v>8.2060914907374027E-32</v>
      </c>
      <c r="N304" s="26">
        <f t="shared" si="168"/>
        <v>7.1392995969416277E-31</v>
      </c>
      <c r="O304" s="26">
        <f t="shared" si="168"/>
        <v>5.6465369539446538E-30</v>
      </c>
      <c r="P304" s="26">
        <f t="shared" si="168"/>
        <v>4.0937392916099042E-29</v>
      </c>
      <c r="Q304" s="26">
        <f t="shared" si="168"/>
        <v>2.7396562951543242E-28</v>
      </c>
      <c r="R304" s="26">
        <f t="shared" si="168"/>
        <v>1.7025006977030382E-27</v>
      </c>
      <c r="S304" s="26">
        <f t="shared" si="168"/>
        <v>9.874504046677619E-27</v>
      </c>
      <c r="T304" s="26">
        <f t="shared" si="167"/>
        <v>5.3692615753809627E-26</v>
      </c>
      <c r="U304" s="26">
        <f t="shared" si="167"/>
        <v>2.7477985709302384E-25</v>
      </c>
      <c r="V304" s="26">
        <f t="shared" si="167"/>
        <v>1.3281026426162888E-24</v>
      </c>
      <c r="W304" s="26">
        <f t="shared" si="167"/>
        <v>6.0813121004009154E-24</v>
      </c>
      <c r="X304" s="26">
        <f t="shared" si="167"/>
        <v>2.6453707636744112E-23</v>
      </c>
      <c r="Y304" s="26">
        <f t="shared" si="167"/>
        <v>1.0959393163793976E-22</v>
      </c>
      <c r="Z304" s="26">
        <f t="shared" si="167"/>
        <v>4.3339418420457848E-22</v>
      </c>
      <c r="AA304" s="26">
        <f t="shared" si="167"/>
        <v>1.639360609817324E-21</v>
      </c>
      <c r="AB304" s="26">
        <f t="shared" si="167"/>
        <v>5.9426822105878002E-21</v>
      </c>
      <c r="AC304" s="26">
        <f t="shared" si="167"/>
        <v>2.0680534092845567E-20</v>
      </c>
      <c r="AD304" s="26">
        <f t="shared" si="167"/>
        <v>6.9200248695290564E-20</v>
      </c>
      <c r="AE304" s="26">
        <f t="shared" si="167"/>
        <v>2.2297857912926984E-19</v>
      </c>
      <c r="AF304" s="26">
        <f t="shared" si="167"/>
        <v>6.9282629943737827E-19</v>
      </c>
      <c r="AG304" s="26">
        <f t="shared" si="167"/>
        <v>2.0784788983121319E-18</v>
      </c>
      <c r="AH304" s="26">
        <f t="shared" si="167"/>
        <v>6.0275888051051427E-18</v>
      </c>
      <c r="AI304" s="26">
        <f t="shared" si="158"/>
        <v>1.69161363240048E-17</v>
      </c>
      <c r="AJ304" s="26">
        <f t="shared" si="158"/>
        <v>4.5990745630888025E-17</v>
      </c>
      <c r="AK304" s="26">
        <f t="shared" si="158"/>
        <v>1.2124832939052306E-16</v>
      </c>
      <c r="AL304" s="26">
        <f t="shared" si="158"/>
        <v>3.1025307814633829E-16</v>
      </c>
      <c r="AM304" s="26">
        <f t="shared" si="158"/>
        <v>7.7120050853518163E-16</v>
      </c>
      <c r="AN304" s="26">
        <f t="shared" si="158"/>
        <v>1.8637345622933618E-15</v>
      </c>
      <c r="AO304" s="26">
        <f t="shared" si="158"/>
        <v>4.3822947816087236E-15</v>
      </c>
      <c r="AP304" s="26">
        <f t="shared" si="158"/>
        <v>1.0033148578946283E-14</v>
      </c>
      <c r="AQ304" s="26">
        <f t="shared" si="158"/>
        <v>2.2381639137649349E-14</v>
      </c>
      <c r="AR304" s="26">
        <f t="shared" si="158"/>
        <v>4.8680065124387457E-14</v>
      </c>
      <c r="AS304" s="26">
        <f t="shared" si="158"/>
        <v>1.0329672355662692E-13</v>
      </c>
      <c r="AT304" s="26">
        <f t="shared" si="158"/>
        <v>2.1397178451015549E-13</v>
      </c>
      <c r="AU304" s="26">
        <f t="shared" si="158"/>
        <v>4.329196570321756E-13</v>
      </c>
      <c r="AV304" s="26">
        <f t="shared" si="158"/>
        <v>8.5600023094997983E-13</v>
      </c>
      <c r="AW304" s="26">
        <f t="shared" si="158"/>
        <v>1.6549337798366249E-12</v>
      </c>
      <c r="AX304" s="26">
        <f t="shared" si="158"/>
        <v>3.1299834531692734E-12</v>
      </c>
      <c r="AY304" s="26">
        <f t="shared" si="157"/>
        <v>5.7937991579942209E-12</v>
      </c>
      <c r="AZ304" s="26">
        <f t="shared" si="157"/>
        <v>1.0501260973864497E-11</v>
      </c>
      <c r="BA304" s="26">
        <f t="shared" si="157"/>
        <v>1.8645096014820651E-11</v>
      </c>
      <c r="BB304" s="26">
        <f t="shared" si="157"/>
        <v>3.2442467065788035E-11</v>
      </c>
      <c r="BC304" s="26">
        <f t="shared" si="157"/>
        <v>5.5343032053402999E-11</v>
      </c>
      <c r="BD304" s="26">
        <f t="shared" si="157"/>
        <v>9.259314978165452E-11</v>
      </c>
      <c r="BE304" s="26">
        <f t="shared" si="157"/>
        <v>1.5199252888686699E-10</v>
      </c>
      <c r="BF304" s="26">
        <f t="shared" si="157"/>
        <v>2.4487685209550845E-10</v>
      </c>
      <c r="BG304" s="26">
        <f t="shared" si="157"/>
        <v>3.8735065695107818E-10</v>
      </c>
      <c r="BH304" s="26">
        <f t="shared" si="157"/>
        <v>6.0177691347756733E-10</v>
      </c>
      <c r="BI304" s="26">
        <f t="shared" si="157"/>
        <v>9.1850160478155111E-10</v>
      </c>
      <c r="BJ304" s="26">
        <f t="shared" si="157"/>
        <v>1.3777524071723192E-9</v>
      </c>
      <c r="BK304" s="26">
        <f t="shared" si="157"/>
        <v>2.0316010071862997E-9</v>
      </c>
      <c r="BL304" s="26">
        <f t="shared" si="157"/>
        <v>2.9458214604201453E-9</v>
      </c>
      <c r="BM304" s="26">
        <f t="shared" si="157"/>
        <v>4.2014174927303709E-9</v>
      </c>
      <c r="BN304" s="26">
        <f t="shared" si="161"/>
        <v>5.8955374494764849E-9</v>
      </c>
      <c r="BO304" s="26">
        <f t="shared" si="161"/>
        <v>8.141456477848472E-9</v>
      </c>
      <c r="BP304" s="26">
        <f t="shared" si="161"/>
        <v>1.1067292399575299E-8</v>
      </c>
      <c r="BQ304" s="26">
        <f t="shared" si="161"/>
        <v>1.4813145211739217E-8</v>
      </c>
      <c r="BR304" s="26">
        <f t="shared" si="161"/>
        <v>1.9526418688201673E-8</v>
      </c>
      <c r="BS304" s="26">
        <f t="shared" si="161"/>
        <v>2.5355200386172361E-8</v>
      </c>
      <c r="BT304" s="26">
        <f t="shared" si="161"/>
        <v>3.2439741670544002E-8</v>
      </c>
      <c r="BU304" s="26">
        <f t="shared" si="161"/>
        <v>4.0902282975903407E-8</v>
      </c>
      <c r="BV304" s="26">
        <f t="shared" si="161"/>
        <v>5.0835694555765588E-8</v>
      </c>
      <c r="BW304" s="26">
        <f t="shared" si="161"/>
        <v>6.2291625723262166E-8</v>
      </c>
      <c r="BX304" s="26">
        <f t="shared" si="161"/>
        <v>7.5269047748941723E-8</v>
      </c>
      <c r="BY304" s="26">
        <f t="shared" si="161"/>
        <v>8.9704207591204622E-8</v>
      </c>
      <c r="BZ304" s="26">
        <f t="shared" si="161"/>
        <v>1.0546305487074041E-7</v>
      </c>
      <c r="CA304" s="26">
        <f t="shared" si="161"/>
        <v>1.2233714365005894E-7</v>
      </c>
      <c r="CB304" s="26">
        <f t="shared" si="161"/>
        <v>1.4004383549414657E-7</v>
      </c>
      <c r="CC304" s="26">
        <f t="shared" si="161"/>
        <v>1.5823134659728239E-7</v>
      </c>
      <c r="CD304" s="26">
        <f t="shared" si="159"/>
        <v>1.7648880966619976E-7</v>
      </c>
      <c r="CE304" s="26">
        <f t="shared" si="159"/>
        <v>1.9436109418935887E-7</v>
      </c>
      <c r="CF304" s="26">
        <f t="shared" si="159"/>
        <v>2.113676899309278E-7</v>
      </c>
      <c r="CG304" s="26">
        <f t="shared" si="159"/>
        <v>2.2702455585173725E-7</v>
      </c>
      <c r="CH304" s="26">
        <f t="shared" si="159"/>
        <v>2.4086751657440433E-7</v>
      </c>
      <c r="CI304" s="26">
        <f t="shared" si="159"/>
        <v>2.5247558966232734E-7</v>
      </c>
      <c r="CJ304" s="26">
        <f t="shared" si="159"/>
        <v>2.6149257500741039E-7</v>
      </c>
      <c r="CK304" s="26">
        <f t="shared" si="159"/>
        <v>2.67645341478173E-7</v>
      </c>
      <c r="CL304" s="26">
        <f t="shared" si="159"/>
        <v>2.7075749661164015E-7</v>
      </c>
      <c r="CM304" s="26">
        <f t="shared" si="159"/>
        <v>2.7075749661164021E-7</v>
      </c>
      <c r="CN304" s="26">
        <f t="shared" si="159"/>
        <v>2.6768070687741702E-7</v>
      </c>
      <c r="CO304" s="26">
        <f t="shared" si="159"/>
        <v>2.6166541009365491E-7</v>
      </c>
      <c r="CP304" s="26">
        <f t="shared" si="159"/>
        <v>2.529432297571996E-7</v>
      </c>
      <c r="CQ304" s="26">
        <f t="shared" si="159"/>
        <v>2.418248460316086E-7</v>
      </c>
      <c r="CR304" s="26">
        <f t="shared" si="159"/>
        <v>2.2868219135597763E-7</v>
      </c>
      <c r="CS304" s="26">
        <f t="shared" si="166"/>
        <v>2.13928501591076E-7</v>
      </c>
      <c r="CT304" s="26">
        <f t="shared" si="166"/>
        <v>1.9799765572791072E-7</v>
      </c>
      <c r="CU304" s="26">
        <f t="shared" si="166"/>
        <v>1.8132416892977093E-7</v>
      </c>
      <c r="CV304" s="26">
        <f t="shared" si="166"/>
        <v>1.6432502809260453E-7</v>
      </c>
      <c r="CW304" s="26">
        <f t="shared" si="166"/>
        <v>1.4738430354697534E-7</v>
      </c>
      <c r="CX304" s="26">
        <f t="shared" si="166"/>
        <v>1.308411674345595E-7</v>
      </c>
      <c r="CY304" s="26">
        <f t="shared" si="166"/>
        <v>1.1498163198794645E-7</v>
      </c>
      <c r="CZ304" s="26">
        <f t="shared" si="166"/>
        <v>1.0003401982951342E-7</v>
      </c>
      <c r="DA304" s="26">
        <f t="shared" si="166"/>
        <v>8.6167918070967069E-8</v>
      </c>
      <c r="DB304" s="26">
        <f t="shared" si="166"/>
        <v>7.349616541347171E-8</v>
      </c>
      <c r="DC304" s="26">
        <f t="shared" si="166"/>
        <v>6.2079285349243368E-8</v>
      </c>
      <c r="DD304" s="26">
        <f t="shared" si="166"/>
        <v>5.1931709859463078E-8</v>
      </c>
      <c r="DE304" s="26">
        <f t="shared" si="166"/>
        <v>4.3029131026412274E-8</v>
      </c>
      <c r="DF304" s="26">
        <f t="shared" si="166"/>
        <v>3.5316362257527E-8</v>
      </c>
      <c r="DG304" s="26">
        <f t="shared" si="166"/>
        <v>2.8715173050512663E-8</v>
      </c>
      <c r="DH304" s="26">
        <f t="shared" si="166"/>
        <v>2.3131667179579668E-8</v>
      </c>
      <c r="DI304" s="26">
        <f t="shared" si="165"/>
        <v>1.8462890317646139E-8</v>
      </c>
      <c r="DJ304" s="26">
        <f t="shared" si="165"/>
        <v>1.4602467796683764E-8</v>
      </c>
      <c r="DK304" s="26">
        <f t="shared" si="165"/>
        <v>1.1445177462265651E-8</v>
      </c>
      <c r="DL304" s="26">
        <f t="shared" si="165"/>
        <v>8.8904503501528127E-9</v>
      </c>
      <c r="DM304" s="26">
        <f t="shared" si="165"/>
        <v>6.8448600040999483E-9</v>
      </c>
      <c r="DN304" s="26">
        <f t="shared" si="165"/>
        <v>5.223708950497325E-9</v>
      </c>
      <c r="DO304" s="26">
        <f t="shared" si="165"/>
        <v>3.9518493799414595E-9</v>
      </c>
      <c r="DP304" s="26">
        <f t="shared" si="163"/>
        <v>2.963887034956089E-9</v>
      </c>
      <c r="DQ304" s="26">
        <f t="shared" si="162"/>
        <v>2.2039160003519508E-9</v>
      </c>
      <c r="DR304" s="26">
        <f t="shared" si="162"/>
        <v>1.6249211189035732E-9</v>
      </c>
      <c r="DS304" s="26">
        <f t="shared" si="162"/>
        <v>1.1879675407110122E-9</v>
      </c>
      <c r="DT304" s="26">
        <f t="shared" si="162"/>
        <v>8.6127646701548017E-10</v>
      </c>
      <c r="DU304" s="26">
        <f t="shared" si="162"/>
        <v>6.1926489777145994E-10</v>
      </c>
      <c r="DV304" s="26">
        <f t="shared" si="162"/>
        <v>4.4160693529604239E-10</v>
      </c>
      <c r="DW304" s="26">
        <f t="shared" si="162"/>
        <v>3.1235612496549478E-10</v>
      </c>
      <c r="DX304" s="26">
        <f t="shared" si="162"/>
        <v>2.1915308767740306E-10</v>
      </c>
      <c r="DY304" s="26">
        <f t="shared" si="162"/>
        <v>1.5253054902347344E-10</v>
      </c>
      <c r="DZ304" s="26">
        <f t="shared" si="162"/>
        <v>1.0531871242096934E-10</v>
      </c>
      <c r="EA304" s="26">
        <f t="shared" si="162"/>
        <v>7.214746441436429E-11</v>
      </c>
      <c r="EB304" s="26">
        <f t="shared" si="162"/>
        <v>4.9037729719138469E-11</v>
      </c>
      <c r="EC304" s="26">
        <f t="shared" si="132"/>
        <v>3.3071957252442121E-11</v>
      </c>
      <c r="ED304" s="26">
        <f t="shared" si="132"/>
        <v>2.2132771392019018E-11</v>
      </c>
      <c r="EE304" s="26">
        <f t="shared" si="160"/>
        <v>1.4698863443554547E-11</v>
      </c>
      <c r="EF304" s="26">
        <f t="shared" si="160"/>
        <v>9.6878872696155941E-12</v>
      </c>
      <c r="EG304" s="26">
        <f t="shared" si="160"/>
        <v>6.3371894169665484E-12</v>
      </c>
      <c r="EH304" s="26">
        <f t="shared" si="160"/>
        <v>4.1144438751947346E-12</v>
      </c>
      <c r="EI304" s="26">
        <f t="shared" si="160"/>
        <v>2.6515304973477132E-12</v>
      </c>
      <c r="EJ304" s="26">
        <f t="shared" si="160"/>
        <v>1.6961996563915301E-12</v>
      </c>
      <c r="EK304" s="26">
        <f t="shared" si="160"/>
        <v>1.0771486869055851E-12</v>
      </c>
      <c r="EL304" s="26">
        <f t="shared" si="160"/>
        <v>6.7907199826655911E-13</v>
      </c>
      <c r="EM304" s="26">
        <f t="shared" si="160"/>
        <v>4.2503067517403614E-13</v>
      </c>
      <c r="EN304" s="26">
        <f t="shared" si="160"/>
        <v>2.6412620528672161E-13</v>
      </c>
      <c r="EO304" s="26">
        <f t="shared" si="160"/>
        <v>1.6297148836840241E-13</v>
      </c>
      <c r="EP304" s="26">
        <f t="shared" si="160"/>
        <v>9.984872878909148E-14</v>
      </c>
      <c r="EQ304" s="26">
        <f t="shared" si="160"/>
        <v>6.074712870385225E-14</v>
      </c>
      <c r="ER304" s="26">
        <f t="shared" si="160"/>
        <v>3.6701390258577775E-14</v>
      </c>
      <c r="ES304" s="26">
        <f t="shared" si="164"/>
        <v>2.2020834155146519E-14</v>
      </c>
      <c r="ET304" s="26">
        <f t="shared" si="164"/>
        <v>1.3122003914368389E-14</v>
      </c>
      <c r="EU304" s="26">
        <f t="shared" si="164"/>
        <v>7.7660839493198404E-15</v>
      </c>
      <c r="EV304" s="26">
        <f t="shared" si="164"/>
        <v>4.5651979972354343E-15</v>
      </c>
      <c r="EW304" s="26">
        <f t="shared" si="164"/>
        <v>2.6655854077817579E-15</v>
      </c>
      <c r="EX304" s="26">
        <f t="shared" si="164"/>
        <v>1.5460395365134331E-15</v>
      </c>
      <c r="EY304" s="26">
        <f t="shared" si="164"/>
        <v>8.9076450116998533E-16</v>
      </c>
      <c r="EZ304" s="26">
        <f t="shared" si="164"/>
        <v>5.0984547106438844E-16</v>
      </c>
      <c r="FA304" s="26">
        <f t="shared" si="164"/>
        <v>2.899121306052464E-16</v>
      </c>
      <c r="FB304" s="26">
        <f t="shared" si="164"/>
        <v>1.6378152832893614E-16</v>
      </c>
      <c r="FC304" s="26">
        <f t="shared" si="164"/>
        <v>9.1928986868500594E-17</v>
      </c>
      <c r="FD304" s="26">
        <f t="shared" si="164"/>
        <v>5.1268088830508788E-17</v>
      </c>
      <c r="FE304" s="26">
        <f t="shared" si="164"/>
        <v>2.8409705275505258E-17</v>
      </c>
      <c r="FF304" s="26">
        <f t="shared" si="164"/>
        <v>1.5643318727651639E-17</v>
      </c>
      <c r="FG304" s="26">
        <f t="shared" si="164"/>
        <v>8.5595517566395036E-18</v>
      </c>
      <c r="FH304" s="26">
        <f t="shared" si="164"/>
        <v>4.654256267672727E-18</v>
      </c>
    </row>
    <row r="305" spans="2:164" ht="19.2" customHeight="1" x14ac:dyDescent="0.3">
      <c r="B305" s="26">
        <f t="shared" si="154"/>
        <v>4.1893886929901291E-6</v>
      </c>
      <c r="C305" s="3">
        <v>121</v>
      </c>
      <c r="D305" s="26">
        <f t="shared" si="168"/>
        <v>6.8949438001699803E-44</v>
      </c>
      <c r="E305" s="26">
        <f t="shared" si="168"/>
        <v>5.9986011061478825E-42</v>
      </c>
      <c r="F305" s="26">
        <f t="shared" si="168"/>
        <v>2.6093914811743025E-40</v>
      </c>
      <c r="G305" s="26">
        <f t="shared" si="168"/>
        <v>7.5672352954055731E-39</v>
      </c>
      <c r="H305" s="26">
        <f t="shared" si="168"/>
        <v>1.645873676750708E-37</v>
      </c>
      <c r="I305" s="26">
        <f t="shared" si="168"/>
        <v>2.863820197546237E-36</v>
      </c>
      <c r="J305" s="26">
        <f t="shared" si="168"/>
        <v>4.152539286442002E-35</v>
      </c>
      <c r="K305" s="26">
        <f t="shared" si="168"/>
        <v>5.1610131131493522E-34</v>
      </c>
      <c r="L305" s="26">
        <f t="shared" si="168"/>
        <v>5.6126017605499485E-33</v>
      </c>
      <c r="M305" s="26">
        <f t="shared" si="168"/>
        <v>5.4255150351982707E-32</v>
      </c>
      <c r="N305" s="26">
        <f t="shared" si="168"/>
        <v>4.7201980806225536E-31</v>
      </c>
      <c r="O305" s="26">
        <f t="shared" si="168"/>
        <v>3.7332475728559616E-30</v>
      </c>
      <c r="P305" s="26">
        <f t="shared" si="168"/>
        <v>2.7066044903205918E-29</v>
      </c>
      <c r="Q305" s="26">
        <f t="shared" si="168"/>
        <v>1.8113430050607062E-28</v>
      </c>
      <c r="R305" s="26">
        <f t="shared" si="168"/>
        <v>1.1256202960020064E-27</v>
      </c>
      <c r="S305" s="26">
        <f t="shared" si="168"/>
        <v>6.5285977168116349E-27</v>
      </c>
      <c r="T305" s="26">
        <f t="shared" si="167"/>
        <v>3.5499250085163315E-26</v>
      </c>
      <c r="U305" s="26">
        <f t="shared" si="167"/>
        <v>1.8167263278877569E-25</v>
      </c>
      <c r="V305" s="26">
        <f t="shared" si="167"/>
        <v>8.7808439181242056E-25</v>
      </c>
      <c r="W305" s="26">
        <f t="shared" si="167"/>
        <v>4.0207022151410931E-24</v>
      </c>
      <c r="X305" s="26">
        <f t="shared" si="167"/>
        <v>1.7490054635863837E-23</v>
      </c>
      <c r="Y305" s="26">
        <f t="shared" si="167"/>
        <v>7.2458797777150104E-23</v>
      </c>
      <c r="Z305" s="26">
        <f t="shared" si="167"/>
        <v>2.8654160939145621E-22</v>
      </c>
      <c r="AA305" s="26">
        <f t="shared" si="167"/>
        <v>1.0838747833502946E-21</v>
      </c>
      <c r="AB305" s="26">
        <f t="shared" si="167"/>
        <v>3.9290460896448185E-21</v>
      </c>
      <c r="AC305" s="26">
        <f t="shared" si="167"/>
        <v>1.3673080391963982E-20</v>
      </c>
      <c r="AD305" s="26">
        <f t="shared" si="167"/>
        <v>4.5752230542340773E-20</v>
      </c>
      <c r="AE305" s="26">
        <f t="shared" si="167"/>
        <v>1.4742385396976488E-19</v>
      </c>
      <c r="AF305" s="26">
        <f t="shared" si="167"/>
        <v>4.5806697483462927E-19</v>
      </c>
      <c r="AG305" s="26">
        <f t="shared" si="167"/>
        <v>1.374200924503886E-18</v>
      </c>
      <c r="AH305" s="26">
        <f t="shared" si="167"/>
        <v>3.9851826810612426E-18</v>
      </c>
      <c r="AI305" s="26">
        <f t="shared" si="158"/>
        <v>1.1184222362978357E-17</v>
      </c>
      <c r="AJ305" s="26">
        <f t="shared" si="158"/>
        <v>3.0407104549347389E-17</v>
      </c>
      <c r="AK305" s="26">
        <f t="shared" si="158"/>
        <v>8.0164184721006821E-17</v>
      </c>
      <c r="AL305" s="26">
        <f t="shared" si="158"/>
        <v>2.0512600208022325E-16</v>
      </c>
      <c r="AM305" s="26">
        <f t="shared" si="158"/>
        <v>5.0988463374226775E-16</v>
      </c>
      <c r="AN305" s="26">
        <f t="shared" si="158"/>
        <v>1.2322211982104845E-15</v>
      </c>
      <c r="AO305" s="26">
        <f t="shared" si="158"/>
        <v>2.8973849795760094E-15</v>
      </c>
      <c r="AP305" s="26">
        <f t="shared" si="158"/>
        <v>6.6334866637661232E-15</v>
      </c>
      <c r="AQ305" s="26">
        <f t="shared" si="158"/>
        <v>1.4797777942247471E-14</v>
      </c>
      <c r="AR305" s="26">
        <f t="shared" si="158"/>
        <v>3.2185167024388334E-14</v>
      </c>
      <c r="AS305" s="26">
        <f t="shared" si="158"/>
        <v>6.8295354417604435E-14</v>
      </c>
      <c r="AT305" s="26">
        <f t="shared" si="158"/>
        <v>1.4146894843646615E-13</v>
      </c>
      <c r="AU305" s="26">
        <f t="shared" si="158"/>
        <v>2.8622787241796674E-13</v>
      </c>
      <c r="AV305" s="26">
        <f t="shared" si="158"/>
        <v>5.6595056591734085E-13</v>
      </c>
      <c r="AW305" s="26">
        <f t="shared" si="158"/>
        <v>1.0941710941068571E-12</v>
      </c>
      <c r="AX305" s="26">
        <f t="shared" si="158"/>
        <v>2.0694105475499283E-12</v>
      </c>
      <c r="AY305" s="26">
        <f t="shared" si="157"/>
        <v>3.8306110135498899E-12</v>
      </c>
      <c r="AZ305" s="26">
        <f t="shared" si="157"/>
        <v>6.9429824620591569E-12</v>
      </c>
      <c r="BA305" s="26">
        <f t="shared" si="157"/>
        <v>1.2327336208145859E-11</v>
      </c>
      <c r="BB305" s="26">
        <f t="shared" si="157"/>
        <v>2.1449565002173862E-11</v>
      </c>
      <c r="BC305" s="26">
        <f t="shared" si="157"/>
        <v>3.6590434415472981E-11</v>
      </c>
      <c r="BD305" s="26">
        <f t="shared" si="157"/>
        <v>6.1218611425887163E-11</v>
      </c>
      <c r="BE305" s="26">
        <f t="shared" si="157"/>
        <v>1.0049092818966391E-10</v>
      </c>
      <c r="BF305" s="26">
        <f t="shared" si="157"/>
        <v>1.6190205097223664E-10</v>
      </c>
      <c r="BG305" s="26">
        <f t="shared" si="157"/>
        <v>2.5609960790153873E-10</v>
      </c>
      <c r="BH305" s="26">
        <f t="shared" si="157"/>
        <v>3.978690337041759E-10</v>
      </c>
      <c r="BI305" s="26">
        <f t="shared" si="157"/>
        <v>6.0727378828532174E-10</v>
      </c>
      <c r="BJ305" s="26">
        <f t="shared" si="157"/>
        <v>9.109106824279777E-10</v>
      </c>
      <c r="BK305" s="26">
        <f t="shared" si="157"/>
        <v>1.3432072774785424E-9</v>
      </c>
      <c r="BL305" s="26">
        <f t="shared" si="157"/>
        <v>1.9476505523438938E-9</v>
      </c>
      <c r="BM305" s="26">
        <f t="shared" si="157"/>
        <v>2.7777966894085042E-9</v>
      </c>
      <c r="BN305" s="26">
        <f t="shared" si="161"/>
        <v>3.897875999653866E-9</v>
      </c>
      <c r="BO305" s="26">
        <f t="shared" si="161"/>
        <v>5.3827811423791435E-9</v>
      </c>
      <c r="BP305" s="26">
        <f t="shared" si="161"/>
        <v>7.3172181154216694E-9</v>
      </c>
      <c r="BQ305" s="26">
        <f t="shared" si="161"/>
        <v>9.7938150160259068E-9</v>
      </c>
      <c r="BR305" s="26">
        <f t="shared" si="161"/>
        <v>1.2910028884761411E-8</v>
      </c>
      <c r="BS305" s="26">
        <f t="shared" si="161"/>
        <v>1.6763768850361855E-8</v>
      </c>
      <c r="BT305" s="26">
        <f t="shared" si="161"/>
        <v>2.1447763087962931E-8</v>
      </c>
      <c r="BU305" s="26">
        <f t="shared" si="161"/>
        <v>2.7042831719605501E-8</v>
      </c>
      <c r="BV305" s="26">
        <f t="shared" si="161"/>
        <v>3.3610376565795359E-8</v>
      </c>
      <c r="BW305" s="26">
        <f t="shared" si="161"/>
        <v>4.118454593273523E-8</v>
      </c>
      <c r="BX305" s="26">
        <f t="shared" si="161"/>
        <v>4.9764659668721695E-8</v>
      </c>
      <c r="BY305" s="26">
        <f t="shared" si="161"/>
        <v>5.9308567002449205E-8</v>
      </c>
      <c r="BZ305" s="26">
        <f t="shared" si="161"/>
        <v>6.972763958396045E-8</v>
      </c>
      <c r="CA305" s="26">
        <f t="shared" si="161"/>
        <v>8.0884061917394182E-8</v>
      </c>
      <c r="CB305" s="26">
        <f t="shared" si="161"/>
        <v>9.2590965615964481E-8</v>
      </c>
      <c r="CC305" s="26">
        <f t="shared" si="161"/>
        <v>1.0461576634531045E-7</v>
      </c>
      <c r="CD305" s="26">
        <f t="shared" si="159"/>
        <v>1.1668681630823099E-7</v>
      </c>
      <c r="CE305" s="26">
        <f t="shared" si="159"/>
        <v>1.2850320276982376E-7</v>
      </c>
      <c r="CF305" s="26">
        <f t="shared" si="159"/>
        <v>1.3974723301218336E-7</v>
      </c>
      <c r="CG305" s="26">
        <f t="shared" si="159"/>
        <v>1.5009887990197472E-7</v>
      </c>
      <c r="CH305" s="26">
        <f t="shared" si="159"/>
        <v>1.59251250627705E-7</v>
      </c>
      <c r="CI305" s="26">
        <f t="shared" si="159"/>
        <v>1.6692600969410036E-7</v>
      </c>
      <c r="CJ305" s="26">
        <f t="shared" si="159"/>
        <v>1.7288765289746107E-7</v>
      </c>
      <c r="CK305" s="26">
        <f t="shared" si="159"/>
        <v>1.7695559767151899E-7</v>
      </c>
      <c r="CL305" s="26">
        <f t="shared" si="159"/>
        <v>1.7901322090025758E-7</v>
      </c>
      <c r="CM305" s="26">
        <f t="shared" si="159"/>
        <v>1.7901322090025761E-7</v>
      </c>
      <c r="CN305" s="26">
        <f t="shared" si="159"/>
        <v>1.7697897975366375E-7</v>
      </c>
      <c r="CO305" s="26">
        <f t="shared" si="159"/>
        <v>1.7300192402886237E-7</v>
      </c>
      <c r="CP305" s="26">
        <f t="shared" si="159"/>
        <v>1.6723519322790021E-7</v>
      </c>
      <c r="CQ305" s="26">
        <f t="shared" si="159"/>
        <v>1.5988419572337725E-7</v>
      </c>
      <c r="CR305" s="26">
        <f t="shared" si="159"/>
        <v>1.5119483726015017E-7</v>
      </c>
      <c r="CS305" s="26">
        <f t="shared" si="166"/>
        <v>1.4144033163046318E-7</v>
      </c>
      <c r="CT305" s="26">
        <f t="shared" si="166"/>
        <v>1.309075409771308E-7</v>
      </c>
      <c r="CU305" s="26">
        <f t="shared" si="166"/>
        <v>1.1988374805274085E-7</v>
      </c>
      <c r="CV305" s="26">
        <f t="shared" si="166"/>
        <v>1.0864464667279616E-7</v>
      </c>
      <c r="CW305" s="26">
        <f t="shared" si="166"/>
        <v>9.7444167634363666E-8</v>
      </c>
      <c r="CX305" s="26">
        <f t="shared" si="166"/>
        <v>8.6506556981526757E-8</v>
      </c>
      <c r="CY305" s="26">
        <f t="shared" si="166"/>
        <v>7.6020913711038808E-8</v>
      </c>
      <c r="CZ305" s="26">
        <f t="shared" si="166"/>
        <v>6.6138194928603777E-8</v>
      </c>
      <c r="DA305" s="26">
        <f t="shared" si="166"/>
        <v>5.6970524344440914E-8</v>
      </c>
      <c r="DB305" s="26">
        <f t="shared" si="166"/>
        <v>4.8592506058493592E-8</v>
      </c>
      <c r="DC305" s="26">
        <f t="shared" si="166"/>
        <v>4.1044155602805449E-8</v>
      </c>
      <c r="DD305" s="26">
        <f t="shared" si="166"/>
        <v>3.4335014783116014E-8</v>
      </c>
      <c r="DE305" s="26">
        <f t="shared" si="166"/>
        <v>2.844901224886756E-8</v>
      </c>
      <c r="DF305" s="26">
        <f t="shared" si="166"/>
        <v>2.3349660996712018E-8</v>
      </c>
      <c r="DG305" s="26">
        <f t="shared" si="166"/>
        <v>1.8985238380504201E-8</v>
      </c>
      <c r="DH305" s="26">
        <f t="shared" si="166"/>
        <v>1.5293664250961734E-8</v>
      </c>
      <c r="DI305" s="26">
        <f t="shared" si="165"/>
        <v>1.2206869631501554E-8</v>
      </c>
      <c r="DJ305" s="26">
        <f t="shared" si="165"/>
        <v>9.6545241630966836E-9</v>
      </c>
      <c r="DK305" s="26">
        <f t="shared" si="165"/>
        <v>7.5670594791838857E-9</v>
      </c>
      <c r="DL305" s="26">
        <f t="shared" si="165"/>
        <v>5.8779837025803597E-9</v>
      </c>
      <c r="DM305" s="26">
        <f t="shared" si="165"/>
        <v>4.5255272754379728E-9</v>
      </c>
      <c r="DN305" s="26">
        <f t="shared" si="165"/>
        <v>3.4536918680973979E-9</v>
      </c>
      <c r="DO305" s="26">
        <f t="shared" si="165"/>
        <v>2.6127929784736864E-9</v>
      </c>
      <c r="DP305" s="26">
        <f t="shared" si="163"/>
        <v>1.9595947338552614E-9</v>
      </c>
      <c r="DQ305" s="26">
        <f t="shared" si="162"/>
        <v>1.4571345456872372E-9</v>
      </c>
      <c r="DR305" s="26">
        <f t="shared" si="162"/>
        <v>1.0743280124982279E-9</v>
      </c>
      <c r="DS305" s="26">
        <f t="shared" si="162"/>
        <v>7.8543308476760975E-10</v>
      </c>
      <c r="DT305" s="26">
        <f t="shared" si="162"/>
        <v>5.6943898645651459E-10</v>
      </c>
      <c r="DU305" s="26">
        <f t="shared" si="162"/>
        <v>4.0943133736955937E-10</v>
      </c>
      <c r="DV305" s="26">
        <f t="shared" si="162"/>
        <v>2.9197152746845718E-10</v>
      </c>
      <c r="DW305" s="26">
        <f t="shared" si="162"/>
        <v>2.0651644625817794E-10</v>
      </c>
      <c r="DX305" s="26">
        <f t="shared" si="162"/>
        <v>1.4489460342307611E-10</v>
      </c>
      <c r="DY305" s="26">
        <f t="shared" si="162"/>
        <v>1.0084664398246156E-10</v>
      </c>
      <c r="DZ305" s="26">
        <f t="shared" si="162"/>
        <v>6.9632206559318427E-11</v>
      </c>
      <c r="EA305" s="26">
        <f t="shared" si="162"/>
        <v>4.7700802918587856E-11</v>
      </c>
      <c r="EB305" s="26">
        <f t="shared" si="162"/>
        <v>3.2421639483727848E-11</v>
      </c>
      <c r="EC305" s="26">
        <f t="shared" si="132"/>
        <v>2.1865756861118712E-11</v>
      </c>
      <c r="ED305" s="26">
        <f t="shared" si="132"/>
        <v>1.4633237283979486E-11</v>
      </c>
      <c r="EE305" s="26">
        <f t="shared" si="160"/>
        <v>9.7182568221848047E-12</v>
      </c>
      <c r="EF305" s="26">
        <f t="shared" si="160"/>
        <v>6.4052147237127759E-12</v>
      </c>
      <c r="EG305" s="26">
        <f t="shared" si="160"/>
        <v>4.1898773004737418E-12</v>
      </c>
      <c r="EH305" s="26">
        <f t="shared" si="160"/>
        <v>2.7202934712031246E-12</v>
      </c>
      <c r="EI305" s="26">
        <f t="shared" si="160"/>
        <v>1.7530780147753437E-12</v>
      </c>
      <c r="EJ305" s="26">
        <f t="shared" si="160"/>
        <v>1.1214543182753895E-12</v>
      </c>
      <c r="EK305" s="26">
        <f t="shared" si="160"/>
        <v>7.1216442109460022E-13</v>
      </c>
      <c r="EL305" s="26">
        <f t="shared" si="160"/>
        <v>4.4897322199441829E-13</v>
      </c>
      <c r="EM305" s="26">
        <f t="shared" si="160"/>
        <v>2.8101201664399027E-13</v>
      </c>
      <c r="EN305" s="26">
        <f t="shared" si="160"/>
        <v>1.7462889605733621E-13</v>
      </c>
      <c r="EO305" s="26">
        <f t="shared" si="160"/>
        <v>1.0774974437580301E-13</v>
      </c>
      <c r="EP305" s="26">
        <f t="shared" si="160"/>
        <v>6.6015688455597527E-14</v>
      </c>
      <c r="EQ305" s="26">
        <f t="shared" si="160"/>
        <v>4.0163390878579909E-14</v>
      </c>
      <c r="ER305" s="26">
        <f t="shared" si="160"/>
        <v>2.4265381989142278E-14</v>
      </c>
      <c r="ES305" s="26">
        <f t="shared" si="164"/>
        <v>1.4559229193485271E-14</v>
      </c>
      <c r="ET305" s="26">
        <f t="shared" si="164"/>
        <v>8.6757050673509822E-15</v>
      </c>
      <c r="EU305" s="26">
        <f t="shared" si="164"/>
        <v>5.1346009582279826E-15</v>
      </c>
      <c r="EV305" s="26">
        <f t="shared" si="164"/>
        <v>3.0183127254449087E-15</v>
      </c>
      <c r="EW305" s="26">
        <f t="shared" si="164"/>
        <v>1.7623705175416544E-15</v>
      </c>
      <c r="EX305" s="26">
        <f t="shared" si="164"/>
        <v>1.0221749001741684E-15</v>
      </c>
      <c r="EY305" s="26">
        <f t="shared" si="164"/>
        <v>5.8893520738511309E-16</v>
      </c>
      <c r="EZ305" s="26">
        <f t="shared" si="164"/>
        <v>3.3708791475331398E-16</v>
      </c>
      <c r="FA305" s="26">
        <f t="shared" si="164"/>
        <v>1.9167744172247656E-16</v>
      </c>
      <c r="FB305" s="26">
        <f t="shared" si="164"/>
        <v>1.0828530798607325E-16</v>
      </c>
      <c r="FC305" s="26">
        <f t="shared" si="164"/>
        <v>6.0779495450248195E-17</v>
      </c>
      <c r="FD305" s="26">
        <f t="shared" si="164"/>
        <v>3.3896257078022268E-17</v>
      </c>
      <c r="FE305" s="26">
        <f t="shared" si="164"/>
        <v>1.878327621521005E-17</v>
      </c>
      <c r="FF305" s="26">
        <f t="shared" si="164"/>
        <v>1.034269006786883E-17</v>
      </c>
      <c r="FG305" s="26">
        <f t="shared" si="164"/>
        <v>5.6592077729847832E-18</v>
      </c>
      <c r="FH305" s="26">
        <f t="shared" si="164"/>
        <v>3.077194226560474E-18</v>
      </c>
    </row>
    <row r="306" spans="2:164" ht="19.2" customHeight="1" x14ac:dyDescent="0.3">
      <c r="B306" s="26">
        <f t="shared" si="154"/>
        <v>2.7471401265509356E-6</v>
      </c>
      <c r="C306" s="3">
        <v>122</v>
      </c>
      <c r="D306" s="26">
        <f>$B306*D$182</f>
        <v>4.521274623062334E-44</v>
      </c>
      <c r="E306" s="26">
        <f t="shared" si="168"/>
        <v>3.9335089220642303E-42</v>
      </c>
      <c r="F306" s="26">
        <f t="shared" si="168"/>
        <v>1.7110763810979229E-40</v>
      </c>
      <c r="G306" s="26">
        <f t="shared" si="168"/>
        <v>4.9621215051840388E-39</v>
      </c>
      <c r="H306" s="26">
        <f t="shared" si="168"/>
        <v>1.0792614273775257E-37</v>
      </c>
      <c r="I306" s="26">
        <f t="shared" si="168"/>
        <v>1.877914883636898E-36</v>
      </c>
      <c r="J306" s="26">
        <f t="shared" si="168"/>
        <v>2.7229765812734751E-35</v>
      </c>
      <c r="K306" s="26">
        <f t="shared" si="168"/>
        <v>3.3842708938684659E-34</v>
      </c>
      <c r="L306" s="26">
        <f t="shared" si="168"/>
        <v>3.6803945970819749E-33</v>
      </c>
      <c r="M306" s="26">
        <f t="shared" si="168"/>
        <v>3.5577147771792347E-32</v>
      </c>
      <c r="N306" s="26">
        <f t="shared" si="168"/>
        <v>3.095211856145972E-31</v>
      </c>
      <c r="O306" s="26">
        <f t="shared" si="168"/>
        <v>2.4480311953154125E-30</v>
      </c>
      <c r="P306" s="26">
        <f t="shared" si="168"/>
        <v>1.7748226166036871E-29</v>
      </c>
      <c r="Q306" s="26">
        <f t="shared" si="168"/>
        <v>1.1877659049578536E-28</v>
      </c>
      <c r="R306" s="26">
        <f t="shared" si="168"/>
        <v>7.3811166950952079E-28</v>
      </c>
      <c r="S306" s="26">
        <f t="shared" si="168"/>
        <v>4.2810476831552198E-27</v>
      </c>
      <c r="T306" s="26">
        <f t="shared" si="167"/>
        <v>2.3278196777156539E-26</v>
      </c>
      <c r="U306" s="26">
        <f t="shared" si="167"/>
        <v>1.191295952713297E-25</v>
      </c>
      <c r="V306" s="26">
        <f t="shared" si="167"/>
        <v>5.7579304381142985E-25</v>
      </c>
      <c r="W306" s="26">
        <f t="shared" si="167"/>
        <v>2.6365260427155007E-24</v>
      </c>
      <c r="X306" s="26">
        <f t="shared" si="167"/>
        <v>1.1468888285812484E-23</v>
      </c>
      <c r="Y306" s="26">
        <f t="shared" si="167"/>
        <v>4.7513965755508804E-23</v>
      </c>
      <c r="Z306" s="26">
        <f t="shared" si="167"/>
        <v>1.8789613730587507E-22</v>
      </c>
      <c r="AA306" s="26">
        <f t="shared" si="167"/>
        <v>7.1073756285266024E-22</v>
      </c>
      <c r="AB306" s="26">
        <f t="shared" si="167"/>
        <v>2.5764236653408937E-21</v>
      </c>
      <c r="AC306" s="26">
        <f t="shared" si="167"/>
        <v>8.9659543553863189E-21</v>
      </c>
      <c r="AD306" s="26">
        <f t="shared" si="167"/>
        <v>3.0001462650715604E-20</v>
      </c>
      <c r="AE306" s="26">
        <f t="shared" si="167"/>
        <v>9.6671379652305944E-20</v>
      </c>
      <c r="AF306" s="26">
        <f t="shared" si="167"/>
        <v>3.0037178677680954E-19</v>
      </c>
      <c r="AG306" s="26">
        <f t="shared" si="167"/>
        <v>9.0111536033042732E-19</v>
      </c>
      <c r="AH306" s="26">
        <f t="shared" si="167"/>
        <v>2.6132345449582216E-18</v>
      </c>
      <c r="AI306" s="26">
        <f t="shared" si="158"/>
        <v>7.3339163035924482E-18</v>
      </c>
      <c r="AJ306" s="26">
        <f t="shared" si="158"/>
        <v>1.9939084950391957E-17</v>
      </c>
      <c r="AK306" s="26">
        <f t="shared" si="158"/>
        <v>5.2566678505578841E-17</v>
      </c>
      <c r="AL306" s="26">
        <f t="shared" si="158"/>
        <v>1.3450885382309874E-16</v>
      </c>
      <c r="AM306" s="26">
        <f t="shared" si="158"/>
        <v>3.3435057950313018E-16</v>
      </c>
      <c r="AN306" s="26">
        <f t="shared" si="158"/>
        <v>8.0801390046590073E-16</v>
      </c>
      <c r="AO306" s="26">
        <f t="shared" si="158"/>
        <v>1.8999245767711752E-15</v>
      </c>
      <c r="AP306" s="26">
        <f t="shared" si="158"/>
        <v>4.3498273205024251E-15</v>
      </c>
      <c r="AQ306" s="26">
        <f t="shared" si="158"/>
        <v>9.7034609457361586E-15</v>
      </c>
      <c r="AR306" s="26">
        <f t="shared" si="158"/>
        <v>2.1105027556976198E-14</v>
      </c>
      <c r="AS306" s="26">
        <f t="shared" si="158"/>
        <v>4.4783838962364074E-14</v>
      </c>
      <c r="AT306" s="26">
        <f t="shared" si="158"/>
        <v>9.2766523564896889E-14</v>
      </c>
      <c r="AU306" s="26">
        <f t="shared" si="158"/>
        <v>1.8769040814293115E-13</v>
      </c>
      <c r="AV306" s="26">
        <f t="shared" si="158"/>
        <v>3.7111512519170315E-13</v>
      </c>
      <c r="AW306" s="26">
        <f t="shared" si="158"/>
        <v>7.1748924203729152E-13</v>
      </c>
      <c r="AX306" s="26">
        <f t="shared" ref="AX306:BP306" si="169">$B306*AX$182</f>
        <v>1.3569905229835752E-12</v>
      </c>
      <c r="AY306" s="26">
        <f t="shared" si="169"/>
        <v>2.5118760744589731E-12</v>
      </c>
      <c r="AZ306" s="26">
        <f t="shared" si="169"/>
        <v>4.5527753849568757E-12</v>
      </c>
      <c r="BA306" s="26">
        <f t="shared" si="169"/>
        <v>8.0834991528826226E-12</v>
      </c>
      <c r="BB306" s="26">
        <f t="shared" si="169"/>
        <v>1.4065288526015808E-11</v>
      </c>
      <c r="BC306" s="26">
        <f t="shared" si="169"/>
        <v>2.3993727485556324E-11</v>
      </c>
      <c r="BD306" s="26">
        <f t="shared" si="169"/>
        <v>4.0143351754680564E-11</v>
      </c>
      <c r="BE306" s="26">
        <f t="shared" si="169"/>
        <v>6.5895690616173798E-11</v>
      </c>
      <c r="BF306" s="26">
        <f t="shared" si="169"/>
        <v>1.0616527932605803E-10</v>
      </c>
      <c r="BG306" s="26">
        <f t="shared" si="169"/>
        <v>1.6793416911576502E-10</v>
      </c>
      <c r="BH306" s="26">
        <f t="shared" si="169"/>
        <v>2.6089772701913474E-10</v>
      </c>
      <c r="BI306" s="26">
        <f t="shared" si="169"/>
        <v>3.9821232018710077E-10</v>
      </c>
      <c r="BJ306" s="26">
        <f t="shared" si="169"/>
        <v>5.9731848028064792E-10</v>
      </c>
      <c r="BK306" s="26">
        <f t="shared" si="169"/>
        <v>8.8079165736298871E-10</v>
      </c>
      <c r="BL306" s="26">
        <f t="shared" si="169"/>
        <v>1.2771479031763382E-9</v>
      </c>
      <c r="BM306" s="26">
        <f t="shared" si="169"/>
        <v>1.8215060258416627E-9</v>
      </c>
      <c r="BN306" s="26">
        <f t="shared" si="169"/>
        <v>2.5559842620681381E-9</v>
      </c>
      <c r="BO306" s="26">
        <f t="shared" si="169"/>
        <v>3.5296925523798065E-9</v>
      </c>
      <c r="BP306" s="26">
        <f t="shared" si="169"/>
        <v>4.7981758133913129E-9</v>
      </c>
      <c r="BQ306" s="26">
        <f t="shared" si="161"/>
        <v>6.4221737810006684E-9</v>
      </c>
      <c r="BR306" s="26">
        <f t="shared" si="161"/>
        <v>8.4655927113190538E-9</v>
      </c>
      <c r="BS306" s="26">
        <f t="shared" si="161"/>
        <v>1.0992635311712817E-8</v>
      </c>
      <c r="BT306" s="26">
        <f t="shared" si="161"/>
        <v>1.4064106942926672E-8</v>
      </c>
      <c r="BU306" s="26">
        <f t="shared" si="161"/>
        <v>1.773300440629889E-8</v>
      </c>
      <c r="BV306" s="26">
        <f t="shared" si="161"/>
        <v>2.2039591190685731E-8</v>
      </c>
      <c r="BW306" s="26">
        <f t="shared" si="161"/>
        <v>2.7006259628023407E-8</v>
      </c>
      <c r="BX306" s="26">
        <f t="shared" si="161"/>
        <v>3.2632563717194928E-8</v>
      </c>
      <c r="BY306" s="26">
        <f t="shared" si="161"/>
        <v>3.8890863608163859E-8</v>
      </c>
      <c r="BZ306" s="26">
        <f t="shared" si="161"/>
        <v>4.5723042350138524E-8</v>
      </c>
      <c r="CA306" s="26">
        <f t="shared" si="161"/>
        <v>5.3038729126160719E-8</v>
      </c>
      <c r="CB306" s="26">
        <f t="shared" si="161"/>
        <v>6.0715387289157724E-8</v>
      </c>
      <c r="CC306" s="26">
        <f t="shared" si="161"/>
        <v>6.860050252151583E-8</v>
      </c>
      <c r="CD306" s="26">
        <f t="shared" si="159"/>
        <v>7.6515945120152346E-8</v>
      </c>
      <c r="CE306" s="26">
        <f t="shared" si="159"/>
        <v>8.4264395258901797E-8</v>
      </c>
      <c r="CF306" s="26">
        <f t="shared" si="159"/>
        <v>9.1637529844055721E-8</v>
      </c>
      <c r="CG306" s="26">
        <f t="shared" si="159"/>
        <v>9.8425495017689468E-8</v>
      </c>
      <c r="CH306" s="26">
        <f t="shared" si="159"/>
        <v>1.044270495919389E-7</v>
      </c>
      <c r="CI306" s="26">
        <f t="shared" si="159"/>
        <v>1.0945967848793591E-7</v>
      </c>
      <c r="CJ306" s="26">
        <f t="shared" si="159"/>
        <v>1.1336895271964789E-7</v>
      </c>
      <c r="CK306" s="26">
        <f t="shared" si="159"/>
        <v>1.1603645748952196E-7</v>
      </c>
      <c r="CL306" s="26">
        <f t="shared" si="159"/>
        <v>1.1738571862312107E-7</v>
      </c>
      <c r="CM306" s="26">
        <f t="shared" si="159"/>
        <v>1.1738571862312108E-7</v>
      </c>
      <c r="CN306" s="26">
        <f t="shared" si="159"/>
        <v>1.1605179000240379E-7</v>
      </c>
      <c r="CO306" s="26">
        <f t="shared" si="159"/>
        <v>1.1344388460909137E-7</v>
      </c>
      <c r="CP306" s="26">
        <f t="shared" si="159"/>
        <v>1.0966242178878827E-7</v>
      </c>
      <c r="CQ306" s="26">
        <f t="shared" si="159"/>
        <v>1.0484209555631415E-7</v>
      </c>
      <c r="CR306" s="26">
        <f t="shared" si="159"/>
        <v>9.9144155580427472E-8</v>
      </c>
      <c r="CS306" s="26">
        <f t="shared" si="166"/>
        <v>9.2747758446206408E-8</v>
      </c>
      <c r="CT306" s="26">
        <f t="shared" si="166"/>
        <v>8.5841010476808045E-8</v>
      </c>
      <c r="CU306" s="26">
        <f t="shared" si="166"/>
        <v>7.8612293805076871E-8</v>
      </c>
      <c r="CV306" s="26">
        <f t="shared" si="166"/>
        <v>7.1242391260850757E-8</v>
      </c>
      <c r="CW306" s="26">
        <f t="shared" si="166"/>
        <v>6.3897814842206416E-8</v>
      </c>
      <c r="CX306" s="26">
        <f t="shared" si="166"/>
        <v>5.6725611135428028E-8</v>
      </c>
      <c r="CY306" s="26">
        <f t="shared" si="166"/>
        <v>4.9849779482648967E-8</v>
      </c>
      <c r="CZ306" s="26">
        <f t="shared" si="166"/>
        <v>4.336930814990461E-8</v>
      </c>
      <c r="DA306" s="26">
        <f t="shared" si="166"/>
        <v>3.7357720881601023E-8</v>
      </c>
      <c r="DB306" s="26">
        <f t="shared" si="166"/>
        <v>3.1863938399012552E-8</v>
      </c>
      <c r="DC306" s="26">
        <f t="shared" si="166"/>
        <v>2.6914200395282565E-8</v>
      </c>
      <c r="DD306" s="26">
        <f t="shared" si="166"/>
        <v>2.2514763792207476E-8</v>
      </c>
      <c r="DE306" s="26">
        <f t="shared" si="166"/>
        <v>1.8655089999257628E-8</v>
      </c>
      <c r="DF306" s="26">
        <f t="shared" si="166"/>
        <v>1.5311253112598219E-8</v>
      </c>
      <c r="DG306" s="26">
        <f t="shared" si="166"/>
        <v>1.2449336642953715E-8</v>
      </c>
      <c r="DH306" s="26">
        <f t="shared" si="166"/>
        <v>1.0028632295712726E-8</v>
      </c>
      <c r="DI306" s="26">
        <f t="shared" si="165"/>
        <v>8.0045046763945538E-9</v>
      </c>
      <c r="DJ306" s="26">
        <f t="shared" si="165"/>
        <v>6.330835516784782E-9</v>
      </c>
      <c r="DK306" s="26">
        <f t="shared" si="165"/>
        <v>4.9620062158583423E-9</v>
      </c>
      <c r="DL306" s="26">
        <f t="shared" si="165"/>
        <v>3.8544155426756898E-9</v>
      </c>
      <c r="DM306" s="26">
        <f t="shared" si="165"/>
        <v>2.9675588691396881E-9</v>
      </c>
      <c r="DN306" s="26">
        <f t="shared" si="165"/>
        <v>2.2647159790802867E-9</v>
      </c>
      <c r="DO306" s="26">
        <f t="shared" si="165"/>
        <v>1.7133068711303058E-9</v>
      </c>
      <c r="DP306" s="26">
        <f t="shared" si="163"/>
        <v>1.284980153347727E-9</v>
      </c>
      <c r="DQ306" s="26">
        <f t="shared" si="162"/>
        <v>9.5549806274574012E-10</v>
      </c>
      <c r="DR306" s="26">
        <f t="shared" si="162"/>
        <v>7.0447738524474771E-10</v>
      </c>
      <c r="DS306" s="26">
        <f t="shared" si="162"/>
        <v>5.1503808837220894E-10</v>
      </c>
      <c r="DT306" s="26">
        <f t="shared" si="162"/>
        <v>3.7340261406984992E-10</v>
      </c>
      <c r="DU306" s="26">
        <f t="shared" si="162"/>
        <v>2.6847956548823872E-10</v>
      </c>
      <c r="DV306" s="26">
        <f t="shared" si="162"/>
        <v>1.9145673932358064E-10</v>
      </c>
      <c r="DW306" s="26">
        <f t="shared" si="162"/>
        <v>1.354206204971674E-10</v>
      </c>
      <c r="DX306" s="26">
        <f t="shared" si="162"/>
        <v>9.5012854703657547E-11</v>
      </c>
      <c r="DY306" s="26">
        <f t="shared" si="162"/>
        <v>6.6128946873746042E-11</v>
      </c>
      <c r="DZ306" s="26">
        <f t="shared" si="162"/>
        <v>4.566046331758637E-11</v>
      </c>
      <c r="EA306" s="26">
        <f t="shared" si="162"/>
        <v>3.127921502858256E-11</v>
      </c>
      <c r="EB306" s="26">
        <f t="shared" si="162"/>
        <v>2.1260091464739815E-11</v>
      </c>
      <c r="EC306" s="26">
        <f t="shared" si="162"/>
        <v>1.4338201220405876E-11</v>
      </c>
      <c r="ED306" s="26">
        <f t="shared" si="162"/>
        <v>9.5955654321178046E-12</v>
      </c>
      <c r="EE306" s="26">
        <f t="shared" si="160"/>
        <v>6.3726274243835511E-12</v>
      </c>
      <c r="EF306" s="26">
        <f t="shared" si="160"/>
        <v>4.2001408024346555E-12</v>
      </c>
      <c r="EG306" s="26">
        <f t="shared" si="160"/>
        <v>2.7474605249008458E-12</v>
      </c>
      <c r="EH306" s="26">
        <f t="shared" si="160"/>
        <v>1.7837989975102659E-12</v>
      </c>
      <c r="EI306" s="26">
        <f t="shared" si="160"/>
        <v>1.1495593539510581E-12</v>
      </c>
      <c r="EJ306" s="26">
        <f t="shared" si="160"/>
        <v>7.3537988083632929E-13</v>
      </c>
      <c r="EK306" s="26">
        <f t="shared" si="160"/>
        <v>4.669930630128579E-13</v>
      </c>
      <c r="EL306" s="26">
        <f t="shared" si="160"/>
        <v>2.9440867016027766E-13</v>
      </c>
      <c r="EM306" s="26">
        <f t="shared" si="160"/>
        <v>1.8427017484852028E-13</v>
      </c>
      <c r="EN306" s="26">
        <f t="shared" si="160"/>
        <v>1.1451075151300867E-13</v>
      </c>
      <c r="EO306" s="26">
        <f t="shared" si="160"/>
        <v>7.0655570082494581E-14</v>
      </c>
      <c r="EP306" s="26">
        <f t="shared" si="160"/>
        <v>4.3288976036457894E-14</v>
      </c>
      <c r="EQ306" s="26">
        <f t="shared" si="160"/>
        <v>2.6336649756446142E-14</v>
      </c>
      <c r="ER306" s="26">
        <f t="shared" si="160"/>
        <v>1.5911725894519708E-14</v>
      </c>
      <c r="ES306" s="26">
        <f t="shared" si="164"/>
        <v>9.5470355367117625E-15</v>
      </c>
      <c r="ET306" s="26">
        <f t="shared" si="164"/>
        <v>5.6889869294105457E-15</v>
      </c>
      <c r="EU306" s="26">
        <f t="shared" si="164"/>
        <v>3.3669514480183875E-15</v>
      </c>
      <c r="EV306" s="26">
        <f t="shared" si="164"/>
        <v>1.9792214593081595E-15</v>
      </c>
      <c r="EW306" s="26">
        <f t="shared" si="164"/>
        <v>1.1556527983879833E-15</v>
      </c>
      <c r="EX306" s="26">
        <f t="shared" si="164"/>
        <v>6.7027862306503609E-16</v>
      </c>
      <c r="EY306" s="26">
        <f t="shared" si="164"/>
        <v>3.8618702123614412E-16</v>
      </c>
      <c r="EZ306" s="26">
        <f t="shared" si="164"/>
        <v>2.210412555759461E-16</v>
      </c>
      <c r="FA306" s="26">
        <f t="shared" si="164"/>
        <v>1.2569012571965819E-16</v>
      </c>
      <c r="FB306" s="26">
        <f t="shared" si="164"/>
        <v>7.1006759335130808E-17</v>
      </c>
      <c r="FC306" s="26">
        <f t="shared" si="164"/>
        <v>3.9855406852622226E-17</v>
      </c>
      <c r="FD306" s="26">
        <f t="shared" si="164"/>
        <v>2.2227053821654199E-17</v>
      </c>
      <c r="FE306" s="26">
        <f t="shared" si="164"/>
        <v>1.2316902436203451E-17</v>
      </c>
      <c r="FF306" s="26">
        <f t="shared" si="164"/>
        <v>6.7820918477829162E-18</v>
      </c>
      <c r="FG306" s="26">
        <f t="shared" si="164"/>
        <v>3.7109559167113758E-18</v>
      </c>
      <c r="FH306" s="26">
        <f t="shared" si="164"/>
        <v>2.0178322797118091E-18</v>
      </c>
    </row>
    <row r="307" spans="2:164" ht="19.2" customHeight="1" x14ac:dyDescent="0.3">
      <c r="B307" s="26">
        <f t="shared" si="154"/>
        <v>1.7867578058867585E-6</v>
      </c>
      <c r="C307" s="3">
        <v>123</v>
      </c>
      <c r="D307" s="26">
        <f t="shared" ref="D307:S322" si="170">$B307*D$182</f>
        <v>2.9406664215039096E-44</v>
      </c>
      <c r="E307" s="26">
        <f t="shared" si="168"/>
        <v>2.558379786708401E-42</v>
      </c>
      <c r="F307" s="26">
        <f t="shared" si="168"/>
        <v>1.1128952072181432E-40</v>
      </c>
      <c r="G307" s="26">
        <f t="shared" si="168"/>
        <v>3.2273961009326557E-39</v>
      </c>
      <c r="H307" s="26">
        <f t="shared" si="168"/>
        <v>7.0195865195285085E-38</v>
      </c>
      <c r="I307" s="26">
        <f t="shared" si="168"/>
        <v>1.2214080543979628E-36</v>
      </c>
      <c r="J307" s="26">
        <f t="shared" si="168"/>
        <v>1.7710416788770283E-35</v>
      </c>
      <c r="K307" s="26">
        <f t="shared" si="168"/>
        <v>2.2011518008900235E-34</v>
      </c>
      <c r="L307" s="26">
        <f t="shared" si="168"/>
        <v>2.3937525834679125E-33</v>
      </c>
      <c r="M307" s="26">
        <f t="shared" si="168"/>
        <v>2.3139608306856436E-32</v>
      </c>
      <c r="N307" s="26">
        <f t="shared" si="168"/>
        <v>2.0131459226965348E-31</v>
      </c>
      <c r="O307" s="26">
        <f t="shared" si="168"/>
        <v>1.5922154115872344E-30</v>
      </c>
      <c r="P307" s="26">
        <f t="shared" si="168"/>
        <v>1.1543561734007534E-29</v>
      </c>
      <c r="Q307" s="26">
        <f t="shared" si="168"/>
        <v>7.7253066989127447E-29</v>
      </c>
      <c r="R307" s="26">
        <f t="shared" si="168"/>
        <v>4.8007263057529035E-28</v>
      </c>
      <c r="S307" s="26">
        <f t="shared" si="168"/>
        <v>2.7844212573366833E-27</v>
      </c>
      <c r="T307" s="26">
        <f t="shared" si="167"/>
        <v>1.5140290586768234E-26</v>
      </c>
      <c r="U307" s="26">
        <f t="shared" si="167"/>
        <v>7.748266359110748E-26</v>
      </c>
      <c r="V307" s="26">
        <f t="shared" si="167"/>
        <v>3.7449954069035479E-25</v>
      </c>
      <c r="W307" s="26">
        <f t="shared" si="167"/>
        <v>1.714813686318997E-24</v>
      </c>
      <c r="X307" s="26">
        <f t="shared" si="167"/>
        <v>7.4594395354876741E-24</v>
      </c>
      <c r="Y307" s="26">
        <f t="shared" si="167"/>
        <v>3.0903392361306038E-23</v>
      </c>
      <c r="Z307" s="26">
        <f t="shared" si="167"/>
        <v>1.2220886979243709E-22</v>
      </c>
      <c r="AA307" s="26">
        <f t="shared" si="167"/>
        <v>4.6226833356269836E-22</v>
      </c>
      <c r="AB307" s="26">
        <f t="shared" si="167"/>
        <v>1.6757227091647819E-21</v>
      </c>
      <c r="AC307" s="26">
        <f t="shared" si="167"/>
        <v>5.8315150278934467E-21</v>
      </c>
      <c r="AD307" s="26">
        <f t="shared" si="167"/>
        <v>1.9513146439489507E-20</v>
      </c>
      <c r="AE307" s="26">
        <f t="shared" si="167"/>
        <v>6.2875694082799595E-20</v>
      </c>
      <c r="AF307" s="26">
        <f t="shared" si="167"/>
        <v>1.9536376375727133E-19</v>
      </c>
      <c r="AG307" s="26">
        <f t="shared" si="167"/>
        <v>5.8609129127181314E-19</v>
      </c>
      <c r="AH307" s="26">
        <f t="shared" si="167"/>
        <v>1.6996647446882469E-18</v>
      </c>
      <c r="AI307" s="26">
        <f t="shared" ref="AI307:CT311" si="171">$B307*AI$182</f>
        <v>4.7700268641250923E-18</v>
      </c>
      <c r="AJ307" s="26">
        <f t="shared" si="171"/>
        <v>1.2968510536840088E-17</v>
      </c>
      <c r="AK307" s="26">
        <f t="shared" si="171"/>
        <v>3.4189709597123895E-17</v>
      </c>
      <c r="AL307" s="26">
        <f t="shared" si="171"/>
        <v>8.7485433380875812E-17</v>
      </c>
      <c r="AM307" s="26">
        <f t="shared" si="171"/>
        <v>2.1746379154674782E-16</v>
      </c>
      <c r="AN307" s="26">
        <f t="shared" si="171"/>
        <v>5.255374962379757E-16</v>
      </c>
      <c r="AO307" s="26">
        <f t="shared" si="171"/>
        <v>1.2357233019649721E-15</v>
      </c>
      <c r="AP307" s="26">
        <f t="shared" si="171"/>
        <v>2.8291559808145398E-15</v>
      </c>
      <c r="AQ307" s="26">
        <f t="shared" si="171"/>
        <v>6.3111941110478052E-15</v>
      </c>
      <c r="AR307" s="26">
        <f t="shared" si="171"/>
        <v>1.3726847191529011E-14</v>
      </c>
      <c r="AS307" s="26">
        <f t="shared" si="171"/>
        <v>2.9127700138122503E-14</v>
      </c>
      <c r="AT307" s="26">
        <f t="shared" si="171"/>
        <v>6.0335950286110821E-14</v>
      </c>
      <c r="AU307" s="26">
        <f t="shared" si="171"/>
        <v>1.2207506220678252E-13</v>
      </c>
      <c r="AV307" s="26">
        <f t="shared" si="171"/>
        <v>2.4137569118159164E-13</v>
      </c>
      <c r="AW307" s="26">
        <f t="shared" si="171"/>
        <v>4.6665966961774302E-13</v>
      </c>
      <c r="AX307" s="26">
        <f t="shared" si="171"/>
        <v>8.8259546210312395E-13</v>
      </c>
      <c r="AY307" s="26">
        <f t="shared" si="171"/>
        <v>1.633740536233452E-12</v>
      </c>
      <c r="AZ307" s="26">
        <f t="shared" si="171"/>
        <v>2.9611547219231237E-12</v>
      </c>
      <c r="BA307" s="26">
        <f t="shared" si="171"/>
        <v>5.2575604246390192E-12</v>
      </c>
      <c r="BB307" s="26">
        <f t="shared" si="171"/>
        <v>9.1481551388719215E-12</v>
      </c>
      <c r="BC307" s="26">
        <f t="shared" si="171"/>
        <v>1.5605676413369714E-11</v>
      </c>
      <c r="BD307" s="26">
        <f t="shared" si="171"/>
        <v>2.6109497076214578E-11</v>
      </c>
      <c r="BE307" s="26">
        <f t="shared" si="171"/>
        <v>4.2858985766616416E-11</v>
      </c>
      <c r="BF307" s="26">
        <f t="shared" si="171"/>
        <v>6.9050588179548819E-11</v>
      </c>
      <c r="BG307" s="26">
        <f t="shared" si="171"/>
        <v>1.0922547584765028E-10</v>
      </c>
      <c r="BH307" s="26">
        <f t="shared" si="171"/>
        <v>1.6968957854902796E-10</v>
      </c>
      <c r="BI307" s="26">
        <f t="shared" si="171"/>
        <v>2.5899988304851663E-10</v>
      </c>
      <c r="BJ307" s="26">
        <f t="shared" si="171"/>
        <v>3.8849982457277284E-10</v>
      </c>
      <c r="BK307" s="26">
        <f t="shared" si="171"/>
        <v>5.728726226751053E-10</v>
      </c>
      <c r="BL307" s="26">
        <f t="shared" si="171"/>
        <v>8.3066530287890569E-10</v>
      </c>
      <c r="BM307" s="26">
        <f t="shared" si="171"/>
        <v>1.1847193664010624E-9</v>
      </c>
      <c r="BN307" s="26">
        <f t="shared" si="171"/>
        <v>1.6624287883369734E-9</v>
      </c>
      <c r="BO307" s="26">
        <f t="shared" si="171"/>
        <v>2.2957349934177233E-9</v>
      </c>
      <c r="BP307" s="26">
        <f t="shared" si="171"/>
        <v>3.1207647566772266E-9</v>
      </c>
      <c r="BQ307" s="26">
        <f t="shared" si="161"/>
        <v>4.1770235973987412E-9</v>
      </c>
      <c r="BR307" s="26">
        <f t="shared" si="161"/>
        <v>5.5060765602074255E-9</v>
      </c>
      <c r="BS307" s="26">
        <f t="shared" si="161"/>
        <v>7.1496815035529365E-9</v>
      </c>
      <c r="BT307" s="26">
        <f t="shared" si="161"/>
        <v>9.1473866295456556E-9</v>
      </c>
      <c r="BU307" s="26">
        <f t="shared" si="161"/>
        <v>1.1533661402470637E-8</v>
      </c>
      <c r="BV307" s="26">
        <f t="shared" si="161"/>
        <v>1.4334693457356342E-8</v>
      </c>
      <c r="BW307" s="26">
        <f t="shared" si="161"/>
        <v>1.7565046912535266E-8</v>
      </c>
      <c r="BX307" s="26">
        <f t="shared" si="161"/>
        <v>2.1224431685980095E-8</v>
      </c>
      <c r="BY307" s="26">
        <f t="shared" si="161"/>
        <v>2.5294870639455758E-8</v>
      </c>
      <c r="BZ307" s="26">
        <f t="shared" si="161"/>
        <v>2.9738564130170917E-8</v>
      </c>
      <c r="CA307" s="26">
        <f t="shared" si="161"/>
        <v>3.4496734390998286E-8</v>
      </c>
      <c r="CB307" s="26">
        <f t="shared" si="161"/>
        <v>3.9489682789695444E-8</v>
      </c>
      <c r="CC307" s="26">
        <f t="shared" si="161"/>
        <v>4.4618213022123397E-8</v>
      </c>
      <c r="CD307" s="26">
        <f t="shared" ref="CD307:ED322" si="172">$B307*CD$182</f>
        <v>4.9766468370829986E-8</v>
      </c>
      <c r="CE307" s="26">
        <f t="shared" si="172"/>
        <v>5.4806110737496218E-8</v>
      </c>
      <c r="CF307" s="26">
        <f t="shared" si="172"/>
        <v>5.9601645427027143E-8</v>
      </c>
      <c r="CG307" s="26">
        <f t="shared" si="172"/>
        <v>6.4016582125325449E-8</v>
      </c>
      <c r="CH307" s="26">
        <f t="shared" si="172"/>
        <v>6.7920032254918508E-8</v>
      </c>
      <c r="CI307" s="26">
        <f t="shared" si="172"/>
        <v>7.1193286821420576E-8</v>
      </c>
      <c r="CJ307" s="26">
        <f t="shared" si="172"/>
        <v>7.3735904207899871E-8</v>
      </c>
      <c r="CK307" s="26">
        <f t="shared" si="172"/>
        <v>7.5470866659850463E-8</v>
      </c>
      <c r="CL307" s="26">
        <f t="shared" si="172"/>
        <v>7.6348434876825481E-8</v>
      </c>
      <c r="CM307" s="26">
        <f t="shared" si="172"/>
        <v>7.6348434876825494E-8</v>
      </c>
      <c r="CN307" s="26">
        <f t="shared" si="172"/>
        <v>7.5480839025952465E-8</v>
      </c>
      <c r="CO307" s="26">
        <f t="shared" si="172"/>
        <v>7.37846403961558E-8</v>
      </c>
      <c r="CP307" s="26">
        <f t="shared" si="172"/>
        <v>7.1325152382950577E-8</v>
      </c>
      <c r="CQ307" s="26">
        <f t="shared" si="172"/>
        <v>6.8189980849634117E-8</v>
      </c>
      <c r="CR307" s="26">
        <f t="shared" si="172"/>
        <v>6.4484003629545282E-8</v>
      </c>
      <c r="CS307" s="26">
        <f t="shared" si="172"/>
        <v>6.0323745330864985E-8</v>
      </c>
      <c r="CT307" s="26">
        <f t="shared" si="172"/>
        <v>5.5831551529630352E-8</v>
      </c>
      <c r="CU307" s="26">
        <f t="shared" si="172"/>
        <v>5.1129947190293074E-8</v>
      </c>
      <c r="CV307" s="26">
        <f t="shared" si="172"/>
        <v>4.6336514641202992E-8</v>
      </c>
      <c r="CW307" s="26">
        <f t="shared" si="172"/>
        <v>4.1559554368914063E-8</v>
      </c>
      <c r="CX307" s="26">
        <f t="shared" si="172"/>
        <v>3.689470642954609E-8</v>
      </c>
      <c r="CY307" s="26">
        <f t="shared" si="172"/>
        <v>3.2422620801722385E-8</v>
      </c>
      <c r="CZ307" s="26">
        <f t="shared" si="172"/>
        <v>2.8207680097498476E-8</v>
      </c>
      <c r="DA307" s="26">
        <f t="shared" si="172"/>
        <v>2.4297704638439297E-8</v>
      </c>
      <c r="DB307" s="26">
        <f t="shared" si="172"/>
        <v>2.0724512779845227E-8</v>
      </c>
      <c r="DC307" s="26">
        <f t="shared" si="172"/>
        <v>1.7505170988801386E-8</v>
      </c>
      <c r="DD307" s="26">
        <f t="shared" si="172"/>
        <v>1.4643748807939585E-8</v>
      </c>
      <c r="DE307" s="26">
        <f t="shared" si="172"/>
        <v>1.2133391869435659E-8</v>
      </c>
      <c r="DF307" s="26">
        <f t="shared" si="172"/>
        <v>9.9585386098198186E-9</v>
      </c>
      <c r="DG307" s="26">
        <f t="shared" si="172"/>
        <v>8.0971295238722037E-9</v>
      </c>
      <c r="DH307" s="26">
        <f t="shared" si="172"/>
        <v>6.5226876720081713E-9</v>
      </c>
      <c r="DI307" s="26">
        <f t="shared" si="172"/>
        <v>5.2061819033459668E-9</v>
      </c>
      <c r="DJ307" s="26">
        <f t="shared" si="172"/>
        <v>4.1176165962827184E-9</v>
      </c>
      <c r="DK307" s="26">
        <f t="shared" si="172"/>
        <v>3.2273211160053736E-9</v>
      </c>
      <c r="DL307" s="26">
        <f t="shared" si="172"/>
        <v>2.5069369383256111E-9</v>
      </c>
      <c r="DM307" s="26">
        <f t="shared" si="172"/>
        <v>1.9301195896843189E-9</v>
      </c>
      <c r="DN307" s="26">
        <f t="shared" si="172"/>
        <v>1.4729860026538211E-9</v>
      </c>
      <c r="DO307" s="26">
        <f t="shared" si="172"/>
        <v>1.1143459324424572E-9</v>
      </c>
      <c r="DP307" s="26">
        <f t="shared" si="172"/>
        <v>8.3575944933184139E-10</v>
      </c>
      <c r="DQ307" s="26">
        <f t="shared" si="172"/>
        <v>6.2146215463136564E-10</v>
      </c>
      <c r="DR307" s="26">
        <f t="shared" si="172"/>
        <v>4.5819667332990979E-10</v>
      </c>
      <c r="DS307" s="26">
        <f t="shared" si="172"/>
        <v>3.3498412251850447E-10</v>
      </c>
      <c r="DT307" s="26">
        <f t="shared" si="172"/>
        <v>2.4286348882591469E-10</v>
      </c>
      <c r="DU307" s="26">
        <f t="shared" si="172"/>
        <v>1.7462085560210365E-10</v>
      </c>
      <c r="DV307" s="26">
        <f t="shared" si="172"/>
        <v>1.2452470850313987E-10</v>
      </c>
      <c r="DW307" s="26">
        <f t="shared" si="172"/>
        <v>8.8078452355879808E-11</v>
      </c>
      <c r="DX307" s="26">
        <f t="shared" si="172"/>
        <v>6.1796978669044562E-11</v>
      </c>
      <c r="DY307" s="26">
        <f t="shared" si="172"/>
        <v>4.3010697153655265E-11</v>
      </c>
      <c r="DZ307" s="26">
        <f t="shared" si="172"/>
        <v>2.9697862320380898E-11</v>
      </c>
      <c r="EA307" s="26">
        <f t="shared" si="172"/>
        <v>2.0344204896638734E-11</v>
      </c>
      <c r="EB307" s="26">
        <f t="shared" si="172"/>
        <v>1.3827701765684207E-11</v>
      </c>
      <c r="EC307" s="26">
        <f t="shared" si="162"/>
        <v>9.3256593303451338E-12</v>
      </c>
      <c r="ED307" s="26">
        <f t="shared" si="162"/>
        <v>6.2410181672309918E-12</v>
      </c>
      <c r="EE307" s="26">
        <f t="shared" si="160"/>
        <v>4.1447983248022422E-12</v>
      </c>
      <c r="EF307" s="26">
        <f t="shared" si="160"/>
        <v>2.7317988958924144E-12</v>
      </c>
      <c r="EG307" s="26">
        <f t="shared" si="160"/>
        <v>1.7869661950574317E-12</v>
      </c>
      <c r="EH307" s="26">
        <f t="shared" si="160"/>
        <v>1.1601944699253575E-12</v>
      </c>
      <c r="EI307" s="26">
        <f t="shared" si="160"/>
        <v>7.4768088061856231E-13</v>
      </c>
      <c r="EJ307" s="26">
        <f t="shared" si="160"/>
        <v>4.7829585745451535E-13</v>
      </c>
      <c r="EK307" s="26">
        <f t="shared" si="160"/>
        <v>3.0373532553681326E-13</v>
      </c>
      <c r="EL307" s="26">
        <f t="shared" si="160"/>
        <v>1.9148531392538072E-13</v>
      </c>
      <c r="EM307" s="26">
        <f t="shared" si="160"/>
        <v>1.1985052022667793E-13</v>
      </c>
      <c r="EN307" s="26">
        <f t="shared" si="160"/>
        <v>7.4478537569435325E-14</v>
      </c>
      <c r="EO307" s="26">
        <f t="shared" si="160"/>
        <v>4.5954842330077037E-14</v>
      </c>
      <c r="EP307" s="26">
        <f t="shared" si="160"/>
        <v>2.8155431568427441E-14</v>
      </c>
      <c r="EQ307" s="26">
        <f t="shared" si="160"/>
        <v>1.7129528296875264E-14</v>
      </c>
      <c r="ER307" s="26">
        <f t="shared" si="160"/>
        <v>1.0349090012695578E-14</v>
      </c>
      <c r="ES307" s="26">
        <f t="shared" si="164"/>
        <v>6.2094540076173064E-15</v>
      </c>
      <c r="ET307" s="26">
        <f t="shared" si="164"/>
        <v>3.7001541004295632E-15</v>
      </c>
      <c r="EU307" s="26">
        <f t="shared" si="164"/>
        <v>2.1898871206623303E-15</v>
      </c>
      <c r="EV307" s="26">
        <f t="shared" si="164"/>
        <v>1.2872985101191073E-15</v>
      </c>
      <c r="EW307" s="26">
        <f t="shared" si="164"/>
        <v>7.5164409651249729E-16</v>
      </c>
      <c r="EX307" s="26">
        <f t="shared" si="164"/>
        <v>4.3595357597725219E-16</v>
      </c>
      <c r="EY307" s="26">
        <f t="shared" si="164"/>
        <v>2.5117855039748806E-16</v>
      </c>
      <c r="EZ307" s="26">
        <f t="shared" si="164"/>
        <v>1.4376667029329595E-16</v>
      </c>
      <c r="FA307" s="26">
        <f t="shared" si="164"/>
        <v>8.1749675264817013E-17</v>
      </c>
      <c r="FB307" s="26">
        <f t="shared" si="164"/>
        <v>4.6183258104149375E-17</v>
      </c>
      <c r="FC307" s="26">
        <f t="shared" si="164"/>
        <v>2.5922215839103465E-17</v>
      </c>
      <c r="FD307" s="26">
        <f t="shared" si="164"/>
        <v>1.4456620371807376E-17</v>
      </c>
      <c r="FE307" s="26">
        <f t="shared" si="164"/>
        <v>8.0109934544411388E-18</v>
      </c>
      <c r="FF307" s="26">
        <f t="shared" si="164"/>
        <v>4.4111166489644273E-18</v>
      </c>
      <c r="FG307" s="26">
        <f t="shared" si="164"/>
        <v>2.4136298645276849E-18</v>
      </c>
      <c r="FH307" s="26">
        <f t="shared" si="164"/>
        <v>1.3124112388369279E-18</v>
      </c>
    </row>
    <row r="308" spans="2:164" ht="19.2" customHeight="1" x14ac:dyDescent="0.3">
      <c r="B308" s="26">
        <f t="shared" si="154"/>
        <v>1.1527469715398408E-6</v>
      </c>
      <c r="C308" s="3">
        <v>124</v>
      </c>
      <c r="D308" s="26">
        <f t="shared" si="170"/>
        <v>1.8972041429057424E-44</v>
      </c>
      <c r="E308" s="26">
        <f t="shared" si="168"/>
        <v>1.6505676043279957E-42</v>
      </c>
      <c r="F308" s="26">
        <f t="shared" si="168"/>
        <v>7.1799690788267091E-41</v>
      </c>
      <c r="G308" s="26">
        <f t="shared" si="168"/>
        <v>2.082191032859772E-39</v>
      </c>
      <c r="H308" s="26">
        <f t="shared" si="168"/>
        <v>4.5287654964699925E-38</v>
      </c>
      <c r="I308" s="26">
        <f t="shared" si="168"/>
        <v>7.8800519638578015E-37</v>
      </c>
      <c r="J308" s="26">
        <f t="shared" si="168"/>
        <v>1.1426075347593697E-35</v>
      </c>
      <c r="K308" s="26">
        <f t="shared" si="168"/>
        <v>1.4200979360580754E-34</v>
      </c>
      <c r="L308" s="26">
        <f t="shared" si="168"/>
        <v>1.5443565054631649E-33</v>
      </c>
      <c r="M308" s="26">
        <f t="shared" si="168"/>
        <v>1.4928779552810561E-32</v>
      </c>
      <c r="N308" s="26">
        <f t="shared" si="168"/>
        <v>1.2988038210945348E-31</v>
      </c>
      <c r="O308" s="26">
        <f t="shared" si="168"/>
        <v>1.0272357494111159E-30</v>
      </c>
      <c r="P308" s="26">
        <f t="shared" si="168"/>
        <v>7.447459183230646E-30</v>
      </c>
      <c r="Q308" s="26">
        <f t="shared" si="168"/>
        <v>4.9840688380082076E-29</v>
      </c>
      <c r="R308" s="26">
        <f t="shared" si="168"/>
        <v>3.0972427779050898E-28</v>
      </c>
      <c r="S308" s="26">
        <f t="shared" si="168"/>
        <v>1.7964008111849517E-27</v>
      </c>
      <c r="T308" s="26">
        <f t="shared" si="167"/>
        <v>9.7679294108181878E-27</v>
      </c>
      <c r="U308" s="26">
        <f t="shared" si="167"/>
        <v>4.9988815220069198E-26</v>
      </c>
      <c r="V308" s="26">
        <f t="shared" si="167"/>
        <v>2.4161260689700239E-25</v>
      </c>
      <c r="W308" s="26">
        <f t="shared" si="167"/>
        <v>1.1063314105283819E-24</v>
      </c>
      <c r="X308" s="26">
        <f t="shared" si="167"/>
        <v>4.8125416357984851E-24</v>
      </c>
      <c r="Y308" s="26">
        <f t="shared" si="167"/>
        <v>1.9937672491165127E-23</v>
      </c>
      <c r="Z308" s="26">
        <f t="shared" si="167"/>
        <v>7.8844432124152733E-23</v>
      </c>
      <c r="AA308" s="26">
        <f t="shared" si="167"/>
        <v>2.9823763455657873E-22</v>
      </c>
      <c r="AB308" s="26">
        <f t="shared" si="167"/>
        <v>1.0811114252675981E-21</v>
      </c>
      <c r="AC308" s="26">
        <f t="shared" si="167"/>
        <v>3.7622677599312451E-21</v>
      </c>
      <c r="AD308" s="26">
        <f t="shared" si="167"/>
        <v>1.2589126735154484E-20</v>
      </c>
      <c r="AE308" s="26">
        <f t="shared" si="167"/>
        <v>4.0564963924386714E-20</v>
      </c>
      <c r="AF308" s="26">
        <f t="shared" si="167"/>
        <v>1.2604113790791661E-19</v>
      </c>
      <c r="AG308" s="26">
        <f t="shared" si="167"/>
        <v>3.7812341372374932E-19</v>
      </c>
      <c r="AH308" s="26">
        <f t="shared" si="167"/>
        <v>1.0965578997988658E-18</v>
      </c>
      <c r="AI308" s="26">
        <f t="shared" si="171"/>
        <v>3.0774366865323088E-18</v>
      </c>
      <c r="AJ308" s="26">
        <f t="shared" si="171"/>
        <v>8.3667809915097097E-18</v>
      </c>
      <c r="AK308" s="26">
        <f t="shared" si="171"/>
        <v>2.2057877159434706E-17</v>
      </c>
      <c r="AL308" s="26">
        <f t="shared" si="171"/>
        <v>5.6442215084435844E-17</v>
      </c>
      <c r="AM308" s="26">
        <f t="shared" si="171"/>
        <v>1.4029922035274011E-16</v>
      </c>
      <c r="AN308" s="26">
        <f t="shared" si="171"/>
        <v>3.3905644918578977E-16</v>
      </c>
      <c r="AO308" s="26">
        <f t="shared" si="171"/>
        <v>7.97240839977399E-16</v>
      </c>
      <c r="AP308" s="26">
        <f t="shared" si="171"/>
        <v>1.8252619231061493E-15</v>
      </c>
      <c r="AQ308" s="26">
        <f t="shared" si="171"/>
        <v>4.0717381361598627E-15</v>
      </c>
      <c r="AR308" s="26">
        <f t="shared" si="171"/>
        <v>8.8560304461477236E-15</v>
      </c>
      <c r="AS308" s="26">
        <f t="shared" si="171"/>
        <v>1.8792064605240269E-14</v>
      </c>
      <c r="AT308" s="26">
        <f t="shared" si="171"/>
        <v>3.8926419539426222E-14</v>
      </c>
      <c r="AU308" s="26">
        <f t="shared" si="171"/>
        <v>7.8758104649536872E-14</v>
      </c>
      <c r="AV308" s="26">
        <f t="shared" si="171"/>
        <v>1.5572625237521994E-13</v>
      </c>
      <c r="AW308" s="26">
        <f t="shared" si="171"/>
        <v>3.0107075459209138E-13</v>
      </c>
      <c r="AX308" s="26">
        <f t="shared" si="171"/>
        <v>5.6941642716330416E-13</v>
      </c>
      <c r="AY308" s="26">
        <f t="shared" si="171"/>
        <v>1.0540261524086755E-12</v>
      </c>
      <c r="AZ308" s="26">
        <f t="shared" si="171"/>
        <v>1.9104224012407192E-12</v>
      </c>
      <c r="BA308" s="26">
        <f t="shared" si="171"/>
        <v>3.3919744675090345E-12</v>
      </c>
      <c r="BB308" s="26">
        <f t="shared" si="171"/>
        <v>5.9020355734657391E-12</v>
      </c>
      <c r="BC308" s="26">
        <f t="shared" si="171"/>
        <v>1.0068178331206237E-11</v>
      </c>
      <c r="BD308" s="26">
        <f t="shared" si="171"/>
        <v>1.6844836823364192E-11</v>
      </c>
      <c r="BE308" s="26">
        <f t="shared" si="171"/>
        <v>2.7650958559107283E-11</v>
      </c>
      <c r="BF308" s="26">
        <f t="shared" si="171"/>
        <v>4.4548766567450723E-11</v>
      </c>
      <c r="BG308" s="26">
        <f t="shared" si="171"/>
        <v>7.0468048933967718E-11</v>
      </c>
      <c r="BH308" s="26">
        <f t="shared" si="171"/>
        <v>1.0947714745098547E-10</v>
      </c>
      <c r="BI308" s="26">
        <f t="shared" si="171"/>
        <v>1.6709669874097799E-10</v>
      </c>
      <c r="BJ308" s="26">
        <f t="shared" si="171"/>
        <v>2.5064504811146563E-10</v>
      </c>
      <c r="BK308" s="26">
        <f t="shared" si="171"/>
        <v>3.6959524043555075E-10</v>
      </c>
      <c r="BL308" s="26">
        <f t="shared" si="171"/>
        <v>5.3591309863155046E-10</v>
      </c>
      <c r="BM308" s="26">
        <f t="shared" si="171"/>
        <v>7.6433507509745734E-10</v>
      </c>
      <c r="BN308" s="26">
        <f t="shared" si="171"/>
        <v>1.072534702152883E-9</v>
      </c>
      <c r="BO308" s="26">
        <f t="shared" si="171"/>
        <v>1.4811193505920752E-9</v>
      </c>
      <c r="BP308" s="26">
        <f t="shared" si="171"/>
        <v>2.013396617211108E-9</v>
      </c>
      <c r="BQ308" s="26">
        <f t="shared" si="171"/>
        <v>2.6948539338056313E-9</v>
      </c>
      <c r="BR308" s="26">
        <f t="shared" si="171"/>
        <v>3.5523074581983286E-9</v>
      </c>
      <c r="BS308" s="26">
        <f t="shared" si="171"/>
        <v>4.6126977442276873E-9</v>
      </c>
      <c r="BT308" s="26">
        <f t="shared" si="171"/>
        <v>5.9015397609971795E-9</v>
      </c>
      <c r="BU308" s="26">
        <f t="shared" si="171"/>
        <v>7.4410718725616796E-9</v>
      </c>
      <c r="BV308" s="26">
        <f t="shared" si="171"/>
        <v>9.2481893273266447E-9</v>
      </c>
      <c r="BW308" s="26">
        <f t="shared" si="171"/>
        <v>1.1332288330667879E-8</v>
      </c>
      <c r="BX308" s="26">
        <f t="shared" si="171"/>
        <v>1.3693181732890345E-8</v>
      </c>
      <c r="BY308" s="26">
        <f t="shared" si="171"/>
        <v>1.6319271380293989E-8</v>
      </c>
      <c r="BZ308" s="26">
        <f t="shared" si="171"/>
        <v>1.9186170406561824E-8</v>
      </c>
      <c r="CA308" s="26">
        <f t="shared" si="171"/>
        <v>2.2255957671611729E-8</v>
      </c>
      <c r="CB308" s="26">
        <f t="shared" si="171"/>
        <v>2.5477214703029246E-8</v>
      </c>
      <c r="CC308" s="26">
        <f t="shared" si="171"/>
        <v>2.8785943885240816E-8</v>
      </c>
      <c r="CD308" s="26">
        <f t="shared" si="171"/>
        <v>3.210739894892248E-8</v>
      </c>
      <c r="CE308" s="26">
        <f t="shared" si="171"/>
        <v>3.5358781120965198E-8</v>
      </c>
      <c r="CF308" s="26">
        <f t="shared" si="171"/>
        <v>3.8452674469049658E-8</v>
      </c>
      <c r="CG308" s="26">
        <f t="shared" si="171"/>
        <v>4.1301020726016298E-8</v>
      </c>
      <c r="CH308" s="26">
        <f t="shared" si="171"/>
        <v>4.3819375648334391E-8</v>
      </c>
      <c r="CI308" s="26">
        <f t="shared" si="171"/>
        <v>4.5931152788013139E-8</v>
      </c>
      <c r="CJ308" s="26">
        <f t="shared" si="171"/>
        <v>4.7571551101870743E-8</v>
      </c>
      <c r="CK308" s="26">
        <f t="shared" si="171"/>
        <v>4.8690881716032414E-8</v>
      </c>
      <c r="CL308" s="26">
        <f t="shared" si="171"/>
        <v>4.9257054759242098E-8</v>
      </c>
      <c r="CM308" s="26">
        <f t="shared" si="171"/>
        <v>4.9257054759242105E-8</v>
      </c>
      <c r="CN308" s="26">
        <f t="shared" si="171"/>
        <v>4.8697315500614346E-8</v>
      </c>
      <c r="CO308" s="26">
        <f t="shared" si="171"/>
        <v>4.7602993803971341E-8</v>
      </c>
      <c r="CP308" s="26">
        <f t="shared" si="171"/>
        <v>4.6016227343838939E-8</v>
      </c>
      <c r="CQ308" s="26">
        <f t="shared" si="171"/>
        <v>4.3993536032021883E-8</v>
      </c>
      <c r="CR308" s="26">
        <f t="shared" si="171"/>
        <v>4.1602582986803281E-8</v>
      </c>
      <c r="CS308" s="26">
        <f t="shared" si="171"/>
        <v>3.8918545374751486E-8</v>
      </c>
      <c r="CT308" s="26">
        <f t="shared" si="171"/>
        <v>3.602035582556786E-8</v>
      </c>
      <c r="CU308" s="26">
        <f t="shared" si="172"/>
        <v>3.2987062703414788E-8</v>
      </c>
      <c r="CV308" s="26">
        <f t="shared" si="172"/>
        <v>2.9894525574969586E-8</v>
      </c>
      <c r="CW308" s="26">
        <f t="shared" si="172"/>
        <v>2.6812615721879964E-8</v>
      </c>
      <c r="CX308" s="26">
        <f t="shared" si="172"/>
        <v>2.3803036406158697E-8</v>
      </c>
      <c r="CY308" s="26">
        <f t="shared" si="172"/>
        <v>2.0917819872078895E-8</v>
      </c>
      <c r="CZ308" s="26">
        <f t="shared" si="172"/>
        <v>1.8198503288708642E-8</v>
      </c>
      <c r="DA308" s="26">
        <f t="shared" si="172"/>
        <v>1.5675938476412405E-8</v>
      </c>
      <c r="DB308" s="26">
        <f t="shared" si="172"/>
        <v>1.3370653406351721E-8</v>
      </c>
      <c r="DC308" s="26">
        <f t="shared" si="172"/>
        <v>1.1293658702452474E-8</v>
      </c>
      <c r="DD308" s="26">
        <f t="shared" si="172"/>
        <v>9.4475798760900281E-9</v>
      </c>
      <c r="DE308" s="26">
        <f t="shared" si="172"/>
        <v>7.8279947544745953E-9</v>
      </c>
      <c r="DF308" s="26">
        <f t="shared" si="172"/>
        <v>6.4248636192385733E-9</v>
      </c>
      <c r="DG308" s="26">
        <f t="shared" si="172"/>
        <v>5.2239545315304389E-9</v>
      </c>
      <c r="DH308" s="26">
        <f t="shared" si="172"/>
        <v>4.208185594843969E-9</v>
      </c>
      <c r="DI308" s="26">
        <f t="shared" si="172"/>
        <v>3.3588270344167427E-9</v>
      </c>
      <c r="DJ308" s="26">
        <f t="shared" si="172"/>
        <v>2.6565268363114235E-9</v>
      </c>
      <c r="DK308" s="26">
        <f t="shared" si="172"/>
        <v>2.0821426554873317E-9</v>
      </c>
      <c r="DL308" s="26">
        <f t="shared" si="172"/>
        <v>1.6173786698874864E-9</v>
      </c>
      <c r="DM308" s="26">
        <f t="shared" si="172"/>
        <v>1.2452384449576214E-9</v>
      </c>
      <c r="DN308" s="26">
        <f t="shared" si="172"/>
        <v>9.5031355009923675E-10</v>
      </c>
      <c r="DO308" s="26">
        <f t="shared" si="172"/>
        <v>7.189328596402929E-10</v>
      </c>
      <c r="DP308" s="26">
        <f t="shared" si="172"/>
        <v>5.3919964473021869E-10</v>
      </c>
      <c r="DQ308" s="26">
        <f t="shared" si="172"/>
        <v>4.0094332556862178E-10</v>
      </c>
      <c r="DR308" s="26">
        <f t="shared" si="172"/>
        <v>2.9561075698703768E-10</v>
      </c>
      <c r="DS308" s="26">
        <f t="shared" si="172"/>
        <v>2.1611878872161515E-10</v>
      </c>
      <c r="DT308" s="26">
        <f t="shared" si="172"/>
        <v>1.5668612182317032E-10</v>
      </c>
      <c r="DU308" s="26">
        <f t="shared" si="172"/>
        <v>1.126586165174859E-10</v>
      </c>
      <c r="DV308" s="26">
        <f t="shared" si="172"/>
        <v>8.0338521614928714E-11</v>
      </c>
      <c r="DW308" s="26">
        <f t="shared" si="172"/>
        <v>5.6824807971535197E-11</v>
      </c>
      <c r="DX308" s="26">
        <f t="shared" si="172"/>
        <v>3.9869018496157661E-11</v>
      </c>
      <c r="DY308" s="26">
        <f t="shared" si="172"/>
        <v>2.7748836873325896E-11</v>
      </c>
      <c r="DZ308" s="26">
        <f t="shared" si="172"/>
        <v>1.9159911174439236E-11</v>
      </c>
      <c r="EA308" s="26">
        <f t="shared" si="172"/>
        <v>1.312529348170237E-11</v>
      </c>
      <c r="EB308" s="26">
        <f t="shared" si="172"/>
        <v>8.9210979133446241E-12</v>
      </c>
      <c r="EC308" s="26">
        <f t="shared" si="162"/>
        <v>6.0165544066742622E-12</v>
      </c>
      <c r="ED308" s="26">
        <f t="shared" si="162"/>
        <v>4.026463333697402E-12</v>
      </c>
      <c r="EE308" s="26">
        <f t="shared" si="160"/>
        <v>2.6740634353562778E-12</v>
      </c>
      <c r="EF308" s="26">
        <f t="shared" si="160"/>
        <v>1.7624509005757461E-12</v>
      </c>
      <c r="EG308" s="26">
        <f t="shared" si="160"/>
        <v>1.1528814161660817E-12</v>
      </c>
      <c r="EH308" s="26">
        <f t="shared" si="160"/>
        <v>7.4851256124216391E-13</v>
      </c>
      <c r="EI308" s="26">
        <f t="shared" si="160"/>
        <v>4.8237476168939361E-13</v>
      </c>
      <c r="EJ308" s="26">
        <f t="shared" si="160"/>
        <v>3.0857797255129934E-13</v>
      </c>
      <c r="EK308" s="26">
        <f t="shared" si="160"/>
        <v>1.9595827453987894E-13</v>
      </c>
      <c r="EL308" s="26">
        <f t="shared" si="160"/>
        <v>1.2353891220992269E-13</v>
      </c>
      <c r="EM308" s="26">
        <f t="shared" si="160"/>
        <v>7.7322916275275851E-14</v>
      </c>
      <c r="EN308" s="26">
        <f t="shared" si="160"/>
        <v>4.8050669399635553E-14</v>
      </c>
      <c r="EO308" s="26">
        <f t="shared" si="160"/>
        <v>2.9648285374243159E-14</v>
      </c>
      <c r="EP308" s="26">
        <f t="shared" si="160"/>
        <v>1.8164794560275716E-14</v>
      </c>
      <c r="EQ308" s="26">
        <f t="shared" si="160"/>
        <v>1.105130857862917E-14</v>
      </c>
      <c r="ER308" s="26">
        <f t="shared" si="160"/>
        <v>6.6768322662551917E-15</v>
      </c>
      <c r="ES308" s="26">
        <f t="shared" si="164"/>
        <v>4.0060993597530892E-15</v>
      </c>
      <c r="ET308" s="26">
        <f t="shared" si="164"/>
        <v>2.3871961938255176E-15</v>
      </c>
      <c r="EU308" s="26">
        <f t="shared" si="164"/>
        <v>1.4128304004273057E-15</v>
      </c>
      <c r="EV308" s="26">
        <f t="shared" si="164"/>
        <v>8.3051516781877644E-16</v>
      </c>
      <c r="EW308" s="26">
        <f t="shared" si="164"/>
        <v>4.8493167516935164E-16</v>
      </c>
      <c r="EX308" s="26">
        <f t="shared" si="164"/>
        <v>2.8126037159822642E-16</v>
      </c>
      <c r="EY308" s="26">
        <f t="shared" si="164"/>
        <v>1.6205067767579826E-16</v>
      </c>
      <c r="EZ308" s="26">
        <f t="shared" si="164"/>
        <v>9.2752690511803575E-17</v>
      </c>
      <c r="FA308" s="26">
        <f t="shared" si="164"/>
        <v>5.2741725977301144E-17</v>
      </c>
      <c r="FB308" s="26">
        <f t="shared" si="164"/>
        <v>2.9795650389773701E-17</v>
      </c>
      <c r="FC308" s="26">
        <f t="shared" si="164"/>
        <v>1.6724010218776381E-17</v>
      </c>
      <c r="FD308" s="26">
        <f t="shared" si="164"/>
        <v>9.3268518527789241E-18</v>
      </c>
      <c r="FE308" s="26">
        <f t="shared" si="164"/>
        <v>5.168382873832978E-18</v>
      </c>
      <c r="FF308" s="26">
        <f t="shared" si="164"/>
        <v>2.8458817090092995E-18</v>
      </c>
      <c r="FG308" s="26">
        <f t="shared" si="164"/>
        <v>1.5571805577597921E-18</v>
      </c>
      <c r="FH308" s="26">
        <f t="shared" si="164"/>
        <v>8.4671692828188636E-19</v>
      </c>
    </row>
    <row r="309" spans="2:164" ht="19.2" customHeight="1" x14ac:dyDescent="0.3">
      <c r="B309" s="26">
        <f t="shared" si="154"/>
        <v>7.3775806178550423E-7</v>
      </c>
      <c r="C309" s="3">
        <v>125</v>
      </c>
      <c r="D309" s="26">
        <f t="shared" si="170"/>
        <v>1.2142106514596853E-44</v>
      </c>
      <c r="E309" s="26">
        <f t="shared" si="168"/>
        <v>1.056363266769926E-42</v>
      </c>
      <c r="F309" s="26">
        <f t="shared" si="168"/>
        <v>4.5951802104491322E-41</v>
      </c>
      <c r="G309" s="26">
        <f t="shared" si="168"/>
        <v>1.3326022610302651E-39</v>
      </c>
      <c r="H309" s="26">
        <f t="shared" si="168"/>
        <v>2.898409917740819E-38</v>
      </c>
      <c r="I309" s="26">
        <f t="shared" si="168"/>
        <v>5.0432332568690342E-37</v>
      </c>
      <c r="J309" s="26">
        <f t="shared" si="168"/>
        <v>7.3126882224600262E-36</v>
      </c>
      <c r="K309" s="26">
        <f t="shared" si="168"/>
        <v>9.0886267907717583E-35</v>
      </c>
      <c r="L309" s="26">
        <f t="shared" si="168"/>
        <v>9.8838816349643368E-34</v>
      </c>
      <c r="M309" s="26">
        <f t="shared" si="168"/>
        <v>9.5544189137988375E-33</v>
      </c>
      <c r="N309" s="26">
        <f t="shared" si="168"/>
        <v>8.3123444550050907E-32</v>
      </c>
      <c r="O309" s="26">
        <f t="shared" si="168"/>
        <v>6.5743087962311961E-31</v>
      </c>
      <c r="P309" s="26">
        <f t="shared" si="168"/>
        <v>4.7663738772676525E-30</v>
      </c>
      <c r="Q309" s="26">
        <f t="shared" si="168"/>
        <v>3.1898040563252792E-29</v>
      </c>
      <c r="R309" s="26">
        <f t="shared" si="168"/>
        <v>1.9822353778592738E-28</v>
      </c>
      <c r="S309" s="26">
        <f t="shared" si="168"/>
        <v>1.1496965191583785E-27</v>
      </c>
      <c r="T309" s="26">
        <f t="shared" si="167"/>
        <v>6.2514748229236916E-27</v>
      </c>
      <c r="U309" s="26">
        <f t="shared" si="167"/>
        <v>3.1992841740844554E-26</v>
      </c>
      <c r="V309" s="26">
        <f t="shared" si="167"/>
        <v>1.5463206841408281E-25</v>
      </c>
      <c r="W309" s="26">
        <f t="shared" si="167"/>
        <v>7.0805210273817033E-25</v>
      </c>
      <c r="X309" s="26">
        <f t="shared" si="167"/>
        <v>3.0800266469110557E-24</v>
      </c>
      <c r="Y309" s="26">
        <f t="shared" si="167"/>
        <v>1.2760110394345787E-23</v>
      </c>
      <c r="Z309" s="26">
        <f t="shared" si="167"/>
        <v>5.0460436559458168E-23</v>
      </c>
      <c r="AA309" s="26">
        <f t="shared" si="167"/>
        <v>1.9087208611621195E-22</v>
      </c>
      <c r="AB309" s="26">
        <f t="shared" si="167"/>
        <v>6.919113121712685E-22</v>
      </c>
      <c r="AC309" s="26">
        <f t="shared" si="167"/>
        <v>2.4078513663560169E-21</v>
      </c>
      <c r="AD309" s="26">
        <f t="shared" si="167"/>
        <v>8.0570411104989363E-21</v>
      </c>
      <c r="AE309" s="26">
        <f t="shared" si="167"/>
        <v>2.5961576911607714E-20</v>
      </c>
      <c r="AF309" s="26">
        <f t="shared" si="167"/>
        <v>8.0666328261067302E-20</v>
      </c>
      <c r="AG309" s="26">
        <f t="shared" si="167"/>
        <v>2.4199898478320156E-19</v>
      </c>
      <c r="AH309" s="26">
        <f t="shared" si="167"/>
        <v>7.0179705587127989E-19</v>
      </c>
      <c r="AI309" s="26">
        <f t="shared" si="171"/>
        <v>1.969559479380694E-18</v>
      </c>
      <c r="AJ309" s="26">
        <f t="shared" si="171"/>
        <v>5.3547398345662588E-18</v>
      </c>
      <c r="AK309" s="26">
        <f t="shared" si="171"/>
        <v>1.4117041382038329E-17</v>
      </c>
      <c r="AL309" s="26">
        <f t="shared" si="171"/>
        <v>3.6123017654039237E-17</v>
      </c>
      <c r="AM309" s="26">
        <f t="shared" si="171"/>
        <v>8.9791501025754419E-17</v>
      </c>
      <c r="AN309" s="26">
        <f t="shared" si="171"/>
        <v>2.1699612747890725E-16</v>
      </c>
      <c r="AO309" s="26">
        <f t="shared" si="171"/>
        <v>5.1023413758553959E-16</v>
      </c>
      <c r="AP309" s="26">
        <f t="shared" si="171"/>
        <v>1.1681676307879453E-15</v>
      </c>
      <c r="AQ309" s="26">
        <f t="shared" si="171"/>
        <v>2.6059124071423338E-15</v>
      </c>
      <c r="AR309" s="26">
        <f t="shared" si="171"/>
        <v>5.6678594855345904E-15</v>
      </c>
      <c r="AS309" s="26">
        <f t="shared" si="171"/>
        <v>1.2026921347353873E-14</v>
      </c>
      <c r="AT309" s="26">
        <f t="shared" si="171"/>
        <v>2.4912908505232989E-14</v>
      </c>
      <c r="AU309" s="26">
        <f t="shared" si="171"/>
        <v>5.0405186975704017E-14</v>
      </c>
      <c r="AV309" s="26">
        <f t="shared" si="171"/>
        <v>9.9664801520141586E-14</v>
      </c>
      <c r="AW309" s="26">
        <f t="shared" si="171"/>
        <v>1.9268528293894008E-13</v>
      </c>
      <c r="AX309" s="26">
        <f t="shared" si="171"/>
        <v>3.6442651338451765E-13</v>
      </c>
      <c r="AY309" s="26">
        <f t="shared" si="171"/>
        <v>6.7457673754155792E-13</v>
      </c>
      <c r="AZ309" s="26">
        <f t="shared" si="171"/>
        <v>1.2226703367940705E-12</v>
      </c>
      <c r="BA309" s="26">
        <f t="shared" si="171"/>
        <v>2.1708636592058001E-12</v>
      </c>
      <c r="BB309" s="26">
        <f t="shared" si="171"/>
        <v>3.7773027670181038E-12</v>
      </c>
      <c r="BC309" s="26">
        <f t="shared" si="171"/>
        <v>6.4436341319720461E-12</v>
      </c>
      <c r="BD309" s="26">
        <f t="shared" si="171"/>
        <v>1.0780695566953173E-11</v>
      </c>
      <c r="BE309" s="26">
        <f t="shared" si="171"/>
        <v>1.7696613477828807E-11</v>
      </c>
      <c r="BF309" s="26">
        <f t="shared" si="171"/>
        <v>2.8511210603168697E-11</v>
      </c>
      <c r="BG309" s="26">
        <f t="shared" si="171"/>
        <v>4.509955131773971E-11</v>
      </c>
      <c r="BH309" s="26">
        <f t="shared" si="171"/>
        <v>7.0065374368631271E-11</v>
      </c>
      <c r="BI309" s="26">
        <f t="shared" si="171"/>
        <v>1.0694188719422679E-10</v>
      </c>
      <c r="BJ309" s="26">
        <f t="shared" si="171"/>
        <v>1.6041283079133933E-10</v>
      </c>
      <c r="BK309" s="26">
        <f t="shared" si="171"/>
        <v>2.3654095387875441E-10</v>
      </c>
      <c r="BL309" s="26">
        <f t="shared" si="171"/>
        <v>3.4298438312419516E-10</v>
      </c>
      <c r="BM309" s="26">
        <f t="shared" si="171"/>
        <v>4.8917444806237672E-10</v>
      </c>
      <c r="BN309" s="26">
        <f t="shared" si="171"/>
        <v>6.864222093778508E-10</v>
      </c>
      <c r="BO309" s="26">
        <f t="shared" si="171"/>
        <v>9.4791638437893594E-10</v>
      </c>
      <c r="BP309" s="26">
        <f t="shared" si="171"/>
        <v>1.2885738350151197E-9</v>
      </c>
      <c r="BQ309" s="26">
        <f t="shared" si="171"/>
        <v>1.7247065176356183E-9</v>
      </c>
      <c r="BR309" s="26">
        <f t="shared" si="171"/>
        <v>2.2734767732469492E-9</v>
      </c>
      <c r="BS309" s="26">
        <f t="shared" si="171"/>
        <v>2.9521265563057446E-9</v>
      </c>
      <c r="BT309" s="26">
        <f t="shared" si="171"/>
        <v>3.7769854470382261E-9</v>
      </c>
      <c r="BU309" s="26">
        <f t="shared" si="171"/>
        <v>4.7622859984395139E-9</v>
      </c>
      <c r="BV309" s="26">
        <f t="shared" si="171"/>
        <v>5.9188411694891012E-9</v>
      </c>
      <c r="BW309" s="26">
        <f t="shared" si="171"/>
        <v>7.2526645316275033E-9</v>
      </c>
      <c r="BX309" s="26">
        <f t="shared" si="171"/>
        <v>8.7636363090498934E-9</v>
      </c>
      <c r="BY309" s="26">
        <f t="shared" si="171"/>
        <v>1.0444333683388239E-8</v>
      </c>
      <c r="BZ309" s="26">
        <f t="shared" si="171"/>
        <v>1.227914906019967E-8</v>
      </c>
      <c r="CA309" s="26">
        <f t="shared" si="171"/>
        <v>1.4243812909831626E-8</v>
      </c>
      <c r="CB309" s="26">
        <f t="shared" si="171"/>
        <v>1.6305417409938853E-8</v>
      </c>
      <c r="CC309" s="26">
        <f t="shared" si="171"/>
        <v>1.8423004086554274E-8</v>
      </c>
      <c r="CD309" s="26">
        <f t="shared" si="171"/>
        <v>2.0548735327310557E-8</v>
      </c>
      <c r="CE309" s="26">
        <f t="shared" si="171"/>
        <v>2.2629619917417913E-8</v>
      </c>
      <c r="CF309" s="26">
        <f t="shared" si="171"/>
        <v>2.4609711660191985E-8</v>
      </c>
      <c r="CG309" s="26">
        <f t="shared" si="171"/>
        <v>2.6432653264650648E-8</v>
      </c>
      <c r="CH309" s="26">
        <f t="shared" si="171"/>
        <v>2.8044400414934241E-8</v>
      </c>
      <c r="CI309" s="26">
        <f t="shared" si="171"/>
        <v>2.9395937784328654E-8</v>
      </c>
      <c r="CJ309" s="26">
        <f t="shared" si="171"/>
        <v>3.0445792705197532E-8</v>
      </c>
      <c r="CK309" s="26">
        <f t="shared" si="171"/>
        <v>3.1162164298261004E-8</v>
      </c>
      <c r="CL309" s="26">
        <f t="shared" si="171"/>
        <v>3.1524515045915201E-8</v>
      </c>
      <c r="CM309" s="26">
        <f t="shared" si="171"/>
        <v>3.1524515045915208E-8</v>
      </c>
      <c r="CN309" s="26">
        <f t="shared" si="171"/>
        <v>3.1166281920393441E-8</v>
      </c>
      <c r="CO309" s="26">
        <f t="shared" si="171"/>
        <v>3.0465916034541914E-8</v>
      </c>
      <c r="CP309" s="26">
        <f t="shared" si="171"/>
        <v>2.9450385500057166E-8</v>
      </c>
      <c r="CQ309" s="26">
        <f t="shared" si="171"/>
        <v>2.8155863060494236E-8</v>
      </c>
      <c r="CR309" s="26">
        <f t="shared" si="171"/>
        <v>2.6625653111554323E-8</v>
      </c>
      <c r="CS309" s="26">
        <f t="shared" si="171"/>
        <v>2.4907869039841159E-8</v>
      </c>
      <c r="CT309" s="26">
        <f t="shared" si="171"/>
        <v>2.3053027728363621E-8</v>
      </c>
      <c r="CU309" s="26">
        <f t="shared" si="172"/>
        <v>2.111172013018564E-8</v>
      </c>
      <c r="CV309" s="26">
        <f t="shared" si="172"/>
        <v>1.9132496367980694E-8</v>
      </c>
      <c r="CW309" s="26">
        <f t="shared" si="172"/>
        <v>1.7160074062003318E-8</v>
      </c>
      <c r="CX309" s="26">
        <f t="shared" si="172"/>
        <v>1.5233943299941693E-8</v>
      </c>
      <c r="CY309" s="26">
        <f t="shared" si="172"/>
        <v>1.3387404718130604E-8</v>
      </c>
      <c r="CZ309" s="26">
        <f t="shared" si="172"/>
        <v>1.1647042104773626E-8</v>
      </c>
      <c r="DA309" s="26">
        <f t="shared" si="172"/>
        <v>1.0032600624904022E-8</v>
      </c>
      <c r="DB309" s="26">
        <f t="shared" si="172"/>
        <v>8.5572181800651724E-9</v>
      </c>
      <c r="DC309" s="26">
        <f t="shared" si="172"/>
        <v>7.2279415695696431E-9</v>
      </c>
      <c r="DD309" s="26">
        <f t="shared" si="172"/>
        <v>6.0464511206976677E-9</v>
      </c>
      <c r="DE309" s="26">
        <f t="shared" si="172"/>
        <v>5.0099166428637828E-9</v>
      </c>
      <c r="DF309" s="26">
        <f t="shared" si="172"/>
        <v>4.1119127163127215E-9</v>
      </c>
      <c r="DG309" s="26">
        <f t="shared" si="172"/>
        <v>3.3433309001795087E-9</v>
      </c>
      <c r="DH309" s="26">
        <f t="shared" si="172"/>
        <v>2.6932387807001625E-9</v>
      </c>
      <c r="DI309" s="26">
        <f t="shared" si="172"/>
        <v>2.1496493020267332E-9</v>
      </c>
      <c r="DJ309" s="26">
        <f t="shared" si="172"/>
        <v>1.7001771752393252E-9</v>
      </c>
      <c r="DK309" s="26">
        <f t="shared" si="172"/>
        <v>1.3325712995119033E-9</v>
      </c>
      <c r="DL309" s="26">
        <f t="shared" si="172"/>
        <v>1.0351223487279999E-9</v>
      </c>
      <c r="DM309" s="26">
        <f t="shared" si="172"/>
        <v>7.9695260477288427E-10</v>
      </c>
      <c r="DN309" s="26">
        <f t="shared" si="172"/>
        <v>6.0820067206351651E-10</v>
      </c>
      <c r="DO309" s="26">
        <f t="shared" si="172"/>
        <v>4.6011703016979124E-10</v>
      </c>
      <c r="DP309" s="26">
        <f t="shared" si="172"/>
        <v>3.450877726273428E-10</v>
      </c>
      <c r="DQ309" s="26">
        <f t="shared" si="172"/>
        <v>2.5660372836392008E-10</v>
      </c>
      <c r="DR309" s="26">
        <f t="shared" si="172"/>
        <v>1.891908844717057E-10</v>
      </c>
      <c r="DS309" s="26">
        <f t="shared" si="172"/>
        <v>1.3831602478183483E-10</v>
      </c>
      <c r="DT309" s="26">
        <f t="shared" si="172"/>
        <v>1.0027911796682983E-10</v>
      </c>
      <c r="DU309" s="26">
        <f t="shared" si="172"/>
        <v>7.2101514571191578E-11</v>
      </c>
      <c r="DV309" s="26">
        <f t="shared" si="172"/>
        <v>5.1416653833554804E-11</v>
      </c>
      <c r="DW309" s="26">
        <f t="shared" si="172"/>
        <v>3.6367877101782825E-11</v>
      </c>
      <c r="DX309" s="26">
        <f t="shared" si="172"/>
        <v>2.5516171837541114E-11</v>
      </c>
      <c r="DY309" s="26">
        <f t="shared" si="172"/>
        <v>1.7759255598928719E-11</v>
      </c>
      <c r="DZ309" s="26">
        <f t="shared" si="172"/>
        <v>1.2262343151641212E-11</v>
      </c>
      <c r="EA309" s="26">
        <f t="shared" si="172"/>
        <v>8.4001878282895866E-12</v>
      </c>
      <c r="EB309" s="26">
        <f t="shared" si="172"/>
        <v>5.7095026645406067E-12</v>
      </c>
      <c r="EC309" s="26">
        <f t="shared" si="172"/>
        <v>3.8505948202715602E-12</v>
      </c>
      <c r="ED309" s="26">
        <f t="shared" si="172"/>
        <v>2.5769365335663585E-12</v>
      </c>
      <c r="EE309" s="26">
        <f t="shared" si="160"/>
        <v>1.7114005986280318E-12</v>
      </c>
      <c r="EF309" s="26">
        <f t="shared" si="160"/>
        <v>1.1279685763684868E-12</v>
      </c>
      <c r="EG309" s="26">
        <f t="shared" si="160"/>
        <v>7.3784410634629835E-13</v>
      </c>
      <c r="EH309" s="26">
        <f t="shared" ref="EE309:ER314" si="173">$B309*EH$182</f>
        <v>4.7904803919498884E-13</v>
      </c>
      <c r="EI309" s="26">
        <f t="shared" si="173"/>
        <v>3.0871984748121447E-13</v>
      </c>
      <c r="EJ309" s="26">
        <f t="shared" si="173"/>
        <v>1.9748990243283322E-13</v>
      </c>
      <c r="EK309" s="26">
        <f t="shared" si="173"/>
        <v>1.2541329570552356E-13</v>
      </c>
      <c r="EL309" s="26">
        <f t="shared" si="173"/>
        <v>7.9064903814351172E-14</v>
      </c>
      <c r="EM309" s="26">
        <f t="shared" si="173"/>
        <v>4.9486666416176956E-14</v>
      </c>
      <c r="EN309" s="26">
        <f t="shared" si="173"/>
        <v>3.0752428415767007E-14</v>
      </c>
      <c r="EO309" s="26">
        <f t="shared" si="173"/>
        <v>1.8974902639515782E-14</v>
      </c>
      <c r="EP309" s="26">
        <f t="shared" si="173"/>
        <v>1.1625468518576554E-14</v>
      </c>
      <c r="EQ309" s="26">
        <f t="shared" si="173"/>
        <v>7.0728374903227274E-15</v>
      </c>
      <c r="ER309" s="26">
        <f t="shared" si="173"/>
        <v>4.2731726504033583E-15</v>
      </c>
      <c r="ES309" s="26">
        <f t="shared" si="164"/>
        <v>2.5639035902419983E-15</v>
      </c>
      <c r="ET309" s="26">
        <f t="shared" si="164"/>
        <v>1.5278055640483439E-15</v>
      </c>
      <c r="EU309" s="26">
        <f t="shared" si="164"/>
        <v>9.042114562734831E-16</v>
      </c>
      <c r="EV309" s="26">
        <f t="shared" si="164"/>
        <v>5.315297074040213E-16</v>
      </c>
      <c r="EW309" s="26">
        <f t="shared" si="164"/>
        <v>3.1035627210838766E-16</v>
      </c>
      <c r="EX309" s="26">
        <f t="shared" si="164"/>
        <v>1.800066378228664E-16</v>
      </c>
      <c r="EY309" s="26">
        <f t="shared" si="164"/>
        <v>1.0371243371251175E-16</v>
      </c>
      <c r="EZ309" s="26">
        <f t="shared" si="164"/>
        <v>5.9361721927554779E-17</v>
      </c>
      <c r="FA309" s="26">
        <f t="shared" si="164"/>
        <v>3.3754704625473011E-17</v>
      </c>
      <c r="FB309" s="26">
        <f t="shared" si="164"/>
        <v>1.9069216249455326E-17</v>
      </c>
      <c r="FC309" s="26">
        <f t="shared" si="164"/>
        <v>1.0703366540016972E-17</v>
      </c>
      <c r="FD309" s="26">
        <f t="shared" si="164"/>
        <v>5.9691851857785614E-18</v>
      </c>
      <c r="FE309" s="26">
        <f t="shared" si="164"/>
        <v>3.3077650392531335E-18</v>
      </c>
      <c r="FF309" s="26">
        <f t="shared" si="164"/>
        <v>1.8213642937659667E-18</v>
      </c>
      <c r="FG309" s="26">
        <f t="shared" si="164"/>
        <v>9.9659555696627528E-19</v>
      </c>
      <c r="FH309" s="26">
        <f t="shared" si="164"/>
        <v>5.4189883410041182E-19</v>
      </c>
    </row>
    <row r="310" spans="2:164" ht="19.2" customHeight="1" x14ac:dyDescent="0.3">
      <c r="B310" s="26">
        <f t="shared" si="154"/>
        <v>4.6841781700666899E-7</v>
      </c>
      <c r="C310" s="3">
        <v>126</v>
      </c>
      <c r="D310" s="26">
        <f t="shared" si="170"/>
        <v>7.7092739775218048E-45</v>
      </c>
      <c r="E310" s="26">
        <f t="shared" si="168"/>
        <v>6.7070683604439702E-43</v>
      </c>
      <c r="F310" s="26">
        <f t="shared" si="168"/>
        <v>2.9175747367930971E-41</v>
      </c>
      <c r="G310" s="26">
        <f t="shared" si="168"/>
        <v>8.460966736700089E-40</v>
      </c>
      <c r="H310" s="26">
        <f t="shared" si="168"/>
        <v>1.8402602652322647E-38</v>
      </c>
      <c r="I310" s="26">
        <f t="shared" si="168"/>
        <v>3.2020528615041461E-37</v>
      </c>
      <c r="J310" s="26">
        <f t="shared" si="168"/>
        <v>4.6429766491809659E-36</v>
      </c>
      <c r="K310" s="26">
        <f t="shared" si="168"/>
        <v>5.7705566925534929E-35</v>
      </c>
      <c r="L310" s="26">
        <f t="shared" si="168"/>
        <v>6.2754804031519554E-34</v>
      </c>
      <c r="M310" s="26">
        <f t="shared" si="168"/>
        <v>6.0662977230468763E-33</v>
      </c>
      <c r="N310" s="26">
        <f t="shared" si="168"/>
        <v>5.277679019050847E-32</v>
      </c>
      <c r="O310" s="26">
        <f t="shared" si="168"/>
        <v>4.1741643150674228E-31</v>
      </c>
      <c r="P310" s="26">
        <f t="shared" si="168"/>
        <v>3.0262691284239042E-30</v>
      </c>
      <c r="Q310" s="26">
        <f t="shared" si="168"/>
        <v>2.0252724167144614E-29</v>
      </c>
      <c r="R310" s="26">
        <f t="shared" si="168"/>
        <v>1.2585621446725539E-28</v>
      </c>
      <c r="S310" s="26">
        <f t="shared" si="168"/>
        <v>7.2996604391008105E-28</v>
      </c>
      <c r="T310" s="26">
        <f t="shared" si="167"/>
        <v>3.9691903637610709E-27</v>
      </c>
      <c r="U310" s="26">
        <f t="shared" si="167"/>
        <v>2.0312915391012398E-26</v>
      </c>
      <c r="V310" s="26">
        <f t="shared" si="167"/>
        <v>9.8179091056560437E-26</v>
      </c>
      <c r="W310" s="26">
        <f t="shared" si="167"/>
        <v>4.4955689062740936E-25</v>
      </c>
      <c r="X310" s="26">
        <f t="shared" si="167"/>
        <v>1.9555724742292404E-24</v>
      </c>
      <c r="Y310" s="26">
        <f t="shared" si="167"/>
        <v>8.1016573932354141E-24</v>
      </c>
      <c r="Z310" s="26">
        <f t="shared" si="167"/>
        <v>3.2038372418703573E-23</v>
      </c>
      <c r="AA310" s="26">
        <f t="shared" si="167"/>
        <v>1.211886261055313E-22</v>
      </c>
      <c r="AB310" s="26">
        <f t="shared" si="167"/>
        <v>4.3930876963255103E-22</v>
      </c>
      <c r="AC310" s="26">
        <f t="shared" si="167"/>
        <v>1.5287945183212793E-21</v>
      </c>
      <c r="AD310" s="26">
        <f t="shared" si="167"/>
        <v>5.1155816574596383E-21</v>
      </c>
      <c r="AE310" s="26">
        <f t="shared" si="167"/>
        <v>1.6483540896258854E-20</v>
      </c>
      <c r="AF310" s="26">
        <f t="shared" si="167"/>
        <v>5.1216716356233164E-20</v>
      </c>
      <c r="AG310" s="26">
        <f t="shared" si="167"/>
        <v>1.5365014906869928E-19</v>
      </c>
      <c r="AH310" s="26">
        <f t="shared" si="167"/>
        <v>4.4558543229922498E-19</v>
      </c>
      <c r="AI310" s="26">
        <f t="shared" si="171"/>
        <v>1.2505139551623444E-18</v>
      </c>
      <c r="AJ310" s="26">
        <f t="shared" si="171"/>
        <v>3.3998348155976217E-18</v>
      </c>
      <c r="AK310" s="26">
        <f t="shared" si="171"/>
        <v>8.9632008774846456E-18</v>
      </c>
      <c r="AL310" s="26">
        <f t="shared" si="171"/>
        <v>2.293524930415188E-17</v>
      </c>
      <c r="AM310" s="26">
        <f t="shared" si="171"/>
        <v>5.7010476841748799E-17</v>
      </c>
      <c r="AN310" s="26">
        <f t="shared" si="171"/>
        <v>1.3777531903422673E-16</v>
      </c>
      <c r="AO310" s="26">
        <f t="shared" si="171"/>
        <v>3.2395818259399315E-16</v>
      </c>
      <c r="AP310" s="26">
        <f t="shared" si="171"/>
        <v>7.4169373383361546E-16</v>
      </c>
      <c r="AQ310" s="26">
        <f t="shared" si="171"/>
        <v>1.6545475600903692E-15</v>
      </c>
      <c r="AR310" s="26">
        <f t="shared" si="171"/>
        <v>3.5986409431965625E-15</v>
      </c>
      <c r="AS310" s="26">
        <f t="shared" si="171"/>
        <v>7.6361405380024529E-15</v>
      </c>
      <c r="AT310" s="26">
        <f t="shared" si="171"/>
        <v>1.5817719685862205E-14</v>
      </c>
      <c r="AU310" s="26">
        <f t="shared" si="171"/>
        <v>3.2003293317907287E-14</v>
      </c>
      <c r="AV310" s="26">
        <f t="shared" si="171"/>
        <v>6.3279239060407309E-14</v>
      </c>
      <c r="AW310" s="26">
        <f t="shared" si="171"/>
        <v>1.2233986218345393E-13</v>
      </c>
      <c r="AX310" s="26">
        <f t="shared" si="171"/>
        <v>2.3138191326001103E-13</v>
      </c>
      <c r="AY310" s="26">
        <f t="shared" si="171"/>
        <v>4.2830269050257615E-13</v>
      </c>
      <c r="AZ310" s="26">
        <f t="shared" si="171"/>
        <v>7.7629862653591713E-13</v>
      </c>
      <c r="BA310" s="26">
        <f t="shared" si="171"/>
        <v>1.3783261328290783E-12</v>
      </c>
      <c r="BB310" s="26">
        <f t="shared" si="171"/>
        <v>2.3982874711226038E-12</v>
      </c>
      <c r="BC310" s="26">
        <f t="shared" si="171"/>
        <v>4.0911962742679626E-12</v>
      </c>
      <c r="BD310" s="26">
        <f t="shared" si="171"/>
        <v>6.8448860742559774E-12</v>
      </c>
      <c r="BE310" s="26">
        <f t="shared" si="171"/>
        <v>1.1235945065288123E-11</v>
      </c>
      <c r="BF310" s="26">
        <f t="shared" si="171"/>
        <v>1.8102355938519795E-11</v>
      </c>
      <c r="BG310" s="26">
        <f t="shared" si="171"/>
        <v>2.8634635757295033E-11</v>
      </c>
      <c r="BH310" s="26">
        <f t="shared" si="171"/>
        <v>4.4485951980083315E-11</v>
      </c>
      <c r="BI310" s="26">
        <f t="shared" si="171"/>
        <v>6.7899610916969337E-11</v>
      </c>
      <c r="BJ310" s="26">
        <f t="shared" si="171"/>
        <v>1.0184941637545346E-10</v>
      </c>
      <c r="BK310" s="26">
        <f t="shared" si="171"/>
        <v>1.5018473262143126E-10</v>
      </c>
      <c r="BL310" s="26">
        <f t="shared" si="171"/>
        <v>2.1776786230107612E-10</v>
      </c>
      <c r="BM310" s="26">
        <f t="shared" si="171"/>
        <v>3.1058695115071517E-10</v>
      </c>
      <c r="BN310" s="26">
        <f t="shared" si="171"/>
        <v>4.3582362500180968E-10</v>
      </c>
      <c r="BO310" s="26">
        <f t="shared" si="171"/>
        <v>6.0185167262154613E-10</v>
      </c>
      <c r="BP310" s="26">
        <f t="shared" si="171"/>
        <v>8.1814211746991668E-10</v>
      </c>
      <c r="BQ310" s="26">
        <f t="shared" si="171"/>
        <v>1.0950517572289632E-9</v>
      </c>
      <c r="BR310" s="26">
        <f t="shared" si="171"/>
        <v>1.4434773163472681E-9</v>
      </c>
      <c r="BS310" s="26">
        <f t="shared" si="171"/>
        <v>1.8743660674957091E-9</v>
      </c>
      <c r="BT310" s="26">
        <f t="shared" si="171"/>
        <v>2.3980859981195069E-9</v>
      </c>
      <c r="BU310" s="26">
        <f t="shared" si="171"/>
        <v>3.0236736498028639E-9</v>
      </c>
      <c r="BV310" s="26">
        <f t="shared" si="171"/>
        <v>3.7579943933264105E-9</v>
      </c>
      <c r="BW310" s="26">
        <f t="shared" si="171"/>
        <v>4.6048663692873002E-9</v>
      </c>
      <c r="BX310" s="26">
        <f t="shared" si="171"/>
        <v>5.564213529555483E-9</v>
      </c>
      <c r="BY310" s="26">
        <f t="shared" si="171"/>
        <v>6.6313229735798301E-9</v>
      </c>
      <c r="BZ310" s="26">
        <f t="shared" si="171"/>
        <v>7.7962851175870864E-9</v>
      </c>
      <c r="CA310" s="26">
        <f t="shared" si="171"/>
        <v>9.0436907364010246E-9</v>
      </c>
      <c r="CB310" s="26">
        <f t="shared" si="171"/>
        <v>1.0352645974564342E-8</v>
      </c>
      <c r="CC310" s="26">
        <f t="shared" si="171"/>
        <v>1.1697145451780483E-8</v>
      </c>
      <c r="CD310" s="26">
        <f t="shared" si="171"/>
        <v>1.3046816080832088E-8</v>
      </c>
      <c r="CE310" s="26">
        <f t="shared" si="171"/>
        <v>1.4368012645979616E-8</v>
      </c>
      <c r="CF310" s="26">
        <f t="shared" si="171"/>
        <v>1.5625213752502834E-8</v>
      </c>
      <c r="CG310" s="26">
        <f t="shared" si="171"/>
        <v>1.6782636993428969E-8</v>
      </c>
      <c r="CH310" s="26">
        <f t="shared" si="171"/>
        <v>1.7805968517418553E-8</v>
      </c>
      <c r="CI310" s="26">
        <f t="shared" si="171"/>
        <v>1.8664087482113414E-8</v>
      </c>
      <c r="CJ310" s="26">
        <f t="shared" si="171"/>
        <v>1.9330662035046035E-8</v>
      </c>
      <c r="CK310" s="26">
        <f t="shared" si="171"/>
        <v>1.9785501141753001E-8</v>
      </c>
      <c r="CL310" s="26">
        <f t="shared" si="171"/>
        <v>2.0015565108517575E-8</v>
      </c>
      <c r="CM310" s="26">
        <f t="shared" si="171"/>
        <v>2.0015565108517579E-8</v>
      </c>
      <c r="CN310" s="26">
        <f t="shared" si="171"/>
        <v>1.9788115505011692E-8</v>
      </c>
      <c r="CO310" s="26">
        <f t="shared" si="171"/>
        <v>1.9343438752090087E-8</v>
      </c>
      <c r="CP310" s="26">
        <f t="shared" si="171"/>
        <v>1.8698657460353742E-8</v>
      </c>
      <c r="CQ310" s="26">
        <f t="shared" si="171"/>
        <v>1.7876738451107438E-8</v>
      </c>
      <c r="CR310" s="26">
        <f t="shared" si="171"/>
        <v>1.6905176578764637E-8</v>
      </c>
      <c r="CS310" s="26">
        <f t="shared" si="171"/>
        <v>1.581452002529596E-8</v>
      </c>
      <c r="CT310" s="26">
        <f t="shared" si="171"/>
        <v>1.4636843002135622E-8</v>
      </c>
      <c r="CU310" s="26">
        <f t="shared" si="172"/>
        <v>1.3404266749324205E-8</v>
      </c>
      <c r="CV310" s="26">
        <f t="shared" si="172"/>
        <v>1.2147616741575033E-8</v>
      </c>
      <c r="CW310" s="26">
        <f t="shared" si="172"/>
        <v>1.0895285118732257E-8</v>
      </c>
      <c r="CX310" s="26">
        <f t="shared" si="172"/>
        <v>9.6723449523439243E-9</v>
      </c>
      <c r="CY310" s="26">
        <f t="shared" si="172"/>
        <v>8.4999395035749792E-9</v>
      </c>
      <c r="CZ310" s="26">
        <f t="shared" si="172"/>
        <v>7.3949473681102336E-9</v>
      </c>
      <c r="DA310" s="26">
        <f t="shared" si="172"/>
        <v>6.3699051586692148E-9</v>
      </c>
      <c r="DB310" s="26">
        <f t="shared" si="172"/>
        <v>5.4331544000413749E-9</v>
      </c>
      <c r="DC310" s="26">
        <f t="shared" si="172"/>
        <v>4.5891692505204049E-9</v>
      </c>
      <c r="DD310" s="26">
        <f t="shared" si="172"/>
        <v>3.8390165845699449E-9</v>
      </c>
      <c r="DE310" s="26">
        <f t="shared" si="172"/>
        <v>3.1808994557865265E-9</v>
      </c>
      <c r="DF310" s="26">
        <f t="shared" si="172"/>
        <v>2.6107382325795034E-9</v>
      </c>
      <c r="DG310" s="26">
        <f t="shared" si="172"/>
        <v>2.1227497778917497E-9</v>
      </c>
      <c r="DH310" s="26">
        <f t="shared" si="172"/>
        <v>1.7099928766350225E-9</v>
      </c>
      <c r="DI310" s="26">
        <f t="shared" si="172"/>
        <v>1.3648566996995121E-9</v>
      </c>
      <c r="DJ310" s="26">
        <f t="shared" si="172"/>
        <v>1.0794775715805232E-9</v>
      </c>
      <c r="DK310" s="26">
        <f t="shared" si="172"/>
        <v>8.4607701556311259E-10</v>
      </c>
      <c r="DL310" s="26">
        <f t="shared" si="172"/>
        <v>6.5722053887492007E-10</v>
      </c>
      <c r="DM310" s="26">
        <f t="shared" si="172"/>
        <v>5.060016538240531E-10</v>
      </c>
      <c r="DN310" s="26">
        <f t="shared" si="172"/>
        <v>3.8615915686572448E-10</v>
      </c>
      <c r="DO310" s="26">
        <f t="shared" si="172"/>
        <v>2.9213779693320059E-10</v>
      </c>
      <c r="DP310" s="26">
        <f t="shared" si="172"/>
        <v>2.1910334769990003E-10</v>
      </c>
      <c r="DQ310" s="26">
        <f t="shared" si="172"/>
        <v>1.6292300213582216E-10</v>
      </c>
      <c r="DR310" s="26">
        <f t="shared" si="172"/>
        <v>1.2012119648997176E-10</v>
      </c>
      <c r="DS310" s="26">
        <f t="shared" si="172"/>
        <v>8.7819698274180782E-11</v>
      </c>
      <c r="DT310" s="26">
        <f t="shared" si="172"/>
        <v>6.3669281248780802E-11</v>
      </c>
      <c r="DU310" s="26">
        <f t="shared" si="172"/>
        <v>4.5778739410280328E-11</v>
      </c>
      <c r="DV310" s="26">
        <f t="shared" si="172"/>
        <v>3.2645494497495089E-11</v>
      </c>
      <c r="DW310" s="26">
        <f t="shared" si="172"/>
        <v>2.3090715620179553E-11</v>
      </c>
      <c r="DX310" s="26">
        <f t="shared" si="172"/>
        <v>1.6200744023835616E-11</v>
      </c>
      <c r="DY310" s="26">
        <f t="shared" si="172"/>
        <v>1.1275717840589654E-11</v>
      </c>
      <c r="DZ310" s="26">
        <f t="shared" si="172"/>
        <v>7.7856146994547311E-12</v>
      </c>
      <c r="EA310" s="26">
        <f t="shared" si="172"/>
        <v>5.3334525893902094E-12</v>
      </c>
      <c r="EB310" s="26">
        <f t="shared" si="172"/>
        <v>3.6250810568511759E-12</v>
      </c>
      <c r="EC310" s="26">
        <f t="shared" si="172"/>
        <v>2.4448221081089251E-12</v>
      </c>
      <c r="ED310" s="26">
        <f t="shared" si="172"/>
        <v>1.6361501800421313E-12</v>
      </c>
      <c r="EE310" s="26">
        <f t="shared" si="173"/>
        <v>1.0866035546844638E-12</v>
      </c>
      <c r="EF310" s="26">
        <f t="shared" si="173"/>
        <v>7.1617052467840382E-13</v>
      </c>
      <c r="EG310" s="26">
        <f t="shared" si="173"/>
        <v>4.6847244847383988E-13</v>
      </c>
      <c r="EH310" s="26">
        <f t="shared" si="173"/>
        <v>3.0415748520316728E-13</v>
      </c>
      <c r="EI310" s="26">
        <f t="shared" si="173"/>
        <v>1.9601260157537411E-13</v>
      </c>
      <c r="EJ310" s="26">
        <f t="shared" si="173"/>
        <v>1.2539041424306862E-13</v>
      </c>
      <c r="EK310" s="26">
        <f t="shared" si="173"/>
        <v>7.9627489336840288E-14</v>
      </c>
      <c r="EL310" s="26">
        <f t="shared" si="173"/>
        <v>5.0199938929746738E-14</v>
      </c>
      <c r="EM310" s="26">
        <f t="shared" si="173"/>
        <v>3.1420105661064713E-14</v>
      </c>
      <c r="EN310" s="26">
        <f t="shared" si="173"/>
        <v>1.9525351375090149E-14</v>
      </c>
      <c r="EO310" s="26">
        <f t="shared" si="173"/>
        <v>1.2047557231438582E-14</v>
      </c>
      <c r="EP310" s="26">
        <f t="shared" si="173"/>
        <v>7.3812498530644736E-15</v>
      </c>
      <c r="EQ310" s="26">
        <f t="shared" si="173"/>
        <v>4.4906904700461723E-15</v>
      </c>
      <c r="ER310" s="26">
        <f t="shared" si="173"/>
        <v>2.7131254923195903E-15</v>
      </c>
      <c r="ES310" s="26">
        <f t="shared" si="164"/>
        <v>1.6278752953917436E-15</v>
      </c>
      <c r="ET310" s="26">
        <f t="shared" si="164"/>
        <v>9.700352787608525E-16</v>
      </c>
      <c r="EU310" s="26">
        <f t="shared" si="164"/>
        <v>5.7410251191967146E-16</v>
      </c>
      <c r="EV310" s="26">
        <f t="shared" si="164"/>
        <v>3.3747917930414029E-16</v>
      </c>
      <c r="EW310" s="26">
        <f t="shared" si="164"/>
        <v>1.9705160133865867E-16</v>
      </c>
      <c r="EX310" s="26">
        <f t="shared" si="164"/>
        <v>1.1428992877642301E-16</v>
      </c>
      <c r="EY310" s="26">
        <f t="shared" si="164"/>
        <v>6.584916426191217E-17</v>
      </c>
      <c r="EZ310" s="26">
        <f t="shared" si="164"/>
        <v>3.7689982176225223E-17</v>
      </c>
      <c r="FA310" s="26">
        <f t="shared" si="164"/>
        <v>2.1431558492363801E-17</v>
      </c>
      <c r="FB310" s="26">
        <f t="shared" si="164"/>
        <v>1.2107438888543055E-17</v>
      </c>
      <c r="FC310" s="26">
        <f t="shared" si="164"/>
        <v>6.7957882793758501E-18</v>
      </c>
      <c r="FD310" s="26">
        <f t="shared" si="164"/>
        <v>3.789958848113369E-18</v>
      </c>
      <c r="FE310" s="26">
        <f t="shared" si="164"/>
        <v>2.1001682788908765E-18</v>
      </c>
      <c r="FF310" s="26">
        <f t="shared" si="164"/>
        <v>1.1564217738196605E-18</v>
      </c>
      <c r="FG310" s="26">
        <f t="shared" si="164"/>
        <v>6.327590837881108E-19</v>
      </c>
      <c r="FH310" s="26">
        <f t="shared" si="164"/>
        <v>3.44062751809785E-19</v>
      </c>
    </row>
    <row r="311" spans="2:164" ht="19.2" customHeight="1" x14ac:dyDescent="0.3">
      <c r="B311" s="26">
        <f t="shared" si="154"/>
        <v>2.9506634142152671E-7</v>
      </c>
      <c r="C311" s="3">
        <v>127</v>
      </c>
      <c r="D311" s="26">
        <f t="shared" si="170"/>
        <v>4.8562355763917362E-45</v>
      </c>
      <c r="E311" s="26">
        <f t="shared" si="168"/>
        <v>4.2249249514608102E-43</v>
      </c>
      <c r="F311" s="26">
        <f t="shared" si="168"/>
        <v>1.837842353885434E-41</v>
      </c>
      <c r="G311" s="26">
        <f t="shared" si="168"/>
        <v>5.3297428262678256E-40</v>
      </c>
      <c r="H311" s="26">
        <f t="shared" si="168"/>
        <v>1.1592190647132492E-38</v>
      </c>
      <c r="I311" s="26">
        <f t="shared" si="168"/>
        <v>2.0170411726010571E-37</v>
      </c>
      <c r="J311" s="26">
        <f t="shared" si="168"/>
        <v>2.9247097002715037E-36</v>
      </c>
      <c r="K311" s="26">
        <f t="shared" si="168"/>
        <v>3.6349963417660162E-35</v>
      </c>
      <c r="L311" s="26">
        <f t="shared" si="168"/>
        <v>3.953058521670562E-34</v>
      </c>
      <c r="M311" s="26">
        <f t="shared" si="168"/>
        <v>3.8212899042815352E-33</v>
      </c>
      <c r="N311" s="26">
        <f t="shared" si="168"/>
        <v>3.3245222167249765E-32</v>
      </c>
      <c r="O311" s="26">
        <f t="shared" si="168"/>
        <v>2.6293948441369858E-31</v>
      </c>
      <c r="P311" s="26">
        <f t="shared" si="168"/>
        <v>1.9063112619993287E-30</v>
      </c>
      <c r="Q311" s="26">
        <f t="shared" si="168"/>
        <v>1.2757621522610907E-29</v>
      </c>
      <c r="R311" s="26">
        <f t="shared" si="168"/>
        <v>7.9279505176224648E-29</v>
      </c>
      <c r="S311" s="26">
        <f t="shared" si="168"/>
        <v>4.5982113002210287E-28</v>
      </c>
      <c r="T311" s="26">
        <f t="shared" si="167"/>
        <v>2.5002773944951878E-27</v>
      </c>
      <c r="U311" s="26">
        <f t="shared" si="167"/>
        <v>1.2795537254181166E-26</v>
      </c>
      <c r="V311" s="26">
        <f t="shared" si="167"/>
        <v>6.1845096728542621E-26</v>
      </c>
      <c r="W311" s="26">
        <f t="shared" si="167"/>
        <v>2.8318544291490636E-25</v>
      </c>
      <c r="X311" s="26">
        <f t="shared" si="167"/>
        <v>1.2318566766798487E-24</v>
      </c>
      <c r="Y311" s="26">
        <f t="shared" si="167"/>
        <v>5.1034062319593668E-24</v>
      </c>
      <c r="Z311" s="26">
        <f t="shared" si="167"/>
        <v>2.0181651917293791E-23</v>
      </c>
      <c r="AA311" s="26">
        <f t="shared" si="167"/>
        <v>7.6339292034981118E-23</v>
      </c>
      <c r="AB311" s="26">
        <f t="shared" si="167"/>
        <v>2.7672993362680656E-22</v>
      </c>
      <c r="AC311" s="26">
        <f t="shared" si="167"/>
        <v>9.6302016902128794E-22</v>
      </c>
      <c r="AD311" s="26">
        <f t="shared" si="167"/>
        <v>3.2224136424942922E-21</v>
      </c>
      <c r="AE311" s="26">
        <f t="shared" si="167"/>
        <v>1.0383332848037176E-20</v>
      </c>
      <c r="AF311" s="26">
        <f t="shared" si="167"/>
        <v>3.2262498492115701E-20</v>
      </c>
      <c r="AG311" s="26">
        <f t="shared" si="167"/>
        <v>9.6787495476346977E-20</v>
      </c>
      <c r="AH311" s="26">
        <f t="shared" si="167"/>
        <v>2.8068373688140436E-19</v>
      </c>
      <c r="AI311" s="26">
        <f t="shared" si="171"/>
        <v>7.8772532608652395E-19</v>
      </c>
      <c r="AJ311" s="26">
        <f t="shared" si="171"/>
        <v>2.1416282302977358E-18</v>
      </c>
      <c r="AK311" s="26">
        <f t="shared" si="171"/>
        <v>5.6461107889667629E-18</v>
      </c>
      <c r="AL311" s="26">
        <f t="shared" si="171"/>
        <v>1.4447401136473769E-17</v>
      </c>
      <c r="AM311" s="26">
        <f t="shared" si="171"/>
        <v>3.591211139637755E-17</v>
      </c>
      <c r="AN311" s="26">
        <f t="shared" si="171"/>
        <v>8.6787602541246038E-17</v>
      </c>
      <c r="AO311" s="26">
        <f t="shared" si="171"/>
        <v>2.0406814651590321E-16</v>
      </c>
      <c r="AP311" s="26">
        <f t="shared" si="171"/>
        <v>4.6720865123377816E-16</v>
      </c>
      <c r="AQ311" s="26">
        <f t="shared" si="171"/>
        <v>1.0422346835215028E-15</v>
      </c>
      <c r="AR311" s="26">
        <f t="shared" si="171"/>
        <v>2.2668604366592745E-15</v>
      </c>
      <c r="AS311" s="26">
        <f t="shared" si="171"/>
        <v>4.8101672680330892E-15</v>
      </c>
      <c r="AT311" s="26">
        <f t="shared" si="171"/>
        <v>9.9639179123542425E-15</v>
      </c>
      <c r="AU311" s="26">
        <f t="shared" si="171"/>
        <v>2.015955484592605E-14</v>
      </c>
      <c r="AV311" s="26">
        <f t="shared" si="171"/>
        <v>3.986093799080815E-14</v>
      </c>
      <c r="AW311" s="26">
        <f t="shared" si="171"/>
        <v>7.7064480115562294E-14</v>
      </c>
      <c r="AX311" s="26">
        <f t="shared" si="171"/>
        <v>1.4575238630552022E-13</v>
      </c>
      <c r="AY311" s="26">
        <f t="shared" si="171"/>
        <v>2.6979697039532624E-13</v>
      </c>
      <c r="AZ311" s="26">
        <f t="shared" si="171"/>
        <v>4.8900700884152752E-13</v>
      </c>
      <c r="BA311" s="26">
        <f t="shared" si="171"/>
        <v>8.6823693406556982E-13</v>
      </c>
      <c r="BB311" s="26">
        <f t="shared" si="171"/>
        <v>1.5107322652740963E-12</v>
      </c>
      <c r="BC311" s="26">
        <f t="shared" si="171"/>
        <v>2.5771315113499233E-12</v>
      </c>
      <c r="BD311" s="26">
        <f t="shared" si="171"/>
        <v>4.3117392593738869E-12</v>
      </c>
      <c r="BE311" s="26">
        <f t="shared" si="171"/>
        <v>7.0777606710477071E-12</v>
      </c>
      <c r="BF311" s="26">
        <f t="shared" si="171"/>
        <v>1.1403058858910221E-11</v>
      </c>
      <c r="BG311" s="26">
        <f t="shared" si="171"/>
        <v>1.8037565831367129E-11</v>
      </c>
      <c r="BH311" s="26">
        <f t="shared" si="171"/>
        <v>2.8022646916588196E-11</v>
      </c>
      <c r="BI311" s="26">
        <f t="shared" si="171"/>
        <v>4.2771408451634659E-11</v>
      </c>
      <c r="BJ311" s="26">
        <f t="shared" si="171"/>
        <v>6.4157112677451643E-11</v>
      </c>
      <c r="BK311" s="26">
        <f t="shared" si="171"/>
        <v>9.4604555982004888E-11</v>
      </c>
      <c r="BL311" s="26">
        <f t="shared" ref="BL311:DW315" si="174">$B311*BL$182</f>
        <v>1.3717660617390759E-10</v>
      </c>
      <c r="BM311" s="26">
        <f t="shared" si="174"/>
        <v>1.9564532355950754E-10</v>
      </c>
      <c r="BN311" s="26">
        <f t="shared" si="174"/>
        <v>2.7453456693027657E-10</v>
      </c>
      <c r="BO311" s="26">
        <f t="shared" si="174"/>
        <v>3.7911916385609584E-10</v>
      </c>
      <c r="BP311" s="26">
        <f t="shared" si="174"/>
        <v>5.1536511336688181E-10</v>
      </c>
      <c r="BQ311" s="26">
        <f t="shared" si="174"/>
        <v>6.8979638250644043E-10</v>
      </c>
      <c r="BR311" s="26">
        <f t="shared" si="174"/>
        <v>9.0927704966757956E-10</v>
      </c>
      <c r="BS311" s="26">
        <f t="shared" si="174"/>
        <v>1.1807030346429781E-9</v>
      </c>
      <c r="BT311" s="26">
        <f t="shared" si="174"/>
        <v>1.510605353146161E-9</v>
      </c>
      <c r="BU311" s="26">
        <f t="shared" si="174"/>
        <v>1.9046763148364688E-9</v>
      </c>
      <c r="BV311" s="26">
        <f t="shared" si="174"/>
        <v>2.3672405627253217E-9</v>
      </c>
      <c r="BW311" s="26">
        <f t="shared" si="174"/>
        <v>2.9007032247479344E-9</v>
      </c>
      <c r="BX311" s="26">
        <f t="shared" si="174"/>
        <v>3.5050163965704178E-9</v>
      </c>
      <c r="BY311" s="26">
        <f t="shared" si="174"/>
        <v>4.1772113219400917E-9</v>
      </c>
      <c r="BZ311" s="26">
        <f t="shared" si="174"/>
        <v>4.9110457433619928E-9</v>
      </c>
      <c r="CA311" s="26">
        <f t="shared" si="174"/>
        <v>5.6968130622999148E-9</v>
      </c>
      <c r="CB311" s="26">
        <f t="shared" si="174"/>
        <v>6.5213517950012257E-9</v>
      </c>
      <c r="CC311" s="26">
        <f t="shared" si="174"/>
        <v>7.3682805995468344E-9</v>
      </c>
      <c r="CD311" s="26">
        <f t="shared" si="174"/>
        <v>8.218466822571477E-9</v>
      </c>
      <c r="CE311" s="26">
        <f t="shared" si="174"/>
        <v>9.0507166273888253E-9</v>
      </c>
      <c r="CF311" s="26">
        <f t="shared" si="174"/>
        <v>9.8426543322853488E-9</v>
      </c>
      <c r="CG311" s="26">
        <f t="shared" si="174"/>
        <v>1.0571739838380558E-8</v>
      </c>
      <c r="CH311" s="26">
        <f t="shared" si="174"/>
        <v>1.1216358121208649E-8</v>
      </c>
      <c r="CI311" s="26">
        <f t="shared" si="174"/>
        <v>1.1756905500544001E-8</v>
      </c>
      <c r="CJ311" s="26">
        <f t="shared" si="174"/>
        <v>1.2176794982706285E-8</v>
      </c>
      <c r="CK311" s="26">
        <f t="shared" si="174"/>
        <v>1.2463307805828787E-8</v>
      </c>
      <c r="CL311" s="26">
        <f t="shared" si="174"/>
        <v>1.2608229989617495E-8</v>
      </c>
      <c r="CM311" s="26">
        <f t="shared" si="174"/>
        <v>1.2608229989617497E-8</v>
      </c>
      <c r="CN311" s="26">
        <f t="shared" si="174"/>
        <v>1.2464954648826387E-8</v>
      </c>
      <c r="CO311" s="26">
        <f t="shared" si="174"/>
        <v>1.2184843308403325E-8</v>
      </c>
      <c r="CP311" s="26">
        <f t="shared" si="174"/>
        <v>1.1778681864789876E-8</v>
      </c>
      <c r="CQ311" s="26">
        <f t="shared" si="174"/>
        <v>1.1260937606996925E-8</v>
      </c>
      <c r="CR311" s="26">
        <f t="shared" si="174"/>
        <v>1.0648930128355782E-8</v>
      </c>
      <c r="CS311" s="26">
        <f t="shared" si="174"/>
        <v>9.9619023781392878E-9</v>
      </c>
      <c r="CT311" s="26">
        <f t="shared" si="174"/>
        <v>9.2200585840225313E-9</v>
      </c>
      <c r="CU311" s="26">
        <f t="shared" si="174"/>
        <v>8.4436325979995825E-9</v>
      </c>
      <c r="CV311" s="26">
        <f t="shared" si="174"/>
        <v>7.6520420419371056E-9</v>
      </c>
      <c r="CW311" s="26">
        <f t="shared" si="174"/>
        <v>6.8631717283353483E-9</v>
      </c>
      <c r="CX311" s="26">
        <f t="shared" si="174"/>
        <v>6.0928157180119814E-9</v>
      </c>
      <c r="CY311" s="26">
        <f t="shared" si="174"/>
        <v>5.3542926006772063E-9</v>
      </c>
      <c r="CZ311" s="26">
        <f t="shared" si="174"/>
        <v>4.65823456258917E-9</v>
      </c>
      <c r="DA311" s="26">
        <f t="shared" si="174"/>
        <v>4.0125386826263173E-9</v>
      </c>
      <c r="DB311" s="26">
        <f t="shared" si="174"/>
        <v>3.4224594645930261E-9</v>
      </c>
      <c r="DC311" s="26">
        <f t="shared" si="174"/>
        <v>2.8908152759183941E-9</v>
      </c>
      <c r="DD311" s="26">
        <f t="shared" si="174"/>
        <v>2.4182781635086509E-9</v>
      </c>
      <c r="DE311" s="26">
        <f t="shared" si="174"/>
        <v>2.003716192621454E-9</v>
      </c>
      <c r="DF311" s="26">
        <f t="shared" si="174"/>
        <v>1.6445595165855305E-9</v>
      </c>
      <c r="DG311" s="26">
        <f t="shared" si="174"/>
        <v>1.3371652144200131E-9</v>
      </c>
      <c r="DH311" s="26">
        <f t="shared" si="174"/>
        <v>1.0771608671716784E-9</v>
      </c>
      <c r="DI311" s="26">
        <f t="shared" si="174"/>
        <v>8.5975225177922874E-10</v>
      </c>
      <c r="DJ311" s="26">
        <f t="shared" si="174"/>
        <v>6.7998587186175355E-10</v>
      </c>
      <c r="DK311" s="26">
        <f t="shared" si="174"/>
        <v>5.329618995673203E-10</v>
      </c>
      <c r="DL311" s="26">
        <f t="shared" si="174"/>
        <v>4.1399718984247344E-10</v>
      </c>
      <c r="DM311" s="26">
        <f t="shared" si="174"/>
        <v>3.1874119925924921E-10</v>
      </c>
      <c r="DN311" s="26">
        <f t="shared" si="174"/>
        <v>2.4324986259258474E-10</v>
      </c>
      <c r="DO311" s="26">
        <f t="shared" si="174"/>
        <v>1.8402380909178171E-10</v>
      </c>
      <c r="DP311" s="26">
        <f t="shared" si="174"/>
        <v>1.3801785681883605E-10</v>
      </c>
      <c r="DQ311" s="26">
        <f t="shared" si="174"/>
        <v>1.0262866276272364E-10</v>
      </c>
      <c r="DR311" s="26">
        <f t="shared" si="174"/>
        <v>7.5666895426754633E-11</v>
      </c>
      <c r="DS311" s="26">
        <f t="shared" si="174"/>
        <v>5.5319494975862464E-11</v>
      </c>
      <c r="DT311" s="26">
        <f t="shared" si="174"/>
        <v>4.0106633857500116E-11</v>
      </c>
      <c r="DU311" s="26">
        <f t="shared" si="174"/>
        <v>2.8837001203326479E-11</v>
      </c>
      <c r="DV311" s="26">
        <f t="shared" si="174"/>
        <v>2.0564091022044354E-11</v>
      </c>
      <c r="DW311" s="26">
        <f t="shared" si="174"/>
        <v>1.4545332674128997E-11</v>
      </c>
      <c r="DX311" s="26">
        <f t="shared" si="172"/>
        <v>1.0205193085880804E-11</v>
      </c>
      <c r="DY311" s="26">
        <f t="shared" si="172"/>
        <v>7.1028143877730817E-12</v>
      </c>
      <c r="DZ311" s="26">
        <f t="shared" si="172"/>
        <v>4.9043242201290135E-12</v>
      </c>
      <c r="EA311" s="26">
        <f t="shared" si="172"/>
        <v>3.359655174419063E-12</v>
      </c>
      <c r="EB311" s="26">
        <f t="shared" si="172"/>
        <v>2.2835156263629681E-12</v>
      </c>
      <c r="EC311" s="26">
        <f t="shared" si="172"/>
        <v>1.5400454224308342E-12</v>
      </c>
      <c r="ED311" s="26">
        <f t="shared" si="172"/>
        <v>1.030645782703715E-12</v>
      </c>
      <c r="EE311" s="26">
        <f t="shared" si="173"/>
        <v>6.8447468011620446E-13</v>
      </c>
      <c r="EF311" s="26">
        <f t="shared" si="173"/>
        <v>4.5113103916750293E-13</v>
      </c>
      <c r="EG311" s="26">
        <f t="shared" si="173"/>
        <v>2.9510075494415405E-13</v>
      </c>
      <c r="EH311" s="26">
        <f t="shared" si="173"/>
        <v>1.9159526626971358E-13</v>
      </c>
      <c r="EI311" s="26">
        <f t="shared" si="173"/>
        <v>1.2347250492937075E-13</v>
      </c>
      <c r="EJ311" s="26">
        <f t="shared" si="173"/>
        <v>7.8986087712169997E-14</v>
      </c>
      <c r="EK311" s="26">
        <f t="shared" si="173"/>
        <v>5.0159048401159738E-14</v>
      </c>
      <c r="EL311" s="26">
        <f t="shared" si="173"/>
        <v>3.1622008774643928E-14</v>
      </c>
      <c r="EM311" s="26">
        <f t="shared" si="173"/>
        <v>1.9792192542403164E-14</v>
      </c>
      <c r="EN311" s="26">
        <f t="shared" si="173"/>
        <v>1.2299433937064782E-14</v>
      </c>
      <c r="EO311" s="26">
        <f t="shared" si="173"/>
        <v>7.5890124292527249E-15</v>
      </c>
      <c r="EP311" s="26">
        <f t="shared" si="173"/>
        <v>4.6496062066548323E-15</v>
      </c>
      <c r="EQ311" s="26">
        <f t="shared" si="173"/>
        <v>2.8287813984543102E-15</v>
      </c>
      <c r="ER311" s="26">
        <f t="shared" si="173"/>
        <v>1.7090554282328299E-15</v>
      </c>
      <c r="ES311" s="26">
        <f t="shared" si="164"/>
        <v>1.0254332569396912E-15</v>
      </c>
      <c r="ET311" s="26">
        <f t="shared" si="164"/>
        <v>6.1104584488873205E-16</v>
      </c>
      <c r="EU311" s="26">
        <f t="shared" si="164"/>
        <v>3.6163937758719818E-16</v>
      </c>
      <c r="EV311" s="26">
        <f t="shared" si="164"/>
        <v>2.1258530979788575E-16</v>
      </c>
      <c r="EW311" s="26">
        <f t="shared" si="164"/>
        <v>1.2412699296923503E-16</v>
      </c>
      <c r="EX311" s="26">
        <f t="shared" si="164"/>
        <v>7.1993655922156946E-17</v>
      </c>
      <c r="EY311" s="26">
        <f t="shared" si="164"/>
        <v>4.1479788511441152E-17</v>
      </c>
      <c r="EZ311" s="26">
        <f t="shared" si="164"/>
        <v>2.3741721055890143E-17</v>
      </c>
      <c r="FA311" s="26">
        <f t="shared" ref="ES311:FH314" si="175">$B311*FA$182</f>
        <v>1.3500194325898591E-17</v>
      </c>
      <c r="FB311" s="26">
        <f t="shared" si="175"/>
        <v>7.6267331581374334E-18</v>
      </c>
      <c r="FC311" s="26">
        <f t="shared" si="175"/>
        <v>4.280811514567507E-18</v>
      </c>
      <c r="FD311" s="26">
        <f t="shared" si="175"/>
        <v>2.3873756523549019E-18</v>
      </c>
      <c r="FE311" s="26">
        <f t="shared" si="175"/>
        <v>1.3229406481202504E-18</v>
      </c>
      <c r="FF311" s="26">
        <f t="shared" si="175"/>
        <v>7.2845466067380913E-19</v>
      </c>
      <c r="FG311" s="26">
        <f t="shared" si="175"/>
        <v>3.9858839923660917E-19</v>
      </c>
      <c r="FH311" s="26">
        <f t="shared" si="175"/>
        <v>2.1673244208490609E-19</v>
      </c>
    </row>
    <row r="312" spans="2:164" ht="19.2" customHeight="1" x14ac:dyDescent="0.3">
      <c r="B312" s="26">
        <f t="shared" ref="B312:B343" si="176">_xlfn.POISSON.DIST(C312, AwayTeamRating, FALSE)</f>
        <v>1.8441646338845081E-7</v>
      </c>
      <c r="C312" s="3">
        <v>128</v>
      </c>
      <c r="D312" s="26">
        <f t="shared" si="170"/>
        <v>3.0351472352447798E-45</v>
      </c>
      <c r="E312" s="26">
        <f t="shared" si="168"/>
        <v>2.6405780946629582E-43</v>
      </c>
      <c r="F312" s="26">
        <f t="shared" si="168"/>
        <v>1.148651471178375E-41</v>
      </c>
      <c r="G312" s="26">
        <f t="shared" si="168"/>
        <v>3.3310892664173296E-40</v>
      </c>
      <c r="H312" s="26">
        <f t="shared" si="168"/>
        <v>7.2451191544576737E-39</v>
      </c>
      <c r="I312" s="26">
        <f t="shared" si="168"/>
        <v>1.2606507328756376E-37</v>
      </c>
      <c r="J312" s="26">
        <f t="shared" si="168"/>
        <v>1.8279435626696562E-36</v>
      </c>
      <c r="K312" s="26">
        <f t="shared" si="168"/>
        <v>2.2718727136037184E-35</v>
      </c>
      <c r="L312" s="26">
        <f t="shared" si="168"/>
        <v>2.4706615760440559E-34</v>
      </c>
      <c r="M312" s="26">
        <f t="shared" si="168"/>
        <v>2.3883061901759156E-33</v>
      </c>
      <c r="N312" s="26">
        <f t="shared" si="168"/>
        <v>2.0778263854530719E-32</v>
      </c>
      <c r="O312" s="26">
        <f t="shared" si="168"/>
        <v>1.6433717775855859E-31</v>
      </c>
      <c r="P312" s="26">
        <f t="shared" si="168"/>
        <v>1.1914445387495585E-30</v>
      </c>
      <c r="Q312" s="26">
        <f t="shared" si="168"/>
        <v>7.9735134516316719E-30</v>
      </c>
      <c r="R312" s="26">
        <f t="shared" si="168"/>
        <v>4.95496907351395E-29</v>
      </c>
      <c r="S312" s="26">
        <f t="shared" si="168"/>
        <v>2.87388206263809E-28</v>
      </c>
      <c r="T312" s="26">
        <f t="shared" si="167"/>
        <v>1.5626733715594636E-27</v>
      </c>
      <c r="U312" s="26">
        <f t="shared" si="167"/>
        <v>7.9972107838630815E-27</v>
      </c>
      <c r="V312" s="26">
        <f t="shared" si="167"/>
        <v>3.8653185455338433E-26</v>
      </c>
      <c r="W312" s="26">
        <f t="shared" si="167"/>
        <v>1.7699090182181323E-25</v>
      </c>
      <c r="X312" s="26">
        <f t="shared" si="167"/>
        <v>7.6991042292489123E-25</v>
      </c>
      <c r="Y312" s="26">
        <f t="shared" si="167"/>
        <v>3.1896288949745458E-24</v>
      </c>
      <c r="Z312" s="26">
        <f t="shared" si="167"/>
        <v>1.2613532448308388E-23</v>
      </c>
      <c r="AA312" s="26">
        <f t="shared" si="167"/>
        <v>4.771205752186232E-23</v>
      </c>
      <c r="AB312" s="26">
        <f t="shared" si="167"/>
        <v>1.7295620851675094E-22</v>
      </c>
      <c r="AC312" s="26">
        <f t="shared" si="167"/>
        <v>6.0188760563829382E-22</v>
      </c>
      <c r="AD312" s="26">
        <f t="shared" si="167"/>
        <v>2.0140085265588957E-21</v>
      </c>
      <c r="AE312" s="26">
        <f t="shared" si="167"/>
        <v>6.489583030023116E-21</v>
      </c>
      <c r="AF312" s="26">
        <f t="shared" si="167"/>
        <v>2.0164061557571944E-20</v>
      </c>
      <c r="AG312" s="26">
        <f t="shared" si="167"/>
        <v>6.0492184672715747E-20</v>
      </c>
      <c r="AH312" s="26">
        <f t="shared" si="167"/>
        <v>1.754273355508745E-19</v>
      </c>
      <c r="AI312" s="26">
        <f t="shared" ref="AI312:CD317" si="177">$B312*AI$182</f>
        <v>4.9232832880406849E-19</v>
      </c>
      <c r="AJ312" s="26">
        <f t="shared" si="177"/>
        <v>1.3385176439360603E-18</v>
      </c>
      <c r="AK312" s="26">
        <f t="shared" si="177"/>
        <v>3.5288192431041619E-18</v>
      </c>
      <c r="AL312" s="26">
        <f t="shared" si="177"/>
        <v>9.0296257102959398E-18</v>
      </c>
      <c r="AM312" s="26">
        <f t="shared" si="177"/>
        <v>2.2445069622735558E-17</v>
      </c>
      <c r="AN312" s="26">
        <f t="shared" si="177"/>
        <v>5.4242251588277783E-17</v>
      </c>
      <c r="AO312" s="26">
        <f t="shared" si="177"/>
        <v>1.2754259157243718E-16</v>
      </c>
      <c r="AP312" s="26">
        <f t="shared" si="177"/>
        <v>2.9200540702110599E-16</v>
      </c>
      <c r="AQ312" s="26">
        <f t="shared" si="177"/>
        <v>6.5139667720092735E-16</v>
      </c>
      <c r="AR312" s="26">
        <f t="shared" si="177"/>
        <v>1.4167877729120206E-15</v>
      </c>
      <c r="AS312" s="26">
        <f t="shared" si="177"/>
        <v>3.0063545425206252E-15</v>
      </c>
      <c r="AT312" s="26">
        <f t="shared" si="177"/>
        <v>6.2274486952212874E-15</v>
      </c>
      <c r="AU312" s="26">
        <f t="shared" si="177"/>
        <v>1.2599721778703551E-14</v>
      </c>
      <c r="AV312" s="26">
        <f t="shared" si="177"/>
        <v>2.4913086244254637E-14</v>
      </c>
      <c r="AW312" s="26">
        <f t="shared" si="177"/>
        <v>4.8165300072225547E-14</v>
      </c>
      <c r="AX312" s="26">
        <f t="shared" si="177"/>
        <v>9.109524144094846E-14</v>
      </c>
      <c r="AY312" s="26">
        <f t="shared" si="177"/>
        <v>1.686231064970758E-13</v>
      </c>
      <c r="AZ312" s="26">
        <f t="shared" si="177"/>
        <v>3.0562938052594906E-13</v>
      </c>
      <c r="BA312" s="26">
        <f t="shared" si="177"/>
        <v>5.4264808379097113E-13</v>
      </c>
      <c r="BB312" s="26">
        <f t="shared" si="177"/>
        <v>9.4420766579629287E-13</v>
      </c>
      <c r="BC312" s="26">
        <f t="shared" si="177"/>
        <v>1.6107071945936724E-12</v>
      </c>
      <c r="BD312" s="26">
        <f t="shared" si="177"/>
        <v>2.6948370371086298E-12</v>
      </c>
      <c r="BE312" s="26">
        <f t="shared" si="177"/>
        <v>4.4236004194047356E-12</v>
      </c>
      <c r="BF312" s="26">
        <f t="shared" si="177"/>
        <v>7.1269117868187564E-12</v>
      </c>
      <c r="BG312" s="26">
        <f t="shared" si="177"/>
        <v>1.1273478644604249E-11</v>
      </c>
      <c r="BH312" s="26">
        <f t="shared" si="177"/>
        <v>1.7514154322867302E-11</v>
      </c>
      <c r="BI312" s="26">
        <f t="shared" si="177"/>
        <v>2.673213028227117E-11</v>
      </c>
      <c r="BJ312" s="26">
        <f t="shared" si="177"/>
        <v>4.0098195423406537E-11</v>
      </c>
      <c r="BK312" s="26">
        <f t="shared" si="177"/>
        <v>5.9127847488751967E-11</v>
      </c>
      <c r="BL312" s="26">
        <f t="shared" si="177"/>
        <v>8.5735378858690662E-11</v>
      </c>
      <c r="BM312" s="26">
        <f t="shared" si="177"/>
        <v>1.2227832722468998E-10</v>
      </c>
      <c r="BN312" s="26">
        <f t="shared" si="177"/>
        <v>1.7158410433141969E-10</v>
      </c>
      <c r="BO312" s="26">
        <f t="shared" si="177"/>
        <v>2.3694947741005558E-10</v>
      </c>
      <c r="BP312" s="26">
        <f t="shared" si="177"/>
        <v>3.221031958542952E-10</v>
      </c>
      <c r="BQ312" s="26">
        <f t="shared" si="174"/>
        <v>4.3112273906651733E-10</v>
      </c>
      <c r="BR312" s="26">
        <f t="shared" si="174"/>
        <v>5.6829815604222683E-10</v>
      </c>
      <c r="BS312" s="26">
        <f t="shared" si="174"/>
        <v>7.3793939665184787E-10</v>
      </c>
      <c r="BT312" s="26">
        <f t="shared" si="174"/>
        <v>9.4412834571633334E-10</v>
      </c>
      <c r="BU312" s="26">
        <f t="shared" si="174"/>
        <v>1.1904226967727709E-9</v>
      </c>
      <c r="BV312" s="26">
        <f t="shared" si="174"/>
        <v>1.4795253517032988E-9</v>
      </c>
      <c r="BW312" s="26">
        <f t="shared" si="174"/>
        <v>1.8129395154674257E-9</v>
      </c>
      <c r="BX312" s="26">
        <f t="shared" si="174"/>
        <v>2.190635247856471E-9</v>
      </c>
      <c r="BY312" s="26">
        <f t="shared" si="174"/>
        <v>2.6107570762125096E-9</v>
      </c>
      <c r="BZ312" s="26">
        <f t="shared" si="174"/>
        <v>3.0694035896011892E-9</v>
      </c>
      <c r="CA312" s="26">
        <f t="shared" si="174"/>
        <v>3.5605081639373816E-9</v>
      </c>
      <c r="CB312" s="26">
        <f t="shared" si="174"/>
        <v>4.075844871875691E-9</v>
      </c>
      <c r="CC312" s="26">
        <f t="shared" si="174"/>
        <v>4.6051753747166871E-9</v>
      </c>
      <c r="CD312" s="26">
        <f t="shared" si="174"/>
        <v>5.1365417641070784E-9</v>
      </c>
      <c r="CE312" s="26">
        <f t="shared" si="174"/>
        <v>5.6566978921179112E-9</v>
      </c>
      <c r="CF312" s="26">
        <f t="shared" si="174"/>
        <v>6.1516589576782295E-9</v>
      </c>
      <c r="CG312" s="26">
        <f t="shared" si="174"/>
        <v>6.6073373989877279E-9</v>
      </c>
      <c r="CH312" s="26">
        <f t="shared" si="174"/>
        <v>7.0102238257552765E-9</v>
      </c>
      <c r="CI312" s="26">
        <f t="shared" si="174"/>
        <v>7.3480659378398653E-9</v>
      </c>
      <c r="CJ312" s="26">
        <f t="shared" si="174"/>
        <v>7.610496864191288E-9</v>
      </c>
      <c r="CK312" s="26">
        <f t="shared" si="174"/>
        <v>7.7895673786428484E-9</v>
      </c>
      <c r="CL312" s="26">
        <f t="shared" si="174"/>
        <v>7.88014374351079E-9</v>
      </c>
      <c r="CM312" s="26">
        <f t="shared" si="174"/>
        <v>7.8801437435107917E-9</v>
      </c>
      <c r="CN312" s="26">
        <f t="shared" si="174"/>
        <v>7.7905966555163498E-9</v>
      </c>
      <c r="CO312" s="26">
        <f t="shared" si="174"/>
        <v>7.6155270677519386E-9</v>
      </c>
      <c r="CP312" s="26">
        <f t="shared" si="174"/>
        <v>7.3616761654935372E-9</v>
      </c>
      <c r="CQ312" s="26">
        <f t="shared" si="174"/>
        <v>7.0380860043729482E-9</v>
      </c>
      <c r="CR312" s="26">
        <f t="shared" si="174"/>
        <v>6.6555813302222413E-9</v>
      </c>
      <c r="CS312" s="26">
        <f t="shared" si="174"/>
        <v>6.2261889863369405E-9</v>
      </c>
      <c r="CT312" s="26">
        <f t="shared" si="174"/>
        <v>5.7625366150139762E-9</v>
      </c>
      <c r="CU312" s="26">
        <f t="shared" si="174"/>
        <v>5.2772703737496425E-9</v>
      </c>
      <c r="CV312" s="26">
        <f t="shared" si="174"/>
        <v>4.7825262762106025E-9</v>
      </c>
      <c r="CW312" s="26">
        <f t="shared" si="174"/>
        <v>4.2894823302095139E-9</v>
      </c>
      <c r="CX312" s="26">
        <f t="shared" si="174"/>
        <v>3.8080098237574187E-9</v>
      </c>
      <c r="CY312" s="26">
        <f t="shared" si="174"/>
        <v>3.3464328754231923E-9</v>
      </c>
      <c r="CZ312" s="26">
        <f t="shared" si="174"/>
        <v>2.9113966016181777E-9</v>
      </c>
      <c r="DA312" s="26">
        <f t="shared" si="174"/>
        <v>2.5078366766414023E-9</v>
      </c>
      <c r="DB312" s="26">
        <f t="shared" si="174"/>
        <v>2.1390371653706019E-9</v>
      </c>
      <c r="DC312" s="26">
        <f t="shared" si="174"/>
        <v>1.8067595474489631E-9</v>
      </c>
      <c r="DD312" s="26">
        <f t="shared" si="174"/>
        <v>1.5114238521928789E-9</v>
      </c>
      <c r="DE312" s="26">
        <f t="shared" si="174"/>
        <v>1.2523226203883857E-9</v>
      </c>
      <c r="DF312" s="26">
        <f t="shared" si="174"/>
        <v>1.0278496978659375E-9</v>
      </c>
      <c r="DG312" s="26">
        <f t="shared" si="174"/>
        <v>8.3572825901249294E-10</v>
      </c>
      <c r="DH312" s="26">
        <f t="shared" si="174"/>
        <v>6.7322554198228669E-10</v>
      </c>
      <c r="DI312" s="26">
        <f t="shared" si="174"/>
        <v>5.3734515736200807E-10</v>
      </c>
      <c r="DJ312" s="26">
        <f t="shared" si="174"/>
        <v>4.249911699135882E-10</v>
      </c>
      <c r="DK312" s="26">
        <f t="shared" si="174"/>
        <v>3.331011872295691E-10</v>
      </c>
      <c r="DL312" s="26">
        <f t="shared" si="174"/>
        <v>2.5874824365154113E-10</v>
      </c>
      <c r="DM312" s="26">
        <f t="shared" si="174"/>
        <v>1.9921324953702709E-10</v>
      </c>
      <c r="DN312" s="26">
        <f t="shared" si="174"/>
        <v>1.5203116412036268E-10</v>
      </c>
      <c r="DO312" s="26">
        <f t="shared" si="174"/>
        <v>1.1501488068236146E-10</v>
      </c>
      <c r="DP312" s="26">
        <f t="shared" si="174"/>
        <v>8.6261160511770937E-11</v>
      </c>
      <c r="DQ312" s="26">
        <f t="shared" si="174"/>
        <v>6.4142914226701099E-11</v>
      </c>
      <c r="DR312" s="26">
        <f t="shared" si="174"/>
        <v>4.7291809641720777E-11</v>
      </c>
      <c r="DS312" s="26">
        <f t="shared" si="174"/>
        <v>3.4574684359913405E-11</v>
      </c>
      <c r="DT312" s="26">
        <f t="shared" si="174"/>
        <v>2.506664616093711E-11</v>
      </c>
      <c r="DU312" s="26">
        <f t="shared" si="174"/>
        <v>1.8023125752078717E-11</v>
      </c>
      <c r="DV312" s="26">
        <f t="shared" si="174"/>
        <v>1.2852556888777484E-11</v>
      </c>
      <c r="DW312" s="26">
        <f t="shared" si="174"/>
        <v>9.0908329213304568E-12</v>
      </c>
      <c r="DX312" s="26">
        <f t="shared" si="172"/>
        <v>6.3782456786753857E-12</v>
      </c>
      <c r="DY312" s="26">
        <f t="shared" si="172"/>
        <v>4.4392589923580944E-12</v>
      </c>
      <c r="DZ312" s="26">
        <f t="shared" si="172"/>
        <v>3.0652026375805772E-12</v>
      </c>
      <c r="EA312" s="26">
        <f t="shared" si="172"/>
        <v>2.0997844840118758E-12</v>
      </c>
      <c r="EB312" s="26">
        <f t="shared" si="172"/>
        <v>1.427197266476829E-12</v>
      </c>
      <c r="EC312" s="26">
        <f t="shared" si="172"/>
        <v>9.6252838901925373E-13</v>
      </c>
      <c r="ED312" s="26">
        <f t="shared" si="172"/>
        <v>6.4415361418981004E-13</v>
      </c>
      <c r="EE312" s="26">
        <f t="shared" si="173"/>
        <v>4.2779667507261994E-13</v>
      </c>
      <c r="EF312" s="26">
        <f t="shared" si="173"/>
        <v>2.8195689947968418E-13</v>
      </c>
      <c r="EG312" s="26">
        <f t="shared" si="173"/>
        <v>1.8443797184009288E-13</v>
      </c>
      <c r="EH312" s="26">
        <f t="shared" si="173"/>
        <v>1.197470414185688E-13</v>
      </c>
      <c r="EI312" s="26">
        <f t="shared" si="173"/>
        <v>7.71703155808553E-14</v>
      </c>
      <c r="EJ312" s="26">
        <f t="shared" si="173"/>
        <v>4.9366304820105336E-14</v>
      </c>
      <c r="EK312" s="26">
        <f t="shared" si="173"/>
        <v>3.1349405250724261E-14</v>
      </c>
      <c r="EL312" s="26">
        <f t="shared" si="173"/>
        <v>1.9763755484152092E-14</v>
      </c>
      <c r="EM312" s="26">
        <f t="shared" si="173"/>
        <v>1.2370120339001751E-14</v>
      </c>
      <c r="EN312" s="26">
        <f t="shared" si="173"/>
        <v>7.6871462106653483E-15</v>
      </c>
      <c r="EO312" s="26">
        <f t="shared" si="173"/>
        <v>4.7431327682828665E-15</v>
      </c>
      <c r="EP312" s="26">
        <f t="shared" si="173"/>
        <v>2.906003879159217E-15</v>
      </c>
      <c r="EQ312" s="26">
        <f t="shared" si="173"/>
        <v>1.7679883740339113E-15</v>
      </c>
      <c r="ER312" s="26">
        <f t="shared" si="173"/>
        <v>1.0681596426454991E-15</v>
      </c>
      <c r="ES312" s="26">
        <f t="shared" si="175"/>
        <v>6.408957855872952E-16</v>
      </c>
      <c r="ET312" s="26">
        <f t="shared" si="175"/>
        <v>3.8190365305545056E-16</v>
      </c>
      <c r="EU312" s="26">
        <f t="shared" si="175"/>
        <v>2.2602461099199474E-16</v>
      </c>
      <c r="EV312" s="26">
        <f t="shared" si="175"/>
        <v>1.3286581862367614E-16</v>
      </c>
      <c r="EW312" s="26">
        <f t="shared" si="175"/>
        <v>7.7579370605770478E-17</v>
      </c>
      <c r="EX312" s="26">
        <f t="shared" si="175"/>
        <v>4.4996034951347265E-17</v>
      </c>
      <c r="EY312" s="26">
        <f t="shared" si="175"/>
        <v>2.5924867819650241E-17</v>
      </c>
      <c r="EZ312" s="26">
        <f t="shared" si="175"/>
        <v>1.4838575659931068E-17</v>
      </c>
      <c r="FA312" s="26">
        <f t="shared" si="175"/>
        <v>8.4376214536864647E-18</v>
      </c>
      <c r="FB312" s="26">
        <f t="shared" si="175"/>
        <v>4.7667082238358084E-18</v>
      </c>
      <c r="FC312" s="26">
        <f t="shared" si="175"/>
        <v>2.6755071966046428E-18</v>
      </c>
      <c r="FD312" s="26">
        <f t="shared" si="175"/>
        <v>1.4921097827217863E-18</v>
      </c>
      <c r="FE312" s="26">
        <f t="shared" si="175"/>
        <v>8.2683790507514136E-19</v>
      </c>
      <c r="FF312" s="26">
        <f t="shared" si="175"/>
        <v>4.552841629211224E-19</v>
      </c>
      <c r="FG312" s="26">
        <f t="shared" si="175"/>
        <v>2.4911774952287617E-19</v>
      </c>
      <c r="FH312" s="26">
        <f t="shared" si="175"/>
        <v>1.3545777630306383E-19</v>
      </c>
    </row>
    <row r="313" spans="2:164" ht="19.2" customHeight="1" x14ac:dyDescent="0.3">
      <c r="B313" s="26">
        <f t="shared" si="176"/>
        <v>1.1436679900059044E-7</v>
      </c>
      <c r="C313" s="3">
        <v>129</v>
      </c>
      <c r="D313" s="26">
        <f t="shared" si="170"/>
        <v>1.8822618513146052E-45</v>
      </c>
      <c r="E313" s="26">
        <f t="shared" si="168"/>
        <v>1.6375678106437063E-43</v>
      </c>
      <c r="F313" s="26">
        <f t="shared" si="168"/>
        <v>7.12341997630005E-42</v>
      </c>
      <c r="G313" s="26">
        <f t="shared" si="168"/>
        <v>2.0657917931270408E-40</v>
      </c>
      <c r="H313" s="26">
        <f t="shared" si="168"/>
        <v>4.4930971500513021E-39</v>
      </c>
      <c r="I313" s="26">
        <f t="shared" si="168"/>
        <v>7.8179890410892795E-38</v>
      </c>
      <c r="J313" s="26">
        <f t="shared" si="168"/>
        <v>1.1336084109579343E-36</v>
      </c>
      <c r="K313" s="26">
        <f t="shared" si="168"/>
        <v>1.4089133107620057E-35</v>
      </c>
      <c r="L313" s="26">
        <f t="shared" si="168"/>
        <v>1.5321932254536888E-34</v>
      </c>
      <c r="M313" s="26">
        <f t="shared" si="168"/>
        <v>1.4811201179385626E-33</v>
      </c>
      <c r="N313" s="26">
        <f t="shared" si="168"/>
        <v>1.2885745026065652E-32</v>
      </c>
      <c r="O313" s="26">
        <f t="shared" si="168"/>
        <v>1.0191452884251767E-31</v>
      </c>
      <c r="P313" s="26">
        <f t="shared" si="168"/>
        <v>7.3888033410825845E-31</v>
      </c>
      <c r="Q313" s="26">
        <f t="shared" si="168"/>
        <v>4.9448145436475824E-30</v>
      </c>
      <c r="R313" s="26">
        <f t="shared" si="168"/>
        <v>3.0728490378381295E-29</v>
      </c>
      <c r="S313" s="26">
        <f t="shared" si="168"/>
        <v>1.7822524419461149E-28</v>
      </c>
      <c r="T313" s="26">
        <f t="shared" si="167"/>
        <v>9.690997653082013E-28</v>
      </c>
      <c r="U313" s="26">
        <f t="shared" si="167"/>
        <v>4.9595105636360542E-27</v>
      </c>
      <c r="V313" s="26">
        <f t="shared" si="167"/>
        <v>2.3970967724241055E-26</v>
      </c>
      <c r="W313" s="26">
        <f t="shared" si="167"/>
        <v>1.0976179957941981E-25</v>
      </c>
      <c r="X313" s="26">
        <f t="shared" si="167"/>
        <v>4.7746382817047852E-25</v>
      </c>
      <c r="Y313" s="26">
        <f t="shared" si="167"/>
        <v>1.9780644309919802E-24</v>
      </c>
      <c r="Z313" s="26">
        <f t="shared" si="167"/>
        <v>7.8223457043773493E-24</v>
      </c>
      <c r="AA313" s="26">
        <f t="shared" si="167"/>
        <v>2.9588872881775287E-23</v>
      </c>
      <c r="AB313" s="26">
        <f t="shared" si="167"/>
        <v>1.0725966419643543E-22</v>
      </c>
      <c r="AC313" s="26">
        <f t="shared" si="167"/>
        <v>3.7326363140359567E-22</v>
      </c>
      <c r="AD313" s="26">
        <f t="shared" si="167"/>
        <v>1.2489975358504867E-21</v>
      </c>
      <c r="AE313" s="26">
        <f t="shared" si="167"/>
        <v>4.024547615518239E-21</v>
      </c>
      <c r="AF313" s="26">
        <f t="shared" si="167"/>
        <v>1.2504844376788889E-20</v>
      </c>
      <c r="AG313" s="26">
        <f t="shared" si="167"/>
        <v>3.7514533130366614E-20</v>
      </c>
      <c r="AH313" s="26">
        <f t="shared" si="167"/>
        <v>1.0879214607806245E-19</v>
      </c>
      <c r="AI313" s="26">
        <f t="shared" si="177"/>
        <v>3.0531989383198253E-19</v>
      </c>
      <c r="AJ313" s="26">
        <f t="shared" si="177"/>
        <v>8.3008846135570207E-19</v>
      </c>
      <c r="AK313" s="26">
        <f t="shared" si="177"/>
        <v>2.1884150344832162E-18</v>
      </c>
      <c r="AL313" s="26">
        <f t="shared" si="177"/>
        <v>5.5997678823541097E-18</v>
      </c>
      <c r="AM313" s="26">
        <f t="shared" si="177"/>
        <v>1.3919423021851607E-17</v>
      </c>
      <c r="AN313" s="26">
        <f t="shared" si="177"/>
        <v>3.363860563614149E-17</v>
      </c>
      <c r="AO313" s="26">
        <f t="shared" si="177"/>
        <v>7.9096180820116625E-17</v>
      </c>
      <c r="AP313" s="26">
        <f t="shared" si="177"/>
        <v>1.8108862450921428E-16</v>
      </c>
      <c r="AQ313" s="26">
        <f t="shared" si="177"/>
        <v>4.039669315974771E-16</v>
      </c>
      <c r="AR313" s="26">
        <f t="shared" si="177"/>
        <v>8.7862807622451495E-16</v>
      </c>
      <c r="AS313" s="26">
        <f t="shared" si="177"/>
        <v>1.8644059178422613E-15</v>
      </c>
      <c r="AT313" s="26">
        <f t="shared" si="177"/>
        <v>3.8619836869589647E-15</v>
      </c>
      <c r="AU313" s="26">
        <f t="shared" si="177"/>
        <v>7.8137809480332636E-15</v>
      </c>
      <c r="AV313" s="26">
        <f t="shared" si="177"/>
        <v>1.5449975965429339E-14</v>
      </c>
      <c r="AW313" s="26">
        <f t="shared" si="177"/>
        <v>2.9869953533163336E-14</v>
      </c>
      <c r="AX313" s="26">
        <f t="shared" si="177"/>
        <v>5.6493172986635097E-14</v>
      </c>
      <c r="AY313" s="26">
        <f t="shared" si="177"/>
        <v>1.045724691454741E-13</v>
      </c>
      <c r="AZ313" s="26">
        <f t="shared" si="177"/>
        <v>1.8953760032617126E-13</v>
      </c>
      <c r="BA313" s="26">
        <f t="shared" si="177"/>
        <v>3.3652594343626354E-13</v>
      </c>
      <c r="BB313" s="26">
        <f t="shared" si="177"/>
        <v>5.8555514157910043E-13</v>
      </c>
      <c r="BC313" s="26">
        <f t="shared" si="177"/>
        <v>9.9888818269375728E-13</v>
      </c>
      <c r="BD313" s="26">
        <f t="shared" si="177"/>
        <v>1.6712167671991619E-12</v>
      </c>
      <c r="BE313" s="26">
        <f t="shared" si="177"/>
        <v>2.7433180895533436E-12</v>
      </c>
      <c r="BF313" s="26">
        <f t="shared" si="177"/>
        <v>4.4197902553915077E-12</v>
      </c>
      <c r="BG313" s="26">
        <f t="shared" si="177"/>
        <v>6.9913045858011331E-12</v>
      </c>
      <c r="BH313" s="26">
        <f t="shared" si="177"/>
        <v>1.0861491052941037E-11</v>
      </c>
      <c r="BI313" s="26">
        <f t="shared" si="177"/>
        <v>1.6578065291331073E-11</v>
      </c>
      <c r="BJ313" s="26">
        <f t="shared" si="177"/>
        <v>2.4867097936996476E-11</v>
      </c>
      <c r="BK313" s="26">
        <f t="shared" si="177"/>
        <v>3.6668432551164266E-11</v>
      </c>
      <c r="BL313" s="26">
        <f t="shared" si="177"/>
        <v>5.3169227199188383E-11</v>
      </c>
      <c r="BM313" s="26">
        <f t="shared" si="177"/>
        <v>7.5831520759498184E-11</v>
      </c>
      <c r="BN313" s="26">
        <f t="shared" si="177"/>
        <v>1.06408746872199E-10</v>
      </c>
      <c r="BO313" s="26">
        <f t="shared" si="177"/>
        <v>1.4694541234732229E-10</v>
      </c>
      <c r="BP313" s="26">
        <f t="shared" si="177"/>
        <v>1.9975391990964181E-10</v>
      </c>
      <c r="BQ313" s="26">
        <f t="shared" si="174"/>
        <v>2.673629389559816E-10</v>
      </c>
      <c r="BR313" s="26">
        <f t="shared" si="174"/>
        <v>3.5243296498742992E-10</v>
      </c>
      <c r="BS313" s="26">
        <f t="shared" si="174"/>
        <v>4.5763683513293206E-10</v>
      </c>
      <c r="BT313" s="26">
        <f t="shared" si="174"/>
        <v>5.855059508318387E-10</v>
      </c>
      <c r="BU313" s="26">
        <f t="shared" si="174"/>
        <v>7.3824663365753758E-10</v>
      </c>
      <c r="BV313" s="26">
        <f t="shared" si="174"/>
        <v>9.1753510183150961E-10</v>
      </c>
      <c r="BW313" s="26">
        <f t="shared" si="174"/>
        <v>1.1243035754836827E-9</v>
      </c>
      <c r="BX313" s="26">
        <f t="shared" si="174"/>
        <v>1.3585334870427821E-9</v>
      </c>
      <c r="BY313" s="26">
        <f t="shared" si="174"/>
        <v>1.6190741557907148E-9</v>
      </c>
      <c r="BZ313" s="26">
        <f t="shared" si="174"/>
        <v>1.90350610207827E-9</v>
      </c>
      <c r="CA313" s="26">
        <f t="shared" si="174"/>
        <v>2.2080670784107946E-9</v>
      </c>
      <c r="CB313" s="26">
        <f t="shared" si="174"/>
        <v>2.5276557344965701E-9</v>
      </c>
      <c r="CC313" s="26">
        <f t="shared" si="174"/>
        <v>2.8559227130026165E-9</v>
      </c>
      <c r="CD313" s="26">
        <f t="shared" si="174"/>
        <v>3.1854522568106134E-9</v>
      </c>
      <c r="CE313" s="26">
        <f t="shared" si="174"/>
        <v>3.508029700538264E-9</v>
      </c>
      <c r="CF313" s="26">
        <f t="shared" si="174"/>
        <v>3.8149822993353628E-9</v>
      </c>
      <c r="CG313" s="26">
        <f t="shared" si="174"/>
        <v>4.0975735807676118E-9</v>
      </c>
      <c r="CH313" s="26">
        <f t="shared" si="174"/>
        <v>4.3474256283753953E-9</v>
      </c>
      <c r="CI313" s="26">
        <f t="shared" si="174"/>
        <v>4.556940116489871E-9</v>
      </c>
      <c r="CJ313" s="26">
        <f t="shared" si="174"/>
        <v>4.71968797779308E-9</v>
      </c>
      <c r="CK313" s="26">
        <f t="shared" si="174"/>
        <v>4.8307394596235053E-9</v>
      </c>
      <c r="CL313" s="26">
        <f t="shared" si="174"/>
        <v>4.8869108486888955E-9</v>
      </c>
      <c r="CM313" s="26">
        <f t="shared" si="174"/>
        <v>4.8869108486888963E-9</v>
      </c>
      <c r="CN313" s="26">
        <f t="shared" si="174"/>
        <v>4.8313777708628856E-9</v>
      </c>
      <c r="CO313" s="26">
        <f t="shared" si="174"/>
        <v>4.7228074838772045E-9</v>
      </c>
      <c r="CP313" s="26">
        <f t="shared" si="174"/>
        <v>4.565380567747962E-9</v>
      </c>
      <c r="CQ313" s="26">
        <f t="shared" si="174"/>
        <v>4.3647044988359673E-9</v>
      </c>
      <c r="CR313" s="26">
        <f t="shared" si="174"/>
        <v>4.1274922978122712E-9</v>
      </c>
      <c r="CS313" s="26">
        <f t="shared" si="174"/>
        <v>3.8612024721469666E-9</v>
      </c>
      <c r="CT313" s="26">
        <f t="shared" si="174"/>
        <v>3.5736661178381492E-9</v>
      </c>
      <c r="CU313" s="26">
        <f t="shared" si="174"/>
        <v>3.2727258131780956E-9</v>
      </c>
      <c r="CV313" s="26">
        <f t="shared" si="174"/>
        <v>2.9659077681926426E-9</v>
      </c>
      <c r="CW313" s="26">
        <f t="shared" si="174"/>
        <v>2.6601440807501046E-9</v>
      </c>
      <c r="CX313" s="26">
        <f t="shared" si="174"/>
        <v>2.3615564798495783E-9</v>
      </c>
      <c r="CY313" s="26">
        <f t="shared" si="174"/>
        <v>2.0753072095647848E-9</v>
      </c>
      <c r="CZ313" s="26">
        <f t="shared" si="174"/>
        <v>1.8055172723213631E-9</v>
      </c>
      <c r="DA313" s="26">
        <f t="shared" si="174"/>
        <v>1.5552475514055315E-9</v>
      </c>
      <c r="DB313" s="26">
        <f t="shared" si="174"/>
        <v>1.3265346761988323E-9</v>
      </c>
      <c r="DC313" s="26">
        <f t="shared" si="174"/>
        <v>1.1204710371776594E-9</v>
      </c>
      <c r="DD313" s="26">
        <f t="shared" si="174"/>
        <v>9.3731711763900114E-10</v>
      </c>
      <c r="DE313" s="26">
        <f t="shared" si="174"/>
        <v>7.7663418318660117E-10</v>
      </c>
      <c r="DF313" s="26">
        <f t="shared" si="174"/>
        <v>6.3742616921919055E-10</v>
      </c>
      <c r="DG313" s="26">
        <f t="shared" si="174"/>
        <v>5.1828109086046428E-10</v>
      </c>
      <c r="DH313" s="26">
        <f t="shared" si="174"/>
        <v>4.1750421208204115E-10</v>
      </c>
      <c r="DI313" s="26">
        <f t="shared" si="174"/>
        <v>3.3323730689117013E-10</v>
      </c>
      <c r="DJ313" s="26">
        <f t="shared" si="174"/>
        <v>2.6356041545028906E-10</v>
      </c>
      <c r="DK313" s="26">
        <f t="shared" si="174"/>
        <v>2.0657437967725358E-10</v>
      </c>
      <c r="DL313" s="26">
        <f t="shared" si="174"/>
        <v>1.6046402707072432E-10</v>
      </c>
      <c r="DM313" s="26">
        <f t="shared" si="174"/>
        <v>1.2354310048807968E-10</v>
      </c>
      <c r="DN313" s="26">
        <f t="shared" si="174"/>
        <v>9.428289247774496E-11</v>
      </c>
      <c r="DO313" s="26">
        <f t="shared" si="174"/>
        <v>7.1327057787511475E-11</v>
      </c>
      <c r="DP313" s="26">
        <f t="shared" si="174"/>
        <v>5.3495293340633512E-11</v>
      </c>
      <c r="DQ313" s="26">
        <f t="shared" si="174"/>
        <v>3.9778551458419561E-11</v>
      </c>
      <c r="DR313" s="26">
        <f t="shared" si="174"/>
        <v>2.9328254041377426E-11</v>
      </c>
      <c r="DS313" s="26">
        <f t="shared" si="174"/>
        <v>2.144166471932629E-11</v>
      </c>
      <c r="DT313" s="26">
        <f t="shared" si="174"/>
        <v>1.5545206921511494E-11</v>
      </c>
      <c r="DU313" s="26">
        <f t="shared" si="174"/>
        <v>1.1177132249351222E-11</v>
      </c>
      <c r="DV313" s="26">
        <f t="shared" si="174"/>
        <v>7.9705779155209764E-12</v>
      </c>
      <c r="DW313" s="26">
        <f t="shared" si="174"/>
        <v>5.6377258426855933E-12</v>
      </c>
      <c r="DX313" s="26">
        <f t="shared" si="172"/>
        <v>3.9555011960777859E-12</v>
      </c>
      <c r="DY313" s="26">
        <f t="shared" si="172"/>
        <v>2.7530288324701552E-12</v>
      </c>
      <c r="DZ313" s="26">
        <f t="shared" si="172"/>
        <v>1.9009008605150999E-12</v>
      </c>
      <c r="EA313" s="26">
        <f t="shared" si="172"/>
        <v>1.3021919280693894E-12</v>
      </c>
      <c r="EB313" s="26">
        <f t="shared" si="172"/>
        <v>8.8508357610966748E-13</v>
      </c>
      <c r="EC313" s="26">
        <f t="shared" si="172"/>
        <v>5.9691683039954134E-13</v>
      </c>
      <c r="ED313" s="26">
        <f t="shared" si="172"/>
        <v>3.9947510957507874E-13</v>
      </c>
      <c r="EE313" s="26">
        <f t="shared" si="173"/>
        <v>2.6530026361092895E-13</v>
      </c>
      <c r="EF313" s="26">
        <f t="shared" si="173"/>
        <v>1.7485699192538674E-13</v>
      </c>
      <c r="EG313" s="26">
        <f t="shared" si="173"/>
        <v>1.143801375752522E-13</v>
      </c>
      <c r="EH313" s="26">
        <f t="shared" si="173"/>
        <v>7.4261731112291246E-14</v>
      </c>
      <c r="EI313" s="26">
        <f t="shared" si="173"/>
        <v>4.7857560050143156E-14</v>
      </c>
      <c r="EJ313" s="26">
        <f t="shared" si="173"/>
        <v>3.0614762679135304E-14</v>
      </c>
      <c r="EK313" s="26">
        <f t="shared" si="173"/>
        <v>1.9441491628356265E-14</v>
      </c>
      <c r="EL313" s="26">
        <f t="shared" si="173"/>
        <v>1.2256592548311462E-14</v>
      </c>
      <c r="EM313" s="26">
        <f t="shared" si="173"/>
        <v>7.6713924582957123E-15</v>
      </c>
      <c r="EN313" s="26">
        <f t="shared" si="173"/>
        <v>4.7672224562266051E-15</v>
      </c>
      <c r="EO313" s="26">
        <f t="shared" si="173"/>
        <v>2.9414776857568366E-15</v>
      </c>
      <c r="EP313" s="26">
        <f t="shared" si="173"/>
        <v>1.8021729483158057E-15</v>
      </c>
      <c r="EQ313" s="26">
        <f t="shared" si="173"/>
        <v>1.096426898625689E-15</v>
      </c>
      <c r="ER313" s="26">
        <f t="shared" si="173"/>
        <v>6.6242458458636057E-16</v>
      </c>
      <c r="ES313" s="26">
        <f t="shared" si="175"/>
        <v>3.9745475075181374E-16</v>
      </c>
      <c r="ET313" s="26">
        <f t="shared" si="175"/>
        <v>2.3683947476307176E-16</v>
      </c>
      <c r="EU313" s="26">
        <f t="shared" si="175"/>
        <v>1.401703013903853E-16</v>
      </c>
      <c r="EV313" s="26">
        <f t="shared" si="175"/>
        <v>8.2397406898404385E-17</v>
      </c>
      <c r="EW313" s="26">
        <f t="shared" si="175"/>
        <v>4.8111237584974272E-17</v>
      </c>
      <c r="EX313" s="26">
        <f t="shared" si="175"/>
        <v>2.7904517799285318E-17</v>
      </c>
      <c r="EY313" s="26">
        <f t="shared" si="175"/>
        <v>1.6077437407535145E-17</v>
      </c>
      <c r="EZ313" s="26">
        <f t="shared" si="175"/>
        <v>9.2022174635232059E-18</v>
      </c>
      <c r="FA313" s="26">
        <f t="shared" si="175"/>
        <v>5.2326334596505566E-18</v>
      </c>
      <c r="FB313" s="26">
        <f t="shared" si="175"/>
        <v>2.9560981233090489E-18</v>
      </c>
      <c r="FC313" s="26">
        <f t="shared" si="175"/>
        <v>1.6592292692121931E-18</v>
      </c>
      <c r="FD313" s="26">
        <f t="shared" si="175"/>
        <v>9.2533940013754832E-19</v>
      </c>
      <c r="FE313" s="26">
        <f t="shared" si="175"/>
        <v>5.1276769306985869E-19</v>
      </c>
      <c r="FF313" s="26">
        <f t="shared" si="175"/>
        <v>2.8234676770302357E-19</v>
      </c>
      <c r="FG313" s="26">
        <f t="shared" si="175"/>
        <v>1.5449162761108705E-19</v>
      </c>
      <c r="FH313" s="26">
        <f t="shared" si="175"/>
        <v>8.400482251352854E-20</v>
      </c>
    </row>
    <row r="314" spans="2:164" ht="19.2" customHeight="1" x14ac:dyDescent="0.3">
      <c r="B314" s="26">
        <f t="shared" si="176"/>
        <v>7.0379568615747895E-8</v>
      </c>
      <c r="C314" s="3">
        <v>130</v>
      </c>
      <c r="D314" s="26">
        <f t="shared" si="170"/>
        <v>1.1583149854243711E-45</v>
      </c>
      <c r="E314" s="26">
        <f t="shared" si="170"/>
        <v>1.007734037319203E-43</v>
      </c>
      <c r="F314" s="26">
        <f t="shared" si="170"/>
        <v>4.3836430623384882E-42</v>
      </c>
      <c r="G314" s="26">
        <f t="shared" si="170"/>
        <v>1.2712564880781776E-40</v>
      </c>
      <c r="H314" s="26">
        <f t="shared" si="170"/>
        <v>2.7649828615700292E-39</v>
      </c>
      <c r="I314" s="26">
        <f t="shared" si="170"/>
        <v>4.8110701791318591E-38</v>
      </c>
      <c r="J314" s="26">
        <f t="shared" si="170"/>
        <v>6.9760517597411268E-37</v>
      </c>
      <c r="K314" s="26">
        <f t="shared" si="170"/>
        <v>8.6702357585354104E-36</v>
      </c>
      <c r="L314" s="26">
        <f t="shared" si="170"/>
        <v>9.428881387407307E-35</v>
      </c>
      <c r="M314" s="26">
        <f t="shared" si="170"/>
        <v>9.1145853411603754E-34</v>
      </c>
      <c r="N314" s="26">
        <f t="shared" si="170"/>
        <v>7.9296892468096241E-33</v>
      </c>
      <c r="O314" s="26">
        <f t="shared" si="170"/>
        <v>6.271663313385696E-32</v>
      </c>
      <c r="P314" s="26">
        <f t="shared" si="170"/>
        <v>4.5469559022046629E-31</v>
      </c>
      <c r="Q314" s="26">
        <f t="shared" si="170"/>
        <v>3.0429627960908171E-30</v>
      </c>
      <c r="R314" s="26">
        <f t="shared" si="170"/>
        <v>1.890984023285001E-29</v>
      </c>
      <c r="S314" s="26">
        <f t="shared" si="170"/>
        <v>1.0967707335053003E-28</v>
      </c>
      <c r="T314" s="26">
        <f t="shared" si="167"/>
        <v>5.9636908634350788E-28</v>
      </c>
      <c r="U314" s="26">
        <f t="shared" si="167"/>
        <v>3.0520065006991072E-27</v>
      </c>
      <c r="V314" s="26">
        <f t="shared" si="167"/>
        <v>1.4751364753379096E-26</v>
      </c>
      <c r="W314" s="26">
        <f t="shared" si="167"/>
        <v>6.7545722818104434E-26</v>
      </c>
      <c r="X314" s="26">
        <f t="shared" si="167"/>
        <v>2.9382389425875572E-25</v>
      </c>
      <c r="Y314" s="26">
        <f t="shared" si="167"/>
        <v>1.2172704190719865E-24</v>
      </c>
      <c r="Z314" s="26">
        <f t="shared" si="167"/>
        <v>4.8137512026937486E-24</v>
      </c>
      <c r="AA314" s="26">
        <f t="shared" si="167"/>
        <v>1.8208537158015543E-23</v>
      </c>
      <c r="AB314" s="26">
        <f t="shared" si="167"/>
        <v>6.6005947197806355E-23</v>
      </c>
      <c r="AC314" s="26">
        <f t="shared" si="167"/>
        <v>2.2970069624836635E-22</v>
      </c>
      <c r="AD314" s="26">
        <f t="shared" si="167"/>
        <v>7.6861386821568327E-22</v>
      </c>
      <c r="AE314" s="26">
        <f t="shared" si="167"/>
        <v>2.4766446864727603E-21</v>
      </c>
      <c r="AF314" s="26">
        <f t="shared" si="167"/>
        <v>7.6952888472546936E-21</v>
      </c>
      <c r="AG314" s="26">
        <f t="shared" si="167"/>
        <v>2.3085866541764048E-20</v>
      </c>
      <c r="AH314" s="26">
        <f t="shared" si="167"/>
        <v>6.6949012971115295E-20</v>
      </c>
      <c r="AI314" s="26">
        <f t="shared" si="177"/>
        <v>1.8788916543506601E-19</v>
      </c>
      <c r="AJ314" s="26">
        <f t="shared" si="177"/>
        <v>5.1082366852658541E-19</v>
      </c>
      <c r="AK314" s="26">
        <f t="shared" si="177"/>
        <v>1.3467169442973625E-18</v>
      </c>
      <c r="AL314" s="26">
        <f t="shared" si="177"/>
        <v>3.4460110045256026E-18</v>
      </c>
      <c r="AM314" s="26">
        <f t="shared" si="177"/>
        <v>8.5657987826779033E-18</v>
      </c>
      <c r="AN314" s="26">
        <f t="shared" si="177"/>
        <v>2.0700680391471667E-17</v>
      </c>
      <c r="AO314" s="26">
        <f t="shared" si="177"/>
        <v>4.8674572812379415E-17</v>
      </c>
      <c r="AP314" s="26">
        <f t="shared" si="177"/>
        <v>1.1143915354413176E-16</v>
      </c>
      <c r="AQ314" s="26">
        <f t="shared" si="177"/>
        <v>2.4859503482921644E-16</v>
      </c>
      <c r="AR314" s="26">
        <f t="shared" si="177"/>
        <v>5.406942007535471E-16</v>
      </c>
      <c r="AS314" s="26">
        <f t="shared" si="177"/>
        <v>1.1473267186721596E-15</v>
      </c>
      <c r="AT314" s="26">
        <f t="shared" si="177"/>
        <v>2.3766053458208991E-15</v>
      </c>
      <c r="AU314" s="26">
        <f t="shared" si="177"/>
        <v>4.8084805834050805E-15</v>
      </c>
      <c r="AV314" s="26">
        <f t="shared" si="177"/>
        <v>9.5076775171872758E-15</v>
      </c>
      <c r="AW314" s="26">
        <f t="shared" si="177"/>
        <v>1.8381509866562038E-14</v>
      </c>
      <c r="AX314" s="26">
        <f t="shared" si="177"/>
        <v>3.4765029530236946E-14</v>
      </c>
      <c r="AY314" s="26">
        <f t="shared" si="177"/>
        <v>6.4352288704907074E-14</v>
      </c>
      <c r="AZ314" s="26">
        <f t="shared" si="177"/>
        <v>1.1663852327764374E-13</v>
      </c>
      <c r="BA314" s="26">
        <f t="shared" si="177"/>
        <v>2.0709288826846965E-13</v>
      </c>
      <c r="BB314" s="26">
        <f t="shared" si="177"/>
        <v>3.6034162558713833E-13</v>
      </c>
      <c r="BC314" s="26">
        <f t="shared" si="177"/>
        <v>6.1470042011923467E-13</v>
      </c>
      <c r="BD314" s="26">
        <f t="shared" si="177"/>
        <v>1.0284410875071757E-12</v>
      </c>
      <c r="BE314" s="26">
        <f t="shared" si="177"/>
        <v>1.6881957474174405E-12</v>
      </c>
      <c r="BF314" s="26">
        <f t="shared" si="177"/>
        <v>2.7198709263947714E-12</v>
      </c>
      <c r="BG314" s="26">
        <f t="shared" si="177"/>
        <v>4.3023412835699239E-12</v>
      </c>
      <c r="BH314" s="26">
        <f t="shared" si="177"/>
        <v>6.6839944941175546E-12</v>
      </c>
      <c r="BI314" s="26">
        <f t="shared" si="177"/>
        <v>1.0201886333126804E-11</v>
      </c>
      <c r="BJ314" s="26">
        <f t="shared" si="177"/>
        <v>1.5302829499690124E-11</v>
      </c>
      <c r="BK314" s="26">
        <f t="shared" si="177"/>
        <v>2.2565189262254913E-11</v>
      </c>
      <c r="BL314" s="26">
        <f t="shared" si="177"/>
        <v>3.2719524430269739E-11</v>
      </c>
      <c r="BM314" s="26">
        <f t="shared" si="177"/>
        <v>4.6665551236614222E-11</v>
      </c>
      <c r="BN314" s="26">
        <f t="shared" si="177"/>
        <v>6.5482305767507011E-11</v>
      </c>
      <c r="BO314" s="26">
        <f t="shared" si="177"/>
        <v>9.0427946059890547E-11</v>
      </c>
      <c r="BP314" s="26">
        <f t="shared" si="177"/>
        <v>1.2292548917516406E-10</v>
      </c>
      <c r="BQ314" s="26">
        <f t="shared" si="177"/>
        <v>1.6453103935752696E-10</v>
      </c>
      <c r="BR314" s="26">
        <f t="shared" si="177"/>
        <v>2.1688182460764897E-10</v>
      </c>
      <c r="BS314" s="26">
        <f t="shared" si="177"/>
        <v>2.8162266777411178E-10</v>
      </c>
      <c r="BT314" s="26">
        <f t="shared" si="177"/>
        <v>3.6031135435805419E-10</v>
      </c>
      <c r="BU314" s="26">
        <f t="shared" si="177"/>
        <v>4.5430562071233034E-10</v>
      </c>
      <c r="BV314" s="26">
        <f t="shared" si="177"/>
        <v>5.6463698574246691E-10</v>
      </c>
      <c r="BW314" s="26">
        <f t="shared" si="177"/>
        <v>6.9187912337457327E-10</v>
      </c>
      <c r="BX314" s="26">
        <f t="shared" si="177"/>
        <v>8.3602060741094206E-10</v>
      </c>
      <c r="BY314" s="26">
        <f t="shared" si="177"/>
        <v>9.9635332664043895E-10</v>
      </c>
      <c r="BZ314" s="26">
        <f t="shared" si="177"/>
        <v>1.1713883705097035E-9</v>
      </c>
      <c r="CA314" s="26">
        <f t="shared" si="177"/>
        <v>1.3588105097912568E-9</v>
      </c>
      <c r="CB314" s="26">
        <f t="shared" si="177"/>
        <v>1.5554804519978877E-9</v>
      </c>
      <c r="CC314" s="26">
        <f t="shared" si="177"/>
        <v>1.7574909003093006E-9</v>
      </c>
      <c r="CD314" s="26">
        <f t="shared" si="177"/>
        <v>1.9602783118834525E-9</v>
      </c>
      <c r="CE314" s="26">
        <f t="shared" si="174"/>
        <v>2.158787508023545E-9</v>
      </c>
      <c r="CF314" s="26">
        <f t="shared" si="174"/>
        <v>2.3476814149756057E-9</v>
      </c>
      <c r="CG314" s="26">
        <f t="shared" si="174"/>
        <v>2.5215837420108355E-9</v>
      </c>
      <c r="CH314" s="26">
        <f t="shared" si="174"/>
        <v>2.6753388482310102E-9</v>
      </c>
      <c r="CI314" s="26">
        <f t="shared" si="174"/>
        <v>2.8042708409168407E-9</v>
      </c>
      <c r="CJ314" s="26">
        <f t="shared" si="174"/>
        <v>2.9044233709495848E-9</v>
      </c>
      <c r="CK314" s="26">
        <f t="shared" si="174"/>
        <v>2.9727627443836931E-9</v>
      </c>
      <c r="CL314" s="26">
        <f t="shared" si="174"/>
        <v>3.0073297530393173E-9</v>
      </c>
      <c r="CM314" s="26">
        <f t="shared" si="174"/>
        <v>3.0073297530393181E-9</v>
      </c>
      <c r="CN314" s="26">
        <f t="shared" si="174"/>
        <v>2.9731555513002344E-9</v>
      </c>
      <c r="CO314" s="26">
        <f t="shared" si="174"/>
        <v>2.9063430670013536E-9</v>
      </c>
      <c r="CP314" s="26">
        <f t="shared" si="174"/>
        <v>2.8094649647679738E-9</v>
      </c>
      <c r="CQ314" s="26">
        <f t="shared" si="174"/>
        <v>2.6859719992836692E-9</v>
      </c>
      <c r="CR314" s="26">
        <f t="shared" si="174"/>
        <v>2.5399952601921647E-9</v>
      </c>
      <c r="CS314" s="26">
        <f t="shared" si="174"/>
        <v>2.3761245982442848E-9</v>
      </c>
      <c r="CT314" s="26">
        <f t="shared" si="174"/>
        <v>2.1991791494388589E-9</v>
      </c>
      <c r="CU314" s="26">
        <f t="shared" si="174"/>
        <v>2.0139851158019031E-9</v>
      </c>
      <c r="CV314" s="26">
        <f t="shared" si="174"/>
        <v>1.8251740111954705E-9</v>
      </c>
      <c r="CW314" s="26">
        <f t="shared" si="174"/>
        <v>1.6370117420000628E-9</v>
      </c>
      <c r="CX314" s="26">
        <f t="shared" si="174"/>
        <v>1.4532655260612774E-9</v>
      </c>
      <c r="CY314" s="26">
        <f t="shared" si="174"/>
        <v>1.2771121289629433E-9</v>
      </c>
      <c r="CZ314" s="26">
        <f t="shared" si="174"/>
        <v>1.1110875521977608E-9</v>
      </c>
      <c r="DA314" s="26">
        <f t="shared" si="174"/>
        <v>9.5707541624955694E-10</v>
      </c>
      <c r="DB314" s="26">
        <f t="shared" si="174"/>
        <v>8.1632903150697287E-10</v>
      </c>
      <c r="DC314" s="26">
        <f t="shared" si="174"/>
        <v>6.8952063826317432E-10</v>
      </c>
      <c r="DD314" s="26">
        <f t="shared" si="174"/>
        <v>5.7681053393169252E-10</v>
      </c>
      <c r="DE314" s="26">
        <f t="shared" si="174"/>
        <v>4.7792872811483104E-10</v>
      </c>
      <c r="DF314" s="26">
        <f t="shared" si="174"/>
        <v>3.9226225798103993E-10</v>
      </c>
      <c r="DG314" s="26">
        <f t="shared" si="174"/>
        <v>3.1894220976028539E-10</v>
      </c>
      <c r="DH314" s="26">
        <f t="shared" si="174"/>
        <v>2.5692566897356353E-10</v>
      </c>
      <c r="DI314" s="26">
        <f t="shared" si="174"/>
        <v>2.0506911193302758E-10</v>
      </c>
      <c r="DJ314" s="26">
        <f t="shared" si="174"/>
        <v>1.6219102489248542E-10</v>
      </c>
      <c r="DK314" s="26">
        <f t="shared" si="174"/>
        <v>1.2712269518600209E-10</v>
      </c>
      <c r="DL314" s="26">
        <f t="shared" si="174"/>
        <v>9.8747093581984094E-11</v>
      </c>
      <c r="DM314" s="26">
        <f t="shared" si="174"/>
        <v>7.6026523377279724E-11</v>
      </c>
      <c r="DN314" s="26">
        <f t="shared" si="174"/>
        <v>5.8020241524766069E-11</v>
      </c>
      <c r="DO314" s="26">
        <f t="shared" si="174"/>
        <v>4.3893574023083947E-11</v>
      </c>
      <c r="DP314" s="26">
        <f t="shared" si="174"/>
        <v>3.2920180517312902E-11</v>
      </c>
      <c r="DQ314" s="26">
        <f t="shared" si="174"/>
        <v>2.4479108589796628E-11</v>
      </c>
      <c r="DR314" s="26">
        <f t="shared" si="174"/>
        <v>1.8048156333155322E-11</v>
      </c>
      <c r="DS314" s="26">
        <f t="shared" si="174"/>
        <v>1.3194870596508473E-11</v>
      </c>
      <c r="DT314" s="26">
        <f t="shared" si="174"/>
        <v>9.5662811824686026E-12</v>
      </c>
      <c r="DU314" s="26">
        <f t="shared" si="174"/>
        <v>6.8782352303699754E-12</v>
      </c>
      <c r="DV314" s="26">
        <f t="shared" si="174"/>
        <v>4.9049710249359808E-12</v>
      </c>
      <c r="DW314" s="26">
        <f t="shared" si="174"/>
        <v>3.4693697493449772E-12</v>
      </c>
      <c r="DX314" s="26">
        <f t="shared" si="172"/>
        <v>2.4341545822017122E-12</v>
      </c>
      <c r="DY314" s="26">
        <f t="shared" si="172"/>
        <v>1.6941715892124015E-12</v>
      </c>
      <c r="DZ314" s="26">
        <f t="shared" si="172"/>
        <v>1.1697851449323679E-12</v>
      </c>
      <c r="EA314" s="26">
        <f t="shared" si="172"/>
        <v>8.0134887881193116E-13</v>
      </c>
      <c r="EB314" s="26">
        <f t="shared" si="172"/>
        <v>5.4466681606748712E-13</v>
      </c>
      <c r="EC314" s="26">
        <f t="shared" si="172"/>
        <v>3.6733343409202509E-13</v>
      </c>
      <c r="ED314" s="26">
        <f t="shared" si="172"/>
        <v>2.4583083666158667E-13</v>
      </c>
      <c r="EE314" s="26">
        <f t="shared" si="173"/>
        <v>1.6326170068364842E-13</v>
      </c>
      <c r="EF314" s="26">
        <f t="shared" si="173"/>
        <v>1.076043027233148E-13</v>
      </c>
      <c r="EG314" s="26">
        <f t="shared" si="173"/>
        <v>7.0387776969385892E-14</v>
      </c>
      <c r="EH314" s="26">
        <f t="shared" si="173"/>
        <v>4.569952683833303E-14</v>
      </c>
      <c r="EI314" s="26">
        <f t="shared" si="173"/>
        <v>2.9450806184703454E-14</v>
      </c>
      <c r="EJ314" s="26">
        <f t="shared" si="173"/>
        <v>1.8839853956390939E-14</v>
      </c>
      <c r="EK314" s="26">
        <f t="shared" si="173"/>
        <v>1.1963994848219229E-14</v>
      </c>
      <c r="EL314" s="26">
        <f t="shared" si="173"/>
        <v>7.5425184912685842E-15</v>
      </c>
      <c r="EM314" s="26">
        <f t="shared" si="173"/>
        <v>4.7208568974127419E-15</v>
      </c>
      <c r="EN314" s="26">
        <f t="shared" si="173"/>
        <v>2.9336753576779083E-15</v>
      </c>
      <c r="EO314" s="26">
        <f t="shared" si="173"/>
        <v>1.8101401143118978E-15</v>
      </c>
      <c r="EP314" s="26">
        <f t="shared" si="173"/>
        <v>1.1090295066558795E-15</v>
      </c>
      <c r="EQ314" s="26">
        <f t="shared" si="173"/>
        <v>6.7472424530811563E-16</v>
      </c>
      <c r="ER314" s="26">
        <f t="shared" si="173"/>
        <v>4.0764589820699073E-16</v>
      </c>
      <c r="ES314" s="26">
        <f t="shared" si="175"/>
        <v>2.4458753892419286E-16</v>
      </c>
      <c r="ET314" s="26">
        <f t="shared" si="175"/>
        <v>1.4574736908496709E-16</v>
      </c>
      <c r="EU314" s="26">
        <f t="shared" si="175"/>
        <v>8.6258647009467793E-17</v>
      </c>
      <c r="EV314" s="26">
        <f t="shared" si="175"/>
        <v>5.070609655286419E-17</v>
      </c>
      <c r="EW314" s="26">
        <f t="shared" si="175"/>
        <v>2.9606915436907219E-17</v>
      </c>
      <c r="EX314" s="26">
        <f t="shared" si="175"/>
        <v>1.7172010953406334E-17</v>
      </c>
      <c r="EY314" s="26">
        <f t="shared" si="175"/>
        <v>9.893807635406234E-18</v>
      </c>
      <c r="EZ314" s="26">
        <f t="shared" si="175"/>
        <v>5.6629030544758131E-18</v>
      </c>
      <c r="FA314" s="26">
        <f t="shared" si="175"/>
        <v>3.2200821290157241E-18</v>
      </c>
      <c r="FB314" s="26">
        <f t="shared" si="175"/>
        <v>1.8191373066517205E-18</v>
      </c>
      <c r="FC314" s="26">
        <f t="shared" si="175"/>
        <v>1.0210641656690409E-18</v>
      </c>
      <c r="FD314" s="26">
        <f t="shared" si="175"/>
        <v>5.6943963085387537E-19</v>
      </c>
      <c r="FE314" s="26">
        <f t="shared" si="175"/>
        <v>3.1554934958145116E-19</v>
      </c>
      <c r="FF314" s="26">
        <f t="shared" si="175"/>
        <v>1.7375185704801433E-19</v>
      </c>
      <c r="FG314" s="26">
        <f t="shared" si="175"/>
        <v>9.5071770837591944E-20</v>
      </c>
      <c r="FH314" s="26">
        <f t="shared" si="175"/>
        <v>5.1695275392940587E-20</v>
      </c>
    </row>
    <row r="315" spans="2:164" ht="19.2" customHeight="1" x14ac:dyDescent="0.3">
      <c r="B315" s="26">
        <f t="shared" si="176"/>
        <v>4.2979889230991396E-8</v>
      </c>
      <c r="C315" s="3">
        <v>131</v>
      </c>
      <c r="D315" s="26">
        <f t="shared" si="170"/>
        <v>7.0736793003015559E-46</v>
      </c>
      <c r="E315" s="26">
        <f t="shared" si="170"/>
        <v>6.1541009912623527E-44</v>
      </c>
      <c r="F315" s="26">
        <f t="shared" si="170"/>
        <v>2.6770339311990964E-42</v>
      </c>
      <c r="G315" s="26">
        <f t="shared" si="170"/>
        <v>7.7633984004774772E-41</v>
      </c>
      <c r="H315" s="26">
        <f t="shared" si="170"/>
        <v>1.6885391521038471E-39</v>
      </c>
      <c r="I315" s="26">
        <f t="shared" si="170"/>
        <v>2.9380581246606989E-38</v>
      </c>
      <c r="J315" s="26">
        <f t="shared" si="170"/>
        <v>4.2601842807579715E-37</v>
      </c>
      <c r="K315" s="26">
        <f t="shared" si="170"/>
        <v>5.294800463227771E-36</v>
      </c>
      <c r="L315" s="26">
        <f t="shared" si="170"/>
        <v>5.7580955037602297E-35</v>
      </c>
      <c r="M315" s="26">
        <f t="shared" si="170"/>
        <v>5.5661589869682091E-34</v>
      </c>
      <c r="N315" s="26">
        <f t="shared" si="170"/>
        <v>4.8425583186624014E-33</v>
      </c>
      <c r="O315" s="26">
        <f t="shared" si="170"/>
        <v>3.8300233974874759E-32</v>
      </c>
      <c r="P315" s="26">
        <f t="shared" si="170"/>
        <v>2.7767669631784406E-31</v>
      </c>
      <c r="Q315" s="26">
        <f t="shared" si="170"/>
        <v>1.8582978907424972E-30</v>
      </c>
      <c r="R315" s="26">
        <f t="shared" si="170"/>
        <v>1.1547994035328336E-29</v>
      </c>
      <c r="S315" s="26">
        <f t="shared" si="170"/>
        <v>6.6978365404904326E-29</v>
      </c>
      <c r="T315" s="26">
        <f t="shared" si="167"/>
        <v>3.6419486188916779E-28</v>
      </c>
      <c r="U315" s="26">
        <f t="shared" si="167"/>
        <v>1.8638207637857282E-27</v>
      </c>
      <c r="V315" s="26">
        <f t="shared" si="167"/>
        <v>9.0084670249643999E-27</v>
      </c>
      <c r="W315" s="26">
        <f t="shared" si="167"/>
        <v>4.1249296377468659E-26</v>
      </c>
      <c r="X315" s="26">
        <f t="shared" si="167"/>
        <v>1.7943443924198954E-25</v>
      </c>
      <c r="Y315" s="26">
        <f t="shared" si="167"/>
        <v>7.4337124828824158E-25</v>
      </c>
      <c r="Z315" s="26">
        <f t="shared" si="167"/>
        <v>2.9396953909580358E-24</v>
      </c>
      <c r="AA315" s="26">
        <f t="shared" si="167"/>
        <v>1.111971734840652E-23</v>
      </c>
      <c r="AB315" s="26">
        <f t="shared" si="167"/>
        <v>4.0308975387973646E-23</v>
      </c>
      <c r="AC315" s="26">
        <f t="shared" si="167"/>
        <v>1.4027523435014841E-22</v>
      </c>
      <c r="AD315" s="26">
        <f t="shared" si="167"/>
        <v>4.6938251494087878E-22</v>
      </c>
      <c r="AE315" s="26">
        <f t="shared" si="167"/>
        <v>1.5124547703650556E-21</v>
      </c>
      <c r="AF315" s="26">
        <f t="shared" si="167"/>
        <v>4.6994130364914501E-21</v>
      </c>
      <c r="AG315" s="26">
        <f t="shared" si="167"/>
        <v>1.4098239109474332E-20</v>
      </c>
      <c r="AH315" s="26">
        <f t="shared" si="167"/>
        <v>4.0884893417475287E-20</v>
      </c>
      <c r="AI315" s="26">
        <f t="shared" si="177"/>
        <v>1.1474147507485031E-19</v>
      </c>
      <c r="AJ315" s="26">
        <f t="shared" si="177"/>
        <v>3.119533853597491E-19</v>
      </c>
      <c r="AK315" s="26">
        <f t="shared" si="177"/>
        <v>8.2242256140297558E-19</v>
      </c>
      <c r="AL315" s="26">
        <f t="shared" si="177"/>
        <v>2.1044342012370246E-18</v>
      </c>
      <c r="AM315" s="26">
        <f t="shared" si="177"/>
        <v>5.23102215736059E-18</v>
      </c>
      <c r="AN315" s="26">
        <f t="shared" si="177"/>
        <v>1.2641636880288134E-17</v>
      </c>
      <c r="AO315" s="26">
        <f t="shared" si="177"/>
        <v>2.9724929961758641E-17</v>
      </c>
      <c r="AP315" s="26">
        <f t="shared" si="177"/>
        <v>6.8054444912447365E-17</v>
      </c>
      <c r="AQ315" s="26">
        <f t="shared" si="177"/>
        <v>1.5181376172776689E-16</v>
      </c>
      <c r="AR315" s="26">
        <f t="shared" si="177"/>
        <v>3.3019493175789379E-16</v>
      </c>
      <c r="AS315" s="26">
        <f t="shared" si="177"/>
        <v>7.0065753812040792E-16</v>
      </c>
      <c r="AT315" s="26">
        <f t="shared" si="177"/>
        <v>1.4513620432494147E-15</v>
      </c>
      <c r="AU315" s="26">
        <f t="shared" si="177"/>
        <v>2.9364766921557961E-15</v>
      </c>
      <c r="AV315" s="26">
        <f t="shared" si="177"/>
        <v>5.806215277671662E-15</v>
      </c>
      <c r="AW315" s="26">
        <f t="shared" si="177"/>
        <v>1.122534953683186E-14</v>
      </c>
      <c r="AX315" s="26">
        <f t="shared" si="177"/>
        <v>2.1230552384877681E-14</v>
      </c>
      <c r="AY315" s="26">
        <f t="shared" si="177"/>
        <v>3.9299107606050409E-14</v>
      </c>
      <c r="AZ315" s="26">
        <f t="shared" si="177"/>
        <v>7.1229632535966166E-14</v>
      </c>
      <c r="BA315" s="26">
        <f t="shared" si="177"/>
        <v>1.264689394005931E-13</v>
      </c>
      <c r="BB315" s="26">
        <f t="shared" si="177"/>
        <v>2.2005595455703267E-13</v>
      </c>
      <c r="BC315" s="26">
        <f t="shared" si="177"/>
        <v>3.7538956953846668E-13</v>
      </c>
      <c r="BD315" s="26">
        <f t="shared" si="177"/>
        <v>6.2805562595858515E-13</v>
      </c>
      <c r="BE315" s="26">
        <f t="shared" si="177"/>
        <v>1.0309592350640933E-12</v>
      </c>
      <c r="BF315" s="26">
        <f t="shared" si="177"/>
        <v>1.6609898787143763E-12</v>
      </c>
      <c r="BG315" s="26">
        <f t="shared" si="177"/>
        <v>2.6273839899663851E-12</v>
      </c>
      <c r="BH315" s="26">
        <f t="shared" si="177"/>
        <v>4.0818286986977732E-12</v>
      </c>
      <c r="BI315" s="26">
        <f t="shared" si="177"/>
        <v>6.2301595927492392E-12</v>
      </c>
      <c r="BJ315" s="26">
        <f t="shared" si="177"/>
        <v>9.345239389123808E-12</v>
      </c>
      <c r="BK315" s="26">
        <f t="shared" si="177"/>
        <v>1.3780268251758826E-11</v>
      </c>
      <c r="BL315" s="26">
        <f t="shared" si="177"/>
        <v>1.9981388965050371E-11</v>
      </c>
      <c r="BM315" s="26">
        <f t="shared" si="177"/>
        <v>2.8498046556711185E-11</v>
      </c>
      <c r="BN315" s="26">
        <f t="shared" si="177"/>
        <v>3.9989194361836636E-11</v>
      </c>
      <c r="BO315" s="26">
        <f t="shared" si="177"/>
        <v>5.5223173166345783E-11</v>
      </c>
      <c r="BP315" s="26">
        <f t="shared" si="177"/>
        <v>7.5069001023001506E-11</v>
      </c>
      <c r="BQ315" s="26">
        <f t="shared" si="177"/>
        <v>1.004769706000172E-10</v>
      </c>
      <c r="BR315" s="26">
        <f t="shared" si="177"/>
        <v>1.3244691579093165E-10</v>
      </c>
      <c r="BS315" s="26">
        <f t="shared" si="177"/>
        <v>1.7198330856434432E-10</v>
      </c>
      <c r="BT315" s="26">
        <f t="shared" si="177"/>
        <v>2.2003746831026372E-10</v>
      </c>
      <c r="BU315" s="26">
        <f t="shared" si="177"/>
        <v>2.7743854699989846E-10</v>
      </c>
      <c r="BV315" s="26">
        <f t="shared" si="177"/>
        <v>3.4481647984273041E-10</v>
      </c>
      <c r="BW315" s="26">
        <f t="shared" si="177"/>
        <v>4.225216020608112E-10</v>
      </c>
      <c r="BX315" s="26">
        <f t="shared" si="177"/>
        <v>5.1054693582347976E-10</v>
      </c>
      <c r="BY315" s="26">
        <f t="shared" si="177"/>
        <v>6.0846004680332589E-10</v>
      </c>
      <c r="BZ315" s="26">
        <f t="shared" si="177"/>
        <v>7.1535167664715238E-10</v>
      </c>
      <c r="CA315" s="26">
        <f t="shared" si="177"/>
        <v>8.2980794491069727E-10</v>
      </c>
      <c r="CB315" s="26">
        <f t="shared" si="177"/>
        <v>9.4991172641093088E-10</v>
      </c>
      <c r="CC315" s="26">
        <f t="shared" si="177"/>
        <v>1.0732768856850769E-9</v>
      </c>
      <c r="CD315" s="26">
        <f t="shared" si="177"/>
        <v>1.1971165263410484E-9</v>
      </c>
      <c r="CE315" s="26">
        <f t="shared" si="174"/>
        <v>1.3183435163502661E-9</v>
      </c>
      <c r="CF315" s="26">
        <f t="shared" si="174"/>
        <v>1.4336985740309148E-9</v>
      </c>
      <c r="CG315" s="26">
        <f t="shared" si="174"/>
        <v>1.539898468403575E-9</v>
      </c>
      <c r="CH315" s="26">
        <f t="shared" si="174"/>
        <v>1.6337947164769647E-9</v>
      </c>
      <c r="CI315" s="26">
        <f t="shared" si="174"/>
        <v>1.7125318112469383E-9</v>
      </c>
      <c r="CJ315" s="26">
        <f t="shared" si="174"/>
        <v>1.7736936616486145E-9</v>
      </c>
      <c r="CK315" s="26">
        <f t="shared" si="174"/>
        <v>1.8154276301579938E-9</v>
      </c>
      <c r="CL315" s="26">
        <f t="shared" si="174"/>
        <v>1.8365372537644821E-9</v>
      </c>
      <c r="CM315" s="26">
        <f t="shared" si="174"/>
        <v>1.8365372537644825E-9</v>
      </c>
      <c r="CN315" s="26">
        <f t="shared" si="174"/>
        <v>1.8156675122444314E-9</v>
      </c>
      <c r="CO315" s="26">
        <f t="shared" si="174"/>
        <v>1.7748659951153434E-9</v>
      </c>
      <c r="CP315" s="26">
        <f t="shared" si="174"/>
        <v>1.7157037952781645E-9</v>
      </c>
      <c r="CQ315" s="26">
        <f t="shared" si="174"/>
        <v>1.6402882438373675E-9</v>
      </c>
      <c r="CR315" s="26">
        <f t="shared" si="174"/>
        <v>1.5511421436288142E-9</v>
      </c>
      <c r="CS315" s="26">
        <f t="shared" si="174"/>
        <v>1.4510684569430854E-9</v>
      </c>
      <c r="CT315" s="26">
        <f t="shared" si="174"/>
        <v>1.3430101675962597E-9</v>
      </c>
      <c r="CU315" s="26">
        <f t="shared" si="174"/>
        <v>1.2299145745355223E-9</v>
      </c>
      <c r="CV315" s="26">
        <f t="shared" si="174"/>
        <v>1.1146100831728147E-9</v>
      </c>
      <c r="CW315" s="26">
        <f t="shared" si="174"/>
        <v>9.9970182717561833E-10</v>
      </c>
      <c r="CX315" s="26">
        <f t="shared" si="174"/>
        <v>8.8749039759467978E-10</v>
      </c>
      <c r="CY315" s="26">
        <f t="shared" si="174"/>
        <v>7.7991580394684125E-10</v>
      </c>
      <c r="CZ315" s="26">
        <f t="shared" si="174"/>
        <v>6.7852674943375199E-10</v>
      </c>
      <c r="DA315" s="26">
        <f t="shared" si="174"/>
        <v>5.8447353664095509E-10</v>
      </c>
      <c r="DB315" s="26">
        <f t="shared" si="174"/>
        <v>4.9852154595846039E-10</v>
      </c>
      <c r="DC315" s="26">
        <f t="shared" si="174"/>
        <v>4.2108130580957519E-10</v>
      </c>
      <c r="DD315" s="26">
        <f t="shared" si="174"/>
        <v>3.5225070774454762E-10</v>
      </c>
      <c r="DE315" s="26">
        <f t="shared" si="174"/>
        <v>2.9186487213119667E-10</v>
      </c>
      <c r="DF315" s="26">
        <f t="shared" si="174"/>
        <v>2.3954947052277425E-10</v>
      </c>
      <c r="DG315" s="26">
        <f t="shared" ref="DG315:DV315" si="178">$B315*DG$182</f>
        <v>1.9477386855590091E-10</v>
      </c>
      <c r="DH315" s="26">
        <f t="shared" si="178"/>
        <v>1.569011718922537E-10</v>
      </c>
      <c r="DI315" s="26">
        <f t="shared" si="178"/>
        <v>1.2523304545528492E-10</v>
      </c>
      <c r="DJ315" s="26">
        <f t="shared" si="178"/>
        <v>9.904795413281626E-11</v>
      </c>
      <c r="DK315" s="26">
        <f t="shared" si="178"/>
        <v>7.7632180266261386E-11</v>
      </c>
      <c r="DL315" s="26">
        <f t="shared" si="178"/>
        <v>6.0303568599685387E-11</v>
      </c>
      <c r="DM315" s="26">
        <f t="shared" si="178"/>
        <v>4.6428411222766591E-11</v>
      </c>
      <c r="DN315" s="26">
        <f t="shared" si="178"/>
        <v>3.5432208564742896E-11</v>
      </c>
      <c r="DO315" s="26">
        <f t="shared" si="178"/>
        <v>2.6805236044631614E-11</v>
      </c>
      <c r="DP315" s="26">
        <f t="shared" si="178"/>
        <v>2.0103927033473675E-11</v>
      </c>
      <c r="DQ315" s="26">
        <f t="shared" si="178"/>
        <v>1.4949073947967515E-11</v>
      </c>
      <c r="DR315" s="26">
        <f t="shared" si="178"/>
        <v>1.1021774859942263E-11</v>
      </c>
      <c r="DS315" s="26">
        <f t="shared" si="178"/>
        <v>8.057936242142639E-12</v>
      </c>
      <c r="DT315" s="26">
        <f t="shared" si="178"/>
        <v>5.842003775553388E-12</v>
      </c>
      <c r="DU315" s="26">
        <f t="shared" si="178"/>
        <v>4.2004489956458171E-12</v>
      </c>
      <c r="DV315" s="26">
        <f t="shared" si="178"/>
        <v>2.995402152632682E-12</v>
      </c>
      <c r="DW315" s="26">
        <f t="shared" ref="CE315:DW321" si="179">$B315*DW$182</f>
        <v>2.1186990835694673E-12</v>
      </c>
      <c r="DX315" s="26">
        <f t="shared" si="172"/>
        <v>1.486506615085026E-12</v>
      </c>
      <c r="DY315" s="26">
        <f t="shared" si="172"/>
        <v>1.0346086040991842E-12</v>
      </c>
      <c r="DZ315" s="26">
        <f t="shared" si="172"/>
        <v>7.1437260759229099E-13</v>
      </c>
      <c r="EA315" s="26">
        <f t="shared" si="172"/>
        <v>4.893733611065264E-13</v>
      </c>
      <c r="EB315" s="26">
        <f t="shared" si="172"/>
        <v>3.3262095637709384E-13</v>
      </c>
      <c r="EC315" s="26">
        <f t="shared" si="172"/>
        <v>2.2432576127757422E-13</v>
      </c>
      <c r="ED315" s="26">
        <f t="shared" si="172"/>
        <v>1.5012570177806931E-13</v>
      </c>
      <c r="EE315" s="26">
        <f t="shared" ref="EE315:ET333" si="180">$B315*EE$182</f>
        <v>9.9701801944213509E-14</v>
      </c>
      <c r="EF315" s="26">
        <f t="shared" si="180"/>
        <v>6.5712551281414106E-14</v>
      </c>
      <c r="EG315" s="26">
        <f t="shared" si="180"/>
        <v>4.2984901966037504E-14</v>
      </c>
      <c r="EH315" s="26">
        <f t="shared" si="180"/>
        <v>2.7908107992875337E-14</v>
      </c>
      <c r="EI315" s="26">
        <f t="shared" si="180"/>
        <v>1.7985225150964074E-14</v>
      </c>
      <c r="EJ315" s="26">
        <f t="shared" si="180"/>
        <v>1.1505254324513635E-14</v>
      </c>
      <c r="EK315" s="26">
        <f t="shared" si="180"/>
        <v>7.3062563958591251E-15</v>
      </c>
      <c r="EL315" s="26">
        <f t="shared" si="180"/>
        <v>4.6061181626068022E-15</v>
      </c>
      <c r="EM315" s="26">
        <f t="shared" si="180"/>
        <v>2.8829660442215429E-15</v>
      </c>
      <c r="EN315" s="26">
        <f t="shared" si="180"/>
        <v>1.7915574703376671E-15</v>
      </c>
      <c r="EO315" s="26">
        <f t="shared" si="180"/>
        <v>1.1054290774423884E-15</v>
      </c>
      <c r="EP315" s="26">
        <f t="shared" si="180"/>
        <v>6.772699277287863E-16</v>
      </c>
      <c r="EQ315" s="26">
        <f t="shared" si="180"/>
        <v>4.1204534064618053E-16</v>
      </c>
      <c r="ER315" s="26">
        <f t="shared" si="180"/>
        <v>2.4894405997373662E-16</v>
      </c>
      <c r="ES315" s="26">
        <f t="shared" si="180"/>
        <v>1.4936643598424099E-16</v>
      </c>
      <c r="ET315" s="26">
        <f t="shared" si="180"/>
        <v>8.9006026922117963E-17</v>
      </c>
      <c r="EU315" s="26">
        <f t="shared" ref="ES315:FH331" si="181">$B315*EU$182</f>
        <v>5.2677036341660107E-17</v>
      </c>
      <c r="EV315" s="26">
        <f t="shared" si="181"/>
        <v>3.0965555146787521E-17</v>
      </c>
      <c r="EW315" s="26">
        <f t="shared" si="181"/>
        <v>1.8080559045439654E-17</v>
      </c>
      <c r="EX315" s="26">
        <f t="shared" si="181"/>
        <v>1.048672424635509E-17</v>
      </c>
      <c r="EY315" s="26">
        <f t="shared" si="181"/>
        <v>6.0420199300191185E-18</v>
      </c>
      <c r="EZ315" s="26">
        <f t="shared" si="181"/>
        <v>3.4582614073134992E-18</v>
      </c>
      <c r="FA315" s="26">
        <f t="shared" si="181"/>
        <v>1.9664623688645788E-18</v>
      </c>
      <c r="FB315" s="26">
        <f t="shared" si="181"/>
        <v>1.1109235460468606E-18</v>
      </c>
      <c r="FC315" s="26">
        <f t="shared" si="181"/>
        <v>6.2355063552308307E-19</v>
      </c>
      <c r="FD315" s="26">
        <f t="shared" si="181"/>
        <v>3.4774939288786534E-19</v>
      </c>
      <c r="FE315" s="26">
        <f t="shared" si="181"/>
        <v>1.9270189287417007E-19</v>
      </c>
      <c r="FF315" s="26">
        <f t="shared" si="181"/>
        <v>1.0610800430413168E-19</v>
      </c>
      <c r="FG315" s="26">
        <f t="shared" si="181"/>
        <v>5.8059096694713064E-20</v>
      </c>
      <c r="FH315" s="26">
        <f t="shared" si="181"/>
        <v>3.1569633827750206E-20</v>
      </c>
    </row>
    <row r="316" spans="2:164" ht="19.2" customHeight="1" x14ac:dyDescent="0.3">
      <c r="B316" s="26">
        <f t="shared" si="176"/>
        <v>2.6048417715752565E-8</v>
      </c>
      <c r="C316" s="3">
        <v>132</v>
      </c>
      <c r="D316" s="26">
        <f t="shared" si="170"/>
        <v>4.2870783638191582E-46</v>
      </c>
      <c r="E316" s="26">
        <f t="shared" si="170"/>
        <v>3.7297581765226673E-44</v>
      </c>
      <c r="F316" s="26">
        <f t="shared" si="170"/>
        <v>1.6224448067873438E-42</v>
      </c>
      <c r="G316" s="26">
        <f t="shared" si="170"/>
        <v>4.7050899396833559E-41</v>
      </c>
      <c r="H316" s="26">
        <f t="shared" si="170"/>
        <v>1.0233570618811274E-39</v>
      </c>
      <c r="I316" s="26">
        <f t="shared" si="170"/>
        <v>1.7806412876731649E-38</v>
      </c>
      <c r="J316" s="26">
        <f t="shared" si="170"/>
        <v>2.5819298671260632E-37</v>
      </c>
      <c r="K316" s="26">
        <f t="shared" si="170"/>
        <v>3.2089699777138254E-36</v>
      </c>
      <c r="L316" s="26">
        <f t="shared" si="170"/>
        <v>3.4897548507638028E-35</v>
      </c>
      <c r="M316" s="26">
        <f t="shared" si="170"/>
        <v>3.3734296890716682E-34</v>
      </c>
      <c r="N316" s="26">
        <f t="shared" si="170"/>
        <v>2.9348838294923876E-33</v>
      </c>
      <c r="O316" s="26">
        <f t="shared" si="170"/>
        <v>2.3212263015075793E-32</v>
      </c>
      <c r="P316" s="26">
        <f t="shared" si="170"/>
        <v>1.6828890685930073E-31</v>
      </c>
      <c r="Q316" s="26">
        <f t="shared" si="170"/>
        <v>1.1262411459045526E-30</v>
      </c>
      <c r="R316" s="26">
        <f t="shared" si="170"/>
        <v>6.9987842638354094E-30</v>
      </c>
      <c r="S316" s="26">
        <f t="shared" si="170"/>
        <v>4.0592948730245367E-29</v>
      </c>
      <c r="T316" s="26">
        <f t="shared" si="167"/>
        <v>2.2072415872070948E-28</v>
      </c>
      <c r="U316" s="26">
        <f t="shared" si="167"/>
        <v>1.1295883416883288E-27</v>
      </c>
      <c r="V316" s="26">
        <f t="shared" si="167"/>
        <v>5.4596769848269509E-27</v>
      </c>
      <c r="W316" s="26">
        <f t="shared" si="167"/>
        <v>2.4999573562102414E-26</v>
      </c>
      <c r="X316" s="26">
        <f t="shared" si="167"/>
        <v>1.0874814499514602E-25</v>
      </c>
      <c r="Y316" s="26">
        <f t="shared" si="167"/>
        <v>4.5052802926560446E-25</v>
      </c>
      <c r="Z316" s="26">
        <f t="shared" si="167"/>
        <v>1.7816335702776114E-24</v>
      </c>
      <c r="AA316" s="26">
        <f t="shared" si="167"/>
        <v>6.7392226353979438E-24</v>
      </c>
      <c r="AB316" s="26">
        <f t="shared" si="167"/>
        <v>2.442968205331755E-23</v>
      </c>
      <c r="AC316" s="26">
        <f t="shared" si="167"/>
        <v>8.5015293545545155E-23</v>
      </c>
      <c r="AD316" s="26">
        <f t="shared" si="167"/>
        <v>2.8447425147932265E-22</v>
      </c>
      <c r="AE316" s="26">
        <f t="shared" si="167"/>
        <v>9.166392547667075E-22</v>
      </c>
      <c r="AF316" s="26">
        <f t="shared" si="167"/>
        <v>2.8481291130251434E-21</v>
      </c>
      <c r="AG316" s="26">
        <f t="shared" si="167"/>
        <v>8.5443873390754193E-21</v>
      </c>
      <c r="AH316" s="26">
        <f t="shared" si="167"/>
        <v>2.4778723283318551E-20</v>
      </c>
      <c r="AI316" s="26">
        <f t="shared" si="177"/>
        <v>6.9540287924152248E-20</v>
      </c>
      <c r="AJ316" s="26">
        <f t="shared" si="177"/>
        <v>1.890626577937888E-19</v>
      </c>
      <c r="AK316" s="26">
        <f t="shared" si="177"/>
        <v>4.9843791600180724E-19</v>
      </c>
      <c r="AL316" s="26">
        <f t="shared" si="177"/>
        <v>1.2754146674163885E-18</v>
      </c>
      <c r="AM316" s="26">
        <f t="shared" si="177"/>
        <v>3.1703164590064429E-18</v>
      </c>
      <c r="AN316" s="26">
        <f t="shared" si="177"/>
        <v>7.6615981092655958E-18</v>
      </c>
      <c r="AO316" s="26">
        <f t="shared" si="177"/>
        <v>1.8015109067732647E-17</v>
      </c>
      <c r="AP316" s="26">
        <f t="shared" si="177"/>
        <v>4.1245118128756305E-17</v>
      </c>
      <c r="AQ316" s="26">
        <f t="shared" si="177"/>
        <v>9.2008340441071551E-17</v>
      </c>
      <c r="AR316" s="26">
        <f t="shared" si="177"/>
        <v>2.0011814045933112E-16</v>
      </c>
      <c r="AS316" s="26">
        <f t="shared" si="177"/>
        <v>4.2464093219418995E-16</v>
      </c>
      <c r="AT316" s="26">
        <f t="shared" si="177"/>
        <v>8.7961335954510671E-16</v>
      </c>
      <c r="AU316" s="26">
        <f t="shared" si="177"/>
        <v>1.7796828437307994E-15</v>
      </c>
      <c r="AV316" s="26">
        <f t="shared" si="177"/>
        <v>3.5189183501040649E-15</v>
      </c>
      <c r="AW316" s="26">
        <f t="shared" si="177"/>
        <v>6.8032421435345143E-15</v>
      </c>
      <c r="AX316" s="26">
        <f t="shared" si="177"/>
        <v>1.2867001445380513E-14</v>
      </c>
      <c r="AY316" s="26">
        <f t="shared" si="177"/>
        <v>2.3817640973364069E-14</v>
      </c>
      <c r="AZ316" s="26">
        <f t="shared" si="177"/>
        <v>4.3169474264222259E-14</v>
      </c>
      <c r="BA316" s="26">
        <f t="shared" si="177"/>
        <v>7.6647842060966103E-14</v>
      </c>
      <c r="BB316" s="26">
        <f t="shared" si="177"/>
        <v>1.3336724518608146E-13</v>
      </c>
      <c r="BC316" s="26">
        <f t="shared" si="177"/>
        <v>2.2750883002331492E-13</v>
      </c>
      <c r="BD316" s="26">
        <f t="shared" si="177"/>
        <v>3.8063977330823637E-13</v>
      </c>
      <c r="BE316" s="26">
        <f t="shared" si="177"/>
        <v>6.2482377882672817E-13</v>
      </c>
      <c r="BF316" s="26">
        <f t="shared" si="177"/>
        <v>1.0066605325541754E-12</v>
      </c>
      <c r="BG316" s="26">
        <f t="shared" si="177"/>
        <v>1.5923539333129731E-12</v>
      </c>
      <c r="BH316" s="26">
        <f t="shared" si="177"/>
        <v>2.4738355749683666E-12</v>
      </c>
      <c r="BI316" s="26">
        <f t="shared" si="177"/>
        <v>3.7758542986359323E-12</v>
      </c>
      <c r="BJ316" s="26">
        <f t="shared" si="177"/>
        <v>5.6637814479538669E-12</v>
      </c>
      <c r="BK316" s="26">
        <f t="shared" si="177"/>
        <v>8.351677728338747E-12</v>
      </c>
      <c r="BL316" s="26">
        <f t="shared" si="177"/>
        <v>1.2109932706091228E-11</v>
      </c>
      <c r="BM316" s="26">
        <f t="shared" si="177"/>
        <v>1.7271543367703881E-11</v>
      </c>
      <c r="BN316" s="26">
        <f t="shared" si="177"/>
        <v>2.4235875370810272E-11</v>
      </c>
      <c r="BO316" s="26">
        <f t="shared" si="177"/>
        <v>3.3468589797785581E-11</v>
      </c>
      <c r="BP316" s="26">
        <f t="shared" si="177"/>
        <v>4.5496364256364907E-11</v>
      </c>
      <c r="BQ316" s="26">
        <f t="shared" si="177"/>
        <v>6.0895133696980606E-11</v>
      </c>
      <c r="BR316" s="26">
        <f t="shared" si="177"/>
        <v>8.0270858055110716E-11</v>
      </c>
      <c r="BS316" s="26">
        <f t="shared" si="177"/>
        <v>1.0423230822081555E-10</v>
      </c>
      <c r="BT316" s="26">
        <f t="shared" si="177"/>
        <v>1.3335604140016088E-10</v>
      </c>
      <c r="BU316" s="26">
        <f t="shared" si="177"/>
        <v>1.6814457393933369E-10</v>
      </c>
      <c r="BV316" s="26">
        <f t="shared" si="177"/>
        <v>2.0897968475317156E-10</v>
      </c>
      <c r="BW316" s="26">
        <f t="shared" si="177"/>
        <v>2.5607369821867546E-10</v>
      </c>
      <c r="BX316" s="26">
        <f t="shared" si="177"/>
        <v>3.0942238534756592E-10</v>
      </c>
      <c r="BY316" s="26">
        <f t="shared" si="177"/>
        <v>3.6876366472929131E-10</v>
      </c>
      <c r="BZ316" s="26">
        <f t="shared" si="177"/>
        <v>4.3354647069524728E-10</v>
      </c>
      <c r="CA316" s="26">
        <f t="shared" si="177"/>
        <v>5.029139060064871E-10</v>
      </c>
      <c r="CB316" s="26">
        <f t="shared" si="177"/>
        <v>5.7570407661268988E-10</v>
      </c>
      <c r="CC316" s="26">
        <f t="shared" si="177"/>
        <v>6.504708398091426E-10</v>
      </c>
      <c r="CD316" s="26">
        <f t="shared" si="177"/>
        <v>7.2552516747942896E-10</v>
      </c>
      <c r="CE316" s="26">
        <f t="shared" si="179"/>
        <v>7.9899607051531905E-10</v>
      </c>
      <c r="CF316" s="26">
        <f t="shared" si="179"/>
        <v>8.6890822668540966E-10</v>
      </c>
      <c r="CG316" s="26">
        <f t="shared" si="179"/>
        <v>9.3327179903247701E-10</v>
      </c>
      <c r="CH316" s="26">
        <f t="shared" si="179"/>
        <v>9.9017861604665305E-10</v>
      </c>
      <c r="CI316" s="26">
        <f t="shared" si="179"/>
        <v>1.037898067422395E-9</v>
      </c>
      <c r="CJ316" s="26">
        <f t="shared" si="179"/>
        <v>1.0749658555446233E-9</v>
      </c>
      <c r="CK316" s="26">
        <f t="shared" si="179"/>
        <v>1.100259169792732E-9</v>
      </c>
      <c r="CL316" s="26">
        <f t="shared" si="179"/>
        <v>1.1130528810693919E-9</v>
      </c>
      <c r="CM316" s="26">
        <f t="shared" si="179"/>
        <v>1.1130528810693919E-9</v>
      </c>
      <c r="CN316" s="26">
        <f t="shared" si="179"/>
        <v>1.1004045528754215E-9</v>
      </c>
      <c r="CO316" s="26">
        <f t="shared" si="179"/>
        <v>1.0756763606759741E-9</v>
      </c>
      <c r="CP316" s="26">
        <f t="shared" si="179"/>
        <v>1.0398204819867744E-9</v>
      </c>
      <c r="CQ316" s="26">
        <f t="shared" si="179"/>
        <v>9.9411408717416989E-10</v>
      </c>
      <c r="CR316" s="26">
        <f t="shared" si="179"/>
        <v>9.4008614765383415E-10</v>
      </c>
      <c r="CS316" s="26">
        <f t="shared" si="179"/>
        <v>8.7943542845036163E-10</v>
      </c>
      <c r="CT316" s="26">
        <f t="shared" si="179"/>
        <v>8.1394555611895163E-10</v>
      </c>
      <c r="CU316" s="26">
        <f t="shared" si="179"/>
        <v>7.4540277244577689E-10</v>
      </c>
      <c r="CV316" s="26">
        <f t="shared" si="179"/>
        <v>6.7552126252898384E-10</v>
      </c>
      <c r="CW316" s="26">
        <f t="shared" si="179"/>
        <v>6.0587989525795517E-10</v>
      </c>
      <c r="CX316" s="26">
        <f t="shared" si="179"/>
        <v>5.3787296823920402E-10</v>
      </c>
      <c r="CY316" s="26">
        <f t="shared" si="179"/>
        <v>4.7267624481627118E-10</v>
      </c>
      <c r="CZ316" s="26">
        <f t="shared" si="179"/>
        <v>4.1122833299015595E-10</v>
      </c>
      <c r="DA316" s="26">
        <f t="shared" si="179"/>
        <v>3.5422638584300582E-10</v>
      </c>
      <c r="DB316" s="26">
        <f t="shared" si="179"/>
        <v>3.0213427027785712E-10</v>
      </c>
      <c r="DC316" s="26">
        <f t="shared" si="179"/>
        <v>2.552007913997445E-10</v>
      </c>
      <c r="DD316" s="26">
        <f t="shared" si="179"/>
        <v>2.1348527742093961E-10</v>
      </c>
      <c r="DE316" s="26">
        <f t="shared" si="179"/>
        <v>1.7688780129163572E-10</v>
      </c>
      <c r="DF316" s="26">
        <f t="shared" si="179"/>
        <v>1.4518149728653098E-10</v>
      </c>
      <c r="DG316" s="26">
        <f t="shared" si="179"/>
        <v>1.1804476882175906E-10</v>
      </c>
      <c r="DH316" s="26">
        <f t="shared" si="179"/>
        <v>9.5091619328639338E-11</v>
      </c>
      <c r="DI316" s="26">
        <f t="shared" si="179"/>
        <v>7.5898815427446007E-11</v>
      </c>
      <c r="DJ316" s="26">
        <f t="shared" si="179"/>
        <v>6.00290631107982E-11</v>
      </c>
      <c r="DK316" s="26">
        <f t="shared" si="179"/>
        <v>4.7049806221976961E-11</v>
      </c>
      <c r="DL316" s="26">
        <f t="shared" si="179"/>
        <v>3.654761733314294E-11</v>
      </c>
      <c r="DM316" s="26">
        <f t="shared" si="179"/>
        <v>2.8138431044101181E-11</v>
      </c>
      <c r="DN316" s="26">
        <f t="shared" si="179"/>
        <v>2.1474065796814045E-11</v>
      </c>
      <c r="DO316" s="26">
        <f t="shared" si="179"/>
        <v>1.6245597602807164E-11</v>
      </c>
      <c r="DP316" s="26">
        <f t="shared" si="179"/>
        <v>1.2184198202105351E-11</v>
      </c>
      <c r="DQ316" s="26">
        <f t="shared" si="179"/>
        <v>9.06004481695008E-12</v>
      </c>
      <c r="DR316" s="26">
        <f t="shared" si="179"/>
        <v>6.6798635514802116E-12</v>
      </c>
      <c r="DS316" s="26">
        <f t="shared" si="179"/>
        <v>4.8835977225107278E-12</v>
      </c>
      <c r="DT316" s="26">
        <f t="shared" si="179"/>
        <v>3.5406083488202628E-12</v>
      </c>
      <c r="DU316" s="26">
        <f t="shared" si="179"/>
        <v>2.545726664027788E-12</v>
      </c>
      <c r="DV316" s="26">
        <f t="shared" si="179"/>
        <v>1.8153952440198214E-12</v>
      </c>
      <c r="DW316" s="26">
        <f t="shared" si="179"/>
        <v>1.2840600506481721E-12</v>
      </c>
      <c r="DX316" s="26">
        <f t="shared" si="172"/>
        <v>9.0091310005153795E-13</v>
      </c>
      <c r="DY316" s="26">
        <f t="shared" si="172"/>
        <v>6.2703551763587401E-13</v>
      </c>
      <c r="DZ316" s="26">
        <f t="shared" si="172"/>
        <v>4.3295309551048279E-13</v>
      </c>
      <c r="EA316" s="26">
        <f t="shared" si="172"/>
        <v>2.9658991582213955E-13</v>
      </c>
      <c r="EB316" s="26">
        <f t="shared" si="172"/>
        <v>2.0158845841036147E-13</v>
      </c>
      <c r="EC316" s="26">
        <f t="shared" si="172"/>
        <v>1.3595500683489452E-13</v>
      </c>
      <c r="ED316" s="26">
        <f t="shared" si="172"/>
        <v>9.0985273804891201E-14</v>
      </c>
      <c r="EE316" s="26">
        <f t="shared" si="180"/>
        <v>6.0425334511645018E-14</v>
      </c>
      <c r="EF316" s="26">
        <f t="shared" si="180"/>
        <v>3.98257886554028E-14</v>
      </c>
      <c r="EG316" s="26">
        <f t="shared" si="180"/>
        <v>2.6051455736992629E-14</v>
      </c>
      <c r="EH316" s="26">
        <f t="shared" si="180"/>
        <v>1.6914004844167002E-14</v>
      </c>
      <c r="EI316" s="26">
        <f t="shared" si="180"/>
        <v>1.0900136455129826E-14</v>
      </c>
      <c r="EJ316" s="26">
        <f t="shared" si="180"/>
        <v>6.972881408796197E-15</v>
      </c>
      <c r="EK316" s="26">
        <f t="shared" si="180"/>
        <v>4.4280341793085953E-15</v>
      </c>
      <c r="EL316" s="26">
        <f t="shared" si="180"/>
        <v>2.7915867652162657E-15</v>
      </c>
      <c r="EM316" s="26">
        <f t="shared" si="180"/>
        <v>1.7472521480130698E-15</v>
      </c>
      <c r="EN316" s="26">
        <f t="shared" si="180"/>
        <v>1.0857924062652613E-15</v>
      </c>
      <c r="EO316" s="26">
        <f t="shared" si="180"/>
        <v>6.6995701663175581E-16</v>
      </c>
      <c r="EP316" s="26">
        <f t="shared" si="180"/>
        <v>4.1046662286593429E-16</v>
      </c>
      <c r="EQ316" s="26">
        <f t="shared" si="180"/>
        <v>2.4972444887647499E-16</v>
      </c>
      <c r="ER316" s="26">
        <f t="shared" si="180"/>
        <v>1.5087518786287188E-16</v>
      </c>
      <c r="ES316" s="26">
        <f t="shared" si="181"/>
        <v>9.0525112717722522E-17</v>
      </c>
      <c r="ET316" s="26">
        <f t="shared" si="181"/>
        <v>5.3943046619465853E-17</v>
      </c>
      <c r="EU316" s="26">
        <f t="shared" si="181"/>
        <v>3.1925476570703343E-17</v>
      </c>
      <c r="EV316" s="26">
        <f t="shared" si="181"/>
        <v>1.8767003119265309E-17</v>
      </c>
      <c r="EW316" s="26">
        <f t="shared" si="181"/>
        <v>1.0957914572993815E-17</v>
      </c>
      <c r="EX316" s="26">
        <f t="shared" si="181"/>
        <v>6.3555904523364674E-18</v>
      </c>
      <c r="EY316" s="26">
        <f t="shared" si="181"/>
        <v>3.661830260617676E-18</v>
      </c>
      <c r="EZ316" s="26">
        <f t="shared" si="181"/>
        <v>2.09591600443244E-18</v>
      </c>
      <c r="FA316" s="26">
        <f t="shared" si="181"/>
        <v>1.191795375069451E-18</v>
      </c>
      <c r="FB316" s="26">
        <f t="shared" si="181"/>
        <v>6.7328699760416308E-19</v>
      </c>
      <c r="FC316" s="26">
        <f t="shared" si="181"/>
        <v>3.7790947607459871E-19</v>
      </c>
      <c r="FD316" s="26">
        <f t="shared" si="181"/>
        <v>2.1075720781082914E-19</v>
      </c>
      <c r="FE316" s="26">
        <f t="shared" si="181"/>
        <v>1.1678902598434642E-19</v>
      </c>
      <c r="FF316" s="26">
        <f t="shared" si="181"/>
        <v>6.4307881396443934E-20</v>
      </c>
      <c r="FG316" s="26">
        <f t="shared" si="181"/>
        <v>3.5187331330129406E-20</v>
      </c>
      <c r="FH316" s="26">
        <f t="shared" si="181"/>
        <v>1.9133111410757852E-20</v>
      </c>
    </row>
    <row r="317" spans="2:164" ht="19.2" customHeight="1" x14ac:dyDescent="0.3">
      <c r="B317" s="26">
        <f t="shared" si="176"/>
        <v>1.5668221182407413E-8</v>
      </c>
      <c r="C317" s="3">
        <v>133</v>
      </c>
      <c r="D317" s="26">
        <f t="shared" si="170"/>
        <v>2.5786937526731539E-46</v>
      </c>
      <c r="E317" s="26">
        <f t="shared" si="170"/>
        <v>2.2434635648256437E-44</v>
      </c>
      <c r="F317" s="26">
        <f t="shared" si="170"/>
        <v>9.759066506991451E-43</v>
      </c>
      <c r="G317" s="26">
        <f t="shared" si="170"/>
        <v>2.8301292870275564E-41</v>
      </c>
      <c r="H317" s="26">
        <f t="shared" si="170"/>
        <v>6.1555311992849203E-40</v>
      </c>
      <c r="I317" s="26">
        <f t="shared" si="170"/>
        <v>1.071062428675578E-38</v>
      </c>
      <c r="J317" s="26">
        <f t="shared" si="170"/>
        <v>1.5530405215795726E-37</v>
      </c>
      <c r="K317" s="26">
        <f t="shared" si="170"/>
        <v>1.9302075053917568E-36</v>
      </c>
      <c r="L317" s="26">
        <f t="shared" si="170"/>
        <v>2.0991006621135461E-35</v>
      </c>
      <c r="M317" s="26">
        <f t="shared" si="170"/>
        <v>2.0291306400430902E-34</v>
      </c>
      <c r="N317" s="26">
        <f t="shared" si="170"/>
        <v>1.76534365683751E-33</v>
      </c>
      <c r="O317" s="26">
        <f t="shared" si="170"/>
        <v>1.3962263467714634E-32</v>
      </c>
      <c r="P317" s="26">
        <f t="shared" si="170"/>
        <v>1.0122641014093185E-31</v>
      </c>
      <c r="Q317" s="26">
        <f t="shared" si="170"/>
        <v>6.7743828325085242E-31</v>
      </c>
      <c r="R317" s="26">
        <f t="shared" si="170"/>
        <v>4.2097950459159969E-30</v>
      </c>
      <c r="S317" s="26">
        <f t="shared" si="170"/>
        <v>2.4416811266312776E-29</v>
      </c>
      <c r="T317" s="26">
        <f t="shared" si="167"/>
        <v>1.327664112605759E-28</v>
      </c>
      <c r="U317" s="26">
        <f t="shared" si="167"/>
        <v>6.7945163409823661E-28</v>
      </c>
      <c r="V317" s="26">
        <f t="shared" si="167"/>
        <v>3.2840162314748277E-27</v>
      </c>
      <c r="W317" s="26">
        <f t="shared" si="167"/>
        <v>1.5037337480963721E-26</v>
      </c>
      <c r="X317" s="26">
        <f t="shared" si="167"/>
        <v>6.541241804219249E-26</v>
      </c>
      <c r="Y317" s="26">
        <f t="shared" si="167"/>
        <v>2.7099430331765433E-25</v>
      </c>
      <c r="Z317" s="26">
        <f t="shared" si="167"/>
        <v>1.0716592903925383E-24</v>
      </c>
      <c r="AA317" s="26">
        <f t="shared" si="167"/>
        <v>4.0536677506152668E-24</v>
      </c>
      <c r="AB317" s="26">
        <f t="shared" si="167"/>
        <v>1.4694545595980345E-23</v>
      </c>
      <c r="AC317" s="26">
        <f t="shared" si="167"/>
        <v>5.1137018674011655E-23</v>
      </c>
      <c r="AD317" s="26">
        <f t="shared" si="167"/>
        <v>1.7111233171688423E-22</v>
      </c>
      <c r="AE317" s="26">
        <f t="shared" si="167"/>
        <v>5.513619577544054E-22</v>
      </c>
      <c r="AF317" s="26">
        <f t="shared" si="167"/>
        <v>1.7131603687369128E-21</v>
      </c>
      <c r="AG317" s="26">
        <f t="shared" si="167"/>
        <v>5.1394811062107308E-21</v>
      </c>
      <c r="AH317" s="26">
        <f t="shared" si="167"/>
        <v>1.4904495208011021E-20</v>
      </c>
      <c r="AI317" s="26">
        <f t="shared" si="177"/>
        <v>4.1828744616031042E-20</v>
      </c>
      <c r="AJ317" s="26">
        <f t="shared" si="177"/>
        <v>1.1372189942483432E-19</v>
      </c>
      <c r="AK317" s="26">
        <f t="shared" si="177"/>
        <v>2.9981228030183619E-19</v>
      </c>
      <c r="AL317" s="26">
        <f t="shared" si="177"/>
        <v>7.6716671724293341E-19</v>
      </c>
      <c r="AM317" s="26">
        <f t="shared" si="177"/>
        <v>1.9069572685752862E-18</v>
      </c>
      <c r="AN317" s="26">
        <f t="shared" si="177"/>
        <v>4.6084800657236238E-18</v>
      </c>
      <c r="AO317" s="26">
        <f t="shared" si="177"/>
        <v>1.0836155830215027E-17</v>
      </c>
      <c r="AP317" s="26">
        <f t="shared" si="177"/>
        <v>2.4809093611281758E-17</v>
      </c>
      <c r="AQ317" s="26">
        <f t="shared" si="177"/>
        <v>5.5343362671320721E-17</v>
      </c>
      <c r="AR317" s="26">
        <f t="shared" si="177"/>
        <v>1.2037181381012288E-16</v>
      </c>
      <c r="AS317" s="26">
        <f t="shared" si="177"/>
        <v>2.5542311710928483E-16</v>
      </c>
      <c r="AT317" s="26">
        <f t="shared" si="177"/>
        <v>5.2909074258351794E-16</v>
      </c>
      <c r="AU317" s="26">
        <f t="shared" si="177"/>
        <v>1.0704859210410725E-15</v>
      </c>
      <c r="AV317" s="26">
        <f t="shared" si="177"/>
        <v>2.1166426166039293E-15</v>
      </c>
      <c r="AW317" s="26">
        <f t="shared" si="177"/>
        <v>4.0921757254342562E-15</v>
      </c>
      <c r="AX317" s="26">
        <f t="shared" si="177"/>
        <v>7.7395497415821924E-15</v>
      </c>
      <c r="AY317" s="26">
        <f t="shared" si="177"/>
        <v>1.4326400585482014E-14</v>
      </c>
      <c r="AZ317" s="26">
        <f t="shared" si="177"/>
        <v>2.5966601061186079E-14</v>
      </c>
      <c r="BA317" s="26">
        <f t="shared" si="177"/>
        <v>4.6103965149452873E-14</v>
      </c>
      <c r="BB317" s="26">
        <f t="shared" si="177"/>
        <v>8.0220899360048253E-14</v>
      </c>
      <c r="BC317" s="26">
        <f t="shared" si="177"/>
        <v>1.3684741655537613E-13</v>
      </c>
      <c r="BD317" s="26">
        <f t="shared" si="177"/>
        <v>2.2895625462149345E-13</v>
      </c>
      <c r="BE317" s="26">
        <f t="shared" si="177"/>
        <v>3.7583385192584805E-13</v>
      </c>
      <c r="BF317" s="26">
        <f t="shared" si="177"/>
        <v>6.0551009476942313E-13</v>
      </c>
      <c r="BG317" s="26">
        <f t="shared" si="177"/>
        <v>9.5780687718072673E-13</v>
      </c>
      <c r="BH317" s="26">
        <f t="shared" si="177"/>
        <v>1.4880213984771992E-12</v>
      </c>
      <c r="BI317" s="26">
        <f t="shared" si="177"/>
        <v>2.2711905555704645E-12</v>
      </c>
      <c r="BJ317" s="26">
        <f t="shared" si="177"/>
        <v>3.406785833355678E-12</v>
      </c>
      <c r="BK317" s="26">
        <f t="shared" si="177"/>
        <v>5.0235655508804029E-12</v>
      </c>
      <c r="BL317" s="26">
        <f t="shared" si="177"/>
        <v>7.2841700487766109E-12</v>
      </c>
      <c r="BM317" s="26">
        <f t="shared" si="177"/>
        <v>1.0388898266287953E-11</v>
      </c>
      <c r="BN317" s="26">
        <f t="shared" si="177"/>
        <v>1.4577970147855669E-11</v>
      </c>
      <c r="BO317" s="26">
        <f t="shared" si="177"/>
        <v>2.0131482585133999E-11</v>
      </c>
      <c r="BP317" s="26">
        <f t="shared" si="177"/>
        <v>2.736623413916661E-11</v>
      </c>
      <c r="BQ317" s="26">
        <f t="shared" si="177"/>
        <v>3.6628651847807541E-11</v>
      </c>
      <c r="BR317" s="26">
        <f t="shared" si="177"/>
        <v>4.8283222890291714E-11</v>
      </c>
      <c r="BS317" s="26">
        <f t="shared" si="177"/>
        <v>6.2696125245602764E-11</v>
      </c>
      <c r="BT317" s="26">
        <f t="shared" si="177"/>
        <v>8.0214160240697536E-11</v>
      </c>
      <c r="BU317" s="26">
        <f t="shared" si="177"/>
        <v>1.011395933469667E-10</v>
      </c>
      <c r="BV317" s="26">
        <f t="shared" si="177"/>
        <v>1.2570206601694413E-10</v>
      </c>
      <c r="BW317" s="26">
        <f t="shared" si="177"/>
        <v>1.5402929216160787E-10</v>
      </c>
      <c r="BX317" s="26">
        <f t="shared" si="177"/>
        <v>1.8611872802860937E-10</v>
      </c>
      <c r="BY317" s="26">
        <f t="shared" si="177"/>
        <v>2.2181273066423332E-10</v>
      </c>
      <c r="BZ317" s="26">
        <f t="shared" ref="BZ317:CD317" si="182">$B317*BZ$182</f>
        <v>2.6077983199713879E-10</v>
      </c>
      <c r="CA317" s="26">
        <f t="shared" si="182"/>
        <v>3.025046051166812E-10</v>
      </c>
      <c r="CB317" s="26">
        <f t="shared" si="182"/>
        <v>3.4628816638356964E-10</v>
      </c>
      <c r="CC317" s="26">
        <f t="shared" si="182"/>
        <v>3.9126065552429269E-10</v>
      </c>
      <c r="CD317" s="26">
        <f t="shared" si="182"/>
        <v>4.3640611577709608E-10</v>
      </c>
      <c r="CE317" s="26">
        <f t="shared" si="179"/>
        <v>4.8059914015958596E-10</v>
      </c>
      <c r="CF317" s="26">
        <f t="shared" si="179"/>
        <v>5.2265156492354979E-10</v>
      </c>
      <c r="CG317" s="26">
        <f t="shared" si="179"/>
        <v>5.6136649565862757E-10</v>
      </c>
      <c r="CH317" s="26">
        <f t="shared" si="179"/>
        <v>5.9559616002805646E-10</v>
      </c>
      <c r="CI317" s="26">
        <f t="shared" si="179"/>
        <v>6.2429958942699869E-10</v>
      </c>
      <c r="CJ317" s="26">
        <f t="shared" si="179"/>
        <v>6.4659600333510578E-10</v>
      </c>
      <c r="CK317" s="26">
        <f t="shared" si="179"/>
        <v>6.6181002694299062E-10</v>
      </c>
      <c r="CL317" s="26">
        <f t="shared" si="179"/>
        <v>6.6950549237256034E-10</v>
      </c>
      <c r="CM317" s="26">
        <f t="shared" si="179"/>
        <v>6.6950549237256045E-10</v>
      </c>
      <c r="CN317" s="26">
        <f t="shared" si="179"/>
        <v>6.6189747541378126E-10</v>
      </c>
      <c r="CO317" s="26">
        <f t="shared" si="179"/>
        <v>6.4702337484268518E-10</v>
      </c>
      <c r="CP317" s="26">
        <f t="shared" si="179"/>
        <v>6.2545592901459545E-10</v>
      </c>
      <c r="CQ317" s="26">
        <f t="shared" si="179"/>
        <v>5.9796336070626205E-10</v>
      </c>
      <c r="CR317" s="26">
        <f t="shared" si="179"/>
        <v>5.6546535197222583E-10</v>
      </c>
      <c r="CS317" s="26">
        <f t="shared" si="179"/>
        <v>5.2898371636111492E-10</v>
      </c>
      <c r="CT317" s="26">
        <f t="shared" si="179"/>
        <v>4.8959131195124452E-10</v>
      </c>
      <c r="CU317" s="26">
        <f t="shared" si="179"/>
        <v>4.4836256989219253E-10</v>
      </c>
      <c r="CV317" s="26">
        <f t="shared" si="179"/>
        <v>4.0632857896479852E-10</v>
      </c>
      <c r="CW317" s="26">
        <f t="shared" si="179"/>
        <v>3.644390347416238E-10</v>
      </c>
      <c r="CX317" s="26">
        <f t="shared" si="179"/>
        <v>3.2353261247470624E-10</v>
      </c>
      <c r="CY317" s="26">
        <f t="shared" si="179"/>
        <v>2.8431653823534846E-10</v>
      </c>
      <c r="CZ317" s="26">
        <f t="shared" si="179"/>
        <v>2.4735538826475318E-10</v>
      </c>
      <c r="DA317" s="26">
        <f t="shared" si="179"/>
        <v>2.1306850276270832E-10</v>
      </c>
      <c r="DB317" s="26">
        <f t="shared" si="179"/>
        <v>1.8173489941525074E-10</v>
      </c>
      <c r="DC317" s="26">
        <f t="shared" si="179"/>
        <v>1.5350423542841634E-10</v>
      </c>
      <c r="DD317" s="26">
        <f t="shared" si="179"/>
        <v>1.2841219694492489E-10</v>
      </c>
      <c r="DE317" s="26">
        <f t="shared" si="179"/>
        <v>1.0639867746865208E-10</v>
      </c>
      <c r="DF317" s="26">
        <f t="shared" si="179"/>
        <v>8.7327216412950152E-11</v>
      </c>
      <c r="DG317" s="26">
        <f t="shared" si="179"/>
        <v>7.100437222361382E-11</v>
      </c>
      <c r="DH317" s="26">
        <f t="shared" si="179"/>
        <v>5.7197966513466745E-11</v>
      </c>
      <c r="DI317" s="26">
        <f t="shared" si="179"/>
        <v>4.5653422813500935E-11</v>
      </c>
      <c r="DJ317" s="26">
        <f t="shared" si="179"/>
        <v>3.6107707134314376E-11</v>
      </c>
      <c r="DK317" s="26">
        <f t="shared" si="179"/>
        <v>2.8300635321489642E-11</v>
      </c>
      <c r="DL317" s="26">
        <f t="shared" si="179"/>
        <v>2.198352922294292E-11</v>
      </c>
      <c r="DM317" s="26">
        <f t="shared" si="179"/>
        <v>1.6925372056602057E-11</v>
      </c>
      <c r="DN317" s="26">
        <f t="shared" si="179"/>
        <v>1.2916731306354194E-11</v>
      </c>
      <c r="DO317" s="26">
        <f t="shared" si="179"/>
        <v>9.771788031763618E-12</v>
      </c>
      <c r="DP317" s="26">
        <f t="shared" si="179"/>
        <v>7.3288410238227001E-12</v>
      </c>
      <c r="DQ317" s="26">
        <f t="shared" si="179"/>
        <v>5.4496510177142837E-12</v>
      </c>
      <c r="DR317" s="26">
        <f t="shared" si="179"/>
        <v>4.0179630384843006E-12</v>
      </c>
      <c r="DS317" s="26">
        <f t="shared" si="179"/>
        <v>2.9375023894801102E-12</v>
      </c>
      <c r="DT317" s="26">
        <f t="shared" si="179"/>
        <v>2.1296892323730707E-12</v>
      </c>
      <c r="DU317" s="26">
        <f t="shared" si="179"/>
        <v>1.5312641588136929E-12</v>
      </c>
      <c r="DV317" s="26">
        <f t="shared" si="179"/>
        <v>1.091967064072063E-12</v>
      </c>
      <c r="DW317" s="26">
        <f t="shared" si="179"/>
        <v>7.723669477582918E-13</v>
      </c>
      <c r="DX317" s="26">
        <f t="shared" si="172"/>
        <v>5.4190261657234863E-13</v>
      </c>
      <c r="DY317" s="26">
        <f t="shared" si="172"/>
        <v>3.7716422113435684E-13</v>
      </c>
      <c r="DZ317" s="26">
        <f t="shared" si="172"/>
        <v>2.604229145927692E-13</v>
      </c>
      <c r="EA317" s="26">
        <f t="shared" si="172"/>
        <v>1.7839994936669883E-13</v>
      </c>
      <c r="EB317" s="26">
        <f t="shared" si="172"/>
        <v>1.2125621558517872E-13</v>
      </c>
      <c r="EC317" s="26">
        <f t="shared" si="172"/>
        <v>8.1777447720236549E-14</v>
      </c>
      <c r="ED317" s="26">
        <f t="shared" si="172"/>
        <v>5.4727984243543072E-14</v>
      </c>
      <c r="EE317" s="26">
        <f t="shared" si="180"/>
        <v>3.6346065871665842E-14</v>
      </c>
      <c r="EF317" s="26">
        <f t="shared" si="180"/>
        <v>2.3955361597234546E-14</v>
      </c>
      <c r="EG317" s="26">
        <f t="shared" si="180"/>
        <v>1.5670048563604446E-14</v>
      </c>
      <c r="EH317" s="26">
        <f t="shared" si="180"/>
        <v>1.0173837500250734E-14</v>
      </c>
      <c r="EI317" s="26">
        <f t="shared" si="180"/>
        <v>6.5564730557171283E-15</v>
      </c>
      <c r="EJ317" s="26">
        <f t="shared" si="180"/>
        <v>4.1942143812307563E-15</v>
      </c>
      <c r="EK317" s="26">
        <f t="shared" si="180"/>
        <v>2.6634792055991302E-15</v>
      </c>
      <c r="EL317" s="26">
        <f t="shared" si="180"/>
        <v>1.6791499339646557E-15</v>
      </c>
      <c r="EM317" s="26">
        <f t="shared" si="180"/>
        <v>1.0509787356469496E-15</v>
      </c>
      <c r="EN317" s="26">
        <f t="shared" si="180"/>
        <v>6.5310821429488792E-16</v>
      </c>
      <c r="EO317" s="26">
        <f t="shared" si="180"/>
        <v>4.0298166413939825E-16</v>
      </c>
      <c r="EP317" s="26">
        <f t="shared" si="180"/>
        <v>2.4689721676146195E-16</v>
      </c>
      <c r="EQ317" s="26">
        <f t="shared" si="180"/>
        <v>1.5021019481291591E-16</v>
      </c>
      <c r="ER317" s="26">
        <f t="shared" si="180"/>
        <v>9.0751992699470956E-17</v>
      </c>
      <c r="ES317" s="26">
        <f t="shared" si="181"/>
        <v>5.4451195619682217E-17</v>
      </c>
      <c r="ET317" s="26">
        <f t="shared" si="181"/>
        <v>3.244694533501675E-17</v>
      </c>
      <c r="EU317" s="26">
        <f t="shared" si="181"/>
        <v>1.9203294177866496E-17</v>
      </c>
      <c r="EV317" s="26">
        <f t="shared" si="181"/>
        <v>1.1288422928881285E-17</v>
      </c>
      <c r="EW317" s="26">
        <f t="shared" si="181"/>
        <v>6.5912268108232863E-18</v>
      </c>
      <c r="EX317" s="26">
        <f t="shared" si="181"/>
        <v>3.8229115502775395E-18</v>
      </c>
      <c r="EY317" s="26">
        <f t="shared" si="181"/>
        <v>2.202604668040687E-18</v>
      </c>
      <c r="EZ317" s="26">
        <f t="shared" si="181"/>
        <v>1.2607013560495764E-18</v>
      </c>
      <c r="FA317" s="26">
        <f t="shared" si="181"/>
        <v>7.16869398538009E-19</v>
      </c>
      <c r="FB317" s="26">
        <f t="shared" si="181"/>
        <v>4.0498466021302672E-19</v>
      </c>
      <c r="FC317" s="26">
        <f t="shared" si="181"/>
        <v>2.2731397057118512E-19</v>
      </c>
      <c r="FD317" s="26">
        <f t="shared" si="181"/>
        <v>1.2677125281854267E-19</v>
      </c>
      <c r="FE317" s="26">
        <f t="shared" si="181"/>
        <v>7.0249038186072377E-20</v>
      </c>
      <c r="FF317" s="26">
        <f t="shared" si="181"/>
        <v>3.8681432418913291E-20</v>
      </c>
      <c r="FG317" s="26">
        <f t="shared" si="181"/>
        <v>2.1165312078273129E-20</v>
      </c>
      <c r="FH317" s="26">
        <f t="shared" si="181"/>
        <v>1.1508638442561008E-20</v>
      </c>
    </row>
    <row r="318" spans="2:164" ht="19.2" customHeight="1" x14ac:dyDescent="0.3">
      <c r="B318" s="26">
        <f t="shared" si="176"/>
        <v>9.3541618999445864E-9</v>
      </c>
      <c r="C318" s="3">
        <v>134</v>
      </c>
      <c r="D318" s="26">
        <f t="shared" si="170"/>
        <v>1.539518658312308E-46</v>
      </c>
      <c r="E318" s="26">
        <f t="shared" si="170"/>
        <v>1.3393812327317078E-44</v>
      </c>
      <c r="F318" s="26">
        <f t="shared" si="170"/>
        <v>5.8263083623828703E-43</v>
      </c>
      <c r="G318" s="26">
        <f t="shared" si="170"/>
        <v>1.6896294250910537E-41</v>
      </c>
      <c r="H318" s="26">
        <f t="shared" si="170"/>
        <v>3.6749439995730326E-40</v>
      </c>
      <c r="I318" s="26">
        <f t="shared" si="170"/>
        <v>6.3944025592570873E-39</v>
      </c>
      <c r="J318" s="26">
        <f t="shared" si="170"/>
        <v>9.271883710922685E-38</v>
      </c>
      <c r="K318" s="26">
        <f t="shared" si="170"/>
        <v>1.1523626897861065E-36</v>
      </c>
      <c r="L318" s="26">
        <f t="shared" si="170"/>
        <v>1.2531944251423971E-35</v>
      </c>
      <c r="M318" s="26">
        <f t="shared" si="170"/>
        <v>1.2114212776376478E-34</v>
      </c>
      <c r="N318" s="26">
        <f t="shared" si="170"/>
        <v>1.0539365115447666E-33</v>
      </c>
      <c r="O318" s="26">
        <f t="shared" si="170"/>
        <v>8.3356796822175693E-33</v>
      </c>
      <c r="P318" s="26">
        <f t="shared" si="170"/>
        <v>6.0433677696077824E-32</v>
      </c>
      <c r="Q318" s="26">
        <f t="shared" si="170"/>
        <v>4.0444076611990594E-31</v>
      </c>
      <c r="R318" s="26">
        <f t="shared" si="170"/>
        <v>2.5133104751736923E-30</v>
      </c>
      <c r="S318" s="26">
        <f t="shared" si="170"/>
        <v>1.4577200756007411E-29</v>
      </c>
      <c r="T318" s="26">
        <f t="shared" si="167"/>
        <v>7.926352911079041E-29</v>
      </c>
      <c r="U318" s="26">
        <f t="shared" si="167"/>
        <v>4.0564276662580693E-28</v>
      </c>
      <c r="V318" s="26">
        <f t="shared" si="167"/>
        <v>1.960606705358077E-27</v>
      </c>
      <c r="W318" s="26">
        <f t="shared" si="167"/>
        <v>8.9775149140080586E-27</v>
      </c>
      <c r="X318" s="26">
        <f t="shared" si="167"/>
        <v>3.9052189875935242E-26</v>
      </c>
      <c r="Y318" s="26">
        <f t="shared" si="167"/>
        <v>1.6178764377173154E-25</v>
      </c>
      <c r="Z318" s="26">
        <f t="shared" si="167"/>
        <v>6.3979659127911791E-25</v>
      </c>
      <c r="AA318" s="26">
        <f t="shared" si="167"/>
        <v>2.4201001496210193E-24</v>
      </c>
      <c r="AB318" s="26">
        <f t="shared" si="167"/>
        <v>8.7728630423761967E-24</v>
      </c>
      <c r="AC318" s="26">
        <f t="shared" si="167"/>
        <v>3.0529563387469196E-23</v>
      </c>
      <c r="AD318" s="26">
        <f t="shared" si="167"/>
        <v>1.0215661595037715E-22</v>
      </c>
      <c r="AE318" s="26">
        <f t="shared" si="167"/>
        <v>3.2917131806232672E-22</v>
      </c>
      <c r="AF318" s="26">
        <f t="shared" si="167"/>
        <v>1.0227823096936641E-21</v>
      </c>
      <c r="AG318" s="26">
        <f t="shared" si="167"/>
        <v>3.0683469290809883E-21</v>
      </c>
      <c r="AH318" s="26">
        <f t="shared" si="167"/>
        <v>8.8982060943348058E-21</v>
      </c>
      <c r="AI318" s="26">
        <f t="shared" ref="AI318:AX333" si="183">$B318*AI$182</f>
        <v>2.4972384845391297E-20</v>
      </c>
      <c r="AJ318" s="26">
        <f t="shared" si="183"/>
        <v>6.7893671298407557E-20</v>
      </c>
      <c r="AK318" s="26">
        <f t="shared" si="183"/>
        <v>1.7899240615034732E-19</v>
      </c>
      <c r="AL318" s="26">
        <f t="shared" si="183"/>
        <v>4.5800998044353555E-19</v>
      </c>
      <c r="AM318" s="26">
        <f t="shared" si="183"/>
        <v>1.1384819513882138E-18</v>
      </c>
      <c r="AN318" s="26">
        <f t="shared" si="183"/>
        <v>2.7513313825215261E-18</v>
      </c>
      <c r="AO318" s="26">
        <f t="shared" si="183"/>
        <v>6.4693467643073836E-18</v>
      </c>
      <c r="AP318" s="26">
        <f t="shared" si="183"/>
        <v>1.4811399170914265E-17</v>
      </c>
      <c r="AQ318" s="26">
        <f t="shared" si="183"/>
        <v>3.3040813535116364E-17</v>
      </c>
      <c r="AR318" s="26">
        <f t="shared" si="183"/>
        <v>7.1863769438878268E-17</v>
      </c>
      <c r="AS318" s="26">
        <f t="shared" si="183"/>
        <v>1.5249141319957078E-16</v>
      </c>
      <c r="AT318" s="26">
        <f t="shared" si="183"/>
        <v>3.1587507019911053E-16</v>
      </c>
      <c r="AU318" s="26">
        <f t="shared" si="183"/>
        <v>6.3909607226331736E-16</v>
      </c>
      <c r="AV318" s="26">
        <f t="shared" si="183"/>
        <v>1.263667233793372E-15</v>
      </c>
      <c r="AW318" s="26">
        <f t="shared" si="183"/>
        <v>2.4430899853338483E-15</v>
      </c>
      <c r="AX318" s="26">
        <f t="shared" si="183"/>
        <v>4.6206267113922852E-15</v>
      </c>
      <c r="AY318" s="26">
        <f t="shared" ref="AY318:BN333" si="184">$B318*AY$182</f>
        <v>8.5530749764070469E-15</v>
      </c>
      <c r="AZ318" s="26">
        <f t="shared" si="184"/>
        <v>1.5502448394737731E-14</v>
      </c>
      <c r="BA318" s="26">
        <f t="shared" si="184"/>
        <v>2.7524755313105786E-14</v>
      </c>
      <c r="BB318" s="26">
        <f t="shared" si="184"/>
        <v>4.789307424480422E-14</v>
      </c>
      <c r="BC318" s="26">
        <f t="shared" si="184"/>
        <v>8.1699950182312903E-14</v>
      </c>
      <c r="BD318" s="26">
        <f t="shared" si="184"/>
        <v>1.3669030126656124E-13</v>
      </c>
      <c r="BE318" s="26">
        <f t="shared" si="184"/>
        <v>2.2437841906020449E-13</v>
      </c>
      <c r="BF318" s="26">
        <f t="shared" si="184"/>
        <v>3.6149856404144133E-13</v>
      </c>
      <c r="BG318" s="26">
        <f t="shared" si="184"/>
        <v>5.71825001301918E-13</v>
      </c>
      <c r="BH318" s="26">
        <f t="shared" si="184"/>
        <v>8.8837098416547899E-13</v>
      </c>
      <c r="BI318" s="26">
        <f t="shared" si="184"/>
        <v>1.3559346600420483E-12</v>
      </c>
      <c r="BJ318" s="26">
        <f t="shared" si="184"/>
        <v>2.0339019900630615E-12</v>
      </c>
      <c r="BK318" s="26">
        <f t="shared" si="184"/>
        <v>2.999143612465868E-12</v>
      </c>
      <c r="BL318" s="26">
        <f t="shared" si="184"/>
        <v>4.3487582380755246E-12</v>
      </c>
      <c r="BM318" s="26">
        <f t="shared" si="184"/>
        <v>6.2023273231568957E-12</v>
      </c>
      <c r="BN318" s="26">
        <f t="shared" si="184"/>
        <v>8.7032657599137042E-12</v>
      </c>
      <c r="BO318" s="26">
        <f t="shared" ref="BO318:CD333" si="185">$B318*BO$182</f>
        <v>1.201879557321415E-11</v>
      </c>
      <c r="BP318" s="26">
        <f t="shared" si="185"/>
        <v>1.6338050232338032E-11</v>
      </c>
      <c r="BQ318" s="26">
        <f t="shared" si="185"/>
        <v>2.1867851849437017E-11</v>
      </c>
      <c r="BR318" s="26">
        <f t="shared" si="185"/>
        <v>2.8825804710621494E-11</v>
      </c>
      <c r="BS318" s="26">
        <f t="shared" si="185"/>
        <v>3.7430522534687665E-11</v>
      </c>
      <c r="BT318" s="26">
        <f t="shared" si="185"/>
        <v>4.7889050889967973E-11</v>
      </c>
      <c r="BU318" s="26">
        <f t="shared" si="185"/>
        <v>6.0381846774307585E-11</v>
      </c>
      <c r="BV318" s="26">
        <f t="shared" si="185"/>
        <v>7.5046009562353601E-11</v>
      </c>
      <c r="BW318" s="26">
        <f t="shared" si="185"/>
        <v>9.1957786365137672E-11</v>
      </c>
      <c r="BX318" s="26">
        <f t="shared" si="185"/>
        <v>1.1111565852454127E-10</v>
      </c>
      <c r="BY318" s="26">
        <f t="shared" si="185"/>
        <v>1.3242551084431644E-10</v>
      </c>
      <c r="BZ318" s="26">
        <f t="shared" si="185"/>
        <v>1.5568945193858804E-10</v>
      </c>
      <c r="CA318" s="26">
        <f t="shared" si="185"/>
        <v>1.8059976424876223E-10</v>
      </c>
      <c r="CB318" s="26">
        <f t="shared" si="185"/>
        <v>2.067392038110833E-10</v>
      </c>
      <c r="CC318" s="26">
        <f t="shared" si="185"/>
        <v>2.335884510592758E-10</v>
      </c>
      <c r="CD318" s="26">
        <f t="shared" si="185"/>
        <v>2.605409646430386E-10</v>
      </c>
      <c r="CE318" s="26">
        <f t="shared" si="179"/>
        <v>2.8692485979676355E-10</v>
      </c>
      <c r="CF318" s="26">
        <f t="shared" si="179"/>
        <v>3.1203078502898036E-10</v>
      </c>
      <c r="CG318" s="26">
        <f t="shared" si="179"/>
        <v>3.3514417651260856E-10</v>
      </c>
      <c r="CH318" s="26">
        <f t="shared" si="179"/>
        <v>3.5557979703167025E-10</v>
      </c>
      <c r="CI318" s="26">
        <f t="shared" si="179"/>
        <v>3.7271617279223256E-10</v>
      </c>
      <c r="CJ318" s="26">
        <f t="shared" si="179"/>
        <v>3.8602746467766936E-10</v>
      </c>
      <c r="CK318" s="26">
        <f t="shared" si="179"/>
        <v>3.9511046384655572E-10</v>
      </c>
      <c r="CL318" s="26">
        <f t="shared" si="179"/>
        <v>3.9970477156570176E-10</v>
      </c>
      <c r="CM318" s="26">
        <f t="shared" si="179"/>
        <v>3.9970477156570186E-10</v>
      </c>
      <c r="CN318" s="26">
        <f t="shared" si="179"/>
        <v>3.9516267188881881E-10</v>
      </c>
      <c r="CO318" s="26">
        <f t="shared" si="179"/>
        <v>3.8628261184637355E-10</v>
      </c>
      <c r="CP318" s="26">
        <f t="shared" si="179"/>
        <v>3.7340652478482761E-10</v>
      </c>
      <c r="CQ318" s="26">
        <f t="shared" si="179"/>
        <v>3.569930511679124E-10</v>
      </c>
      <c r="CR318" s="26">
        <f t="shared" si="179"/>
        <v>3.3759125490878656E-10</v>
      </c>
      <c r="CS318" s="26">
        <f t="shared" si="179"/>
        <v>3.1581117394692958E-10</v>
      </c>
      <c r="CT318" s="26">
        <f t="shared" si="179"/>
        <v>2.922933205679029E-10</v>
      </c>
      <c r="CU318" s="26">
        <f t="shared" si="179"/>
        <v>2.676791462042901E-10</v>
      </c>
      <c r="CV318" s="26">
        <f t="shared" si="179"/>
        <v>2.4258422624763735E-10</v>
      </c>
      <c r="CW318" s="26">
        <f t="shared" si="179"/>
        <v>2.1757554312932445E-10</v>
      </c>
      <c r="CX318" s="26">
        <f t="shared" si="179"/>
        <v>1.9315379849235908E-10</v>
      </c>
      <c r="CY318" s="26">
        <f t="shared" si="179"/>
        <v>1.6974121685692195E-10</v>
      </c>
      <c r="CZ318" s="26">
        <f t="shared" si="179"/>
        <v>1.4767485866552211E-10</v>
      </c>
      <c r="DA318" s="26">
        <f t="shared" si="179"/>
        <v>1.272050762762419E-10</v>
      </c>
      <c r="DB318" s="26">
        <f t="shared" si="179"/>
        <v>1.0849844741208839E-10</v>
      </c>
      <c r="DC318" s="26">
        <f t="shared" si="179"/>
        <v>9.164431965875467E-11</v>
      </c>
      <c r="DD318" s="26">
        <f t="shared" si="179"/>
        <v>7.6663998176073437E-11</v>
      </c>
      <c r="DE318" s="26">
        <f t="shared" si="179"/>
        <v>6.3521598488746576E-11</v>
      </c>
      <c r="DF318" s="26">
        <f t="shared" si="179"/>
        <v>5.2135651589820222E-11</v>
      </c>
      <c r="DG318" s="26">
        <f t="shared" si="179"/>
        <v>4.239066998424643E-11</v>
      </c>
      <c r="DH318" s="26">
        <f t="shared" si="179"/>
        <v>3.4148039709531882E-11</v>
      </c>
      <c r="DI318" s="26">
        <f t="shared" si="179"/>
        <v>2.7255774814030006E-11</v>
      </c>
      <c r="DJ318" s="26">
        <f t="shared" si="179"/>
        <v>2.1556840080187369E-11</v>
      </c>
      <c r="DK318" s="26">
        <f t="shared" si="179"/>
        <v>1.6895901684471177E-11</v>
      </c>
      <c r="DL318" s="26">
        <f t="shared" si="179"/>
        <v>1.3124495058473192E-11</v>
      </c>
      <c r="DM318" s="26">
        <f t="shared" si="179"/>
        <v>1.0104699735284662E-11</v>
      </c>
      <c r="DN318" s="26">
        <f t="shared" si="179"/>
        <v>7.7114813769277636E-12</v>
      </c>
      <c r="DO318" s="26">
        <f t="shared" si="179"/>
        <v>5.8339033025453578E-12</v>
      </c>
      <c r="DP318" s="26">
        <f t="shared" si="179"/>
        <v>4.3754274769090107E-12</v>
      </c>
      <c r="DQ318" s="26">
        <f t="shared" si="179"/>
        <v>3.2535229956502705E-12</v>
      </c>
      <c r="DR318" s="26">
        <f t="shared" si="179"/>
        <v>2.3987839035726814E-12</v>
      </c>
      <c r="DS318" s="26">
        <f t="shared" si="179"/>
        <v>1.7537327698388458E-12</v>
      </c>
      <c r="DT318" s="26">
        <f t="shared" si="179"/>
        <v>1.2714562581331578E-12</v>
      </c>
      <c r="DU318" s="26">
        <f t="shared" si="179"/>
        <v>9.1418755750069867E-13</v>
      </c>
      <c r="DV318" s="26">
        <f t="shared" si="179"/>
        <v>6.5192063526689364E-13</v>
      </c>
      <c r="DW318" s="26">
        <f t="shared" si="179"/>
        <v>4.611145956765854E-13</v>
      </c>
      <c r="DX318" s="26">
        <f t="shared" si="172"/>
        <v>3.2352395019244215E-13</v>
      </c>
      <c r="DY318" s="26">
        <f t="shared" si="172"/>
        <v>2.2517266933394106E-13</v>
      </c>
      <c r="DZ318" s="26">
        <f t="shared" si="172"/>
        <v>1.5547636692105394E-13</v>
      </c>
      <c r="EA318" s="26">
        <f t="shared" si="172"/>
        <v>1.0650743245772907E-13</v>
      </c>
      <c r="EB318" s="26">
        <f t="shared" si="172"/>
        <v>7.2391770498613095E-14</v>
      </c>
      <c r="EC318" s="26">
        <f t="shared" si="172"/>
        <v>4.8822356847901697E-14</v>
      </c>
      <c r="ED318" s="26">
        <f t="shared" si="172"/>
        <v>3.2673423428980456E-14</v>
      </c>
      <c r="EE318" s="26">
        <f t="shared" si="180"/>
        <v>2.169914380397929E-14</v>
      </c>
      <c r="EF318" s="26">
        <f t="shared" si="180"/>
        <v>1.430170841625922E-14</v>
      </c>
      <c r="EG318" s="26">
        <f t="shared" si="180"/>
        <v>9.3552528737935597E-15</v>
      </c>
      <c r="EH318" s="26">
        <f t="shared" si="180"/>
        <v>6.0739328359704985E-15</v>
      </c>
      <c r="EI318" s="26">
        <f t="shared" si="180"/>
        <v>3.9143122720698691E-15</v>
      </c>
      <c r="EJ318" s="26">
        <f t="shared" si="180"/>
        <v>2.5040085858093698E-15</v>
      </c>
      <c r="EK318" s="26">
        <f t="shared" si="180"/>
        <v>1.5901368391636365E-15</v>
      </c>
      <c r="EL318" s="26">
        <f t="shared" si="180"/>
        <v>1.0024775725161976E-15</v>
      </c>
      <c r="EM318" s="26">
        <f t="shared" si="180"/>
        <v>6.2744999143100549E-16</v>
      </c>
      <c r="EN318" s="26">
        <f t="shared" si="180"/>
        <v>3.8991535181783779E-16</v>
      </c>
      <c r="EO318" s="26">
        <f t="shared" si="180"/>
        <v>2.405860681429208E-16</v>
      </c>
      <c r="EP318" s="26">
        <f t="shared" si="180"/>
        <v>1.4740132343967661E-16</v>
      </c>
      <c r="EQ318" s="26">
        <f t="shared" si="180"/>
        <v>8.967772824651564E-17</v>
      </c>
      <c r="ER318" s="26">
        <f t="shared" si="180"/>
        <v>5.4180294148937088E-17</v>
      </c>
      <c r="ES318" s="26">
        <f t="shared" si="181"/>
        <v>3.2508176489362042E-17</v>
      </c>
      <c r="ET318" s="26">
        <f t="shared" si="181"/>
        <v>1.937131064777091E-17</v>
      </c>
      <c r="EU318" s="26">
        <f t="shared" si="181"/>
        <v>1.1464653240517142E-17</v>
      </c>
      <c r="EV318" s="26">
        <f t="shared" si="181"/>
        <v>6.7393569724663392E-18</v>
      </c>
      <c r="EW318" s="26">
        <f t="shared" si="181"/>
        <v>3.9350607825810087E-18</v>
      </c>
      <c r="EX318" s="26">
        <f t="shared" si="181"/>
        <v>2.2823352538970048E-18</v>
      </c>
      <c r="EY318" s="26">
        <f t="shared" si="181"/>
        <v>1.3149878615168087E-18</v>
      </c>
      <c r="EZ318" s="26">
        <f t="shared" si="181"/>
        <v>7.5265752599973598E-19</v>
      </c>
      <c r="FA318" s="26">
        <f t="shared" si="181"/>
        <v>4.2798173047044685E-19</v>
      </c>
      <c r="FB318" s="26">
        <f t="shared" si="181"/>
        <v>2.4178188669434073E-19</v>
      </c>
      <c r="FC318" s="26">
        <f t="shared" si="181"/>
        <v>1.3570983317682493E-19</v>
      </c>
      <c r="FD318" s="26">
        <f t="shared" si="181"/>
        <v>7.568433004091988E-20</v>
      </c>
      <c r="FE318" s="26">
        <f t="shared" si="181"/>
        <v>4.1939724290191848E-20</v>
      </c>
      <c r="FF318" s="26">
        <f t="shared" si="181"/>
        <v>2.3093392488903117E-20</v>
      </c>
      <c r="FG318" s="26">
        <f t="shared" si="181"/>
        <v>1.2636007210909145E-20</v>
      </c>
      <c r="FH318" s="26">
        <f t="shared" si="181"/>
        <v>6.8708289209318431E-21</v>
      </c>
    </row>
    <row r="319" spans="2:164" ht="19.2" customHeight="1" x14ac:dyDescent="0.3">
      <c r="B319" s="26">
        <f t="shared" si="176"/>
        <v>5.5432070518190713E-9</v>
      </c>
      <c r="C319" s="3">
        <v>135</v>
      </c>
      <c r="D319" s="26">
        <f t="shared" si="170"/>
        <v>9.1230735307396967E-47</v>
      </c>
      <c r="E319" s="26">
        <f t="shared" si="170"/>
        <v>7.937073971743536E-45</v>
      </c>
      <c r="F319" s="26">
        <f t="shared" si="170"/>
        <v>3.4526271777084031E-43</v>
      </c>
      <c r="G319" s="26">
        <f t="shared" si="170"/>
        <v>1.0012618815354495E-41</v>
      </c>
      <c r="H319" s="26">
        <f t="shared" si="170"/>
        <v>2.1777445923395972E-40</v>
      </c>
      <c r="I319" s="26">
        <f t="shared" si="170"/>
        <v>3.7892755906709063E-39</v>
      </c>
      <c r="J319" s="26">
        <f t="shared" si="170"/>
        <v>5.4944496064727584E-38</v>
      </c>
      <c r="K319" s="26">
        <f t="shared" si="170"/>
        <v>6.8288159394732946E-37</v>
      </c>
      <c r="L319" s="26">
        <f t="shared" si="170"/>
        <v>7.426337334177245E-36</v>
      </c>
      <c r="M319" s="26">
        <f t="shared" si="170"/>
        <v>7.1787927563713208E-35</v>
      </c>
      <c r="N319" s="26">
        <f t="shared" si="170"/>
        <v>6.245549698043126E-34</v>
      </c>
      <c r="O319" s="26">
        <f t="shared" si="170"/>
        <v>4.9396620339067587E-33</v>
      </c>
      <c r="P319" s="26">
        <f t="shared" si="170"/>
        <v>3.5812549745824266E-32</v>
      </c>
      <c r="Q319" s="26">
        <f t="shared" si="170"/>
        <v>2.3966860214513191E-31</v>
      </c>
      <c r="R319" s="26">
        <f t="shared" si="170"/>
        <v>1.4893691704733146E-30</v>
      </c>
      <c r="S319" s="26">
        <f t="shared" si="170"/>
        <v>8.6383411887452228E-30</v>
      </c>
      <c r="T319" s="26">
        <f t="shared" ref="T319:AH335" si="186">$B319*T$182</f>
        <v>4.6970980213802214E-29</v>
      </c>
      <c r="U319" s="26">
        <f t="shared" si="186"/>
        <v>2.403808987412214E-28</v>
      </c>
      <c r="V319" s="26">
        <f t="shared" si="186"/>
        <v>1.1618410105825762E-27</v>
      </c>
      <c r="W319" s="26">
        <f t="shared" si="186"/>
        <v>5.3200088379307559E-27</v>
      </c>
      <c r="X319" s="26">
        <f t="shared" si="186"/>
        <v>2.3142038444998901E-26</v>
      </c>
      <c r="Y319" s="26">
        <f t="shared" si="186"/>
        <v>9.5874159272138192E-26</v>
      </c>
      <c r="Z319" s="26">
        <f t="shared" si="186"/>
        <v>3.7913872075799972E-25</v>
      </c>
      <c r="AA319" s="26">
        <f t="shared" si="186"/>
        <v>1.4341334219976559E-24</v>
      </c>
      <c r="AB319" s="26">
        <f t="shared" si="186"/>
        <v>5.1987336547415036E-24</v>
      </c>
      <c r="AC319" s="26">
        <f t="shared" si="186"/>
        <v>1.8091593118500449E-23</v>
      </c>
      <c r="AD319" s="26">
        <f t="shared" si="186"/>
        <v>6.0537253896520416E-23</v>
      </c>
      <c r="AE319" s="26">
        <f t="shared" si="186"/>
        <v>1.950644847776771E-22</v>
      </c>
      <c r="AF319" s="26">
        <f t="shared" si="186"/>
        <v>6.0609322055921466E-22</v>
      </c>
      <c r="AG319" s="26">
        <f t="shared" si="186"/>
        <v>1.8182796616776413E-21</v>
      </c>
      <c r="AH319" s="26">
        <f t="shared" si="186"/>
        <v>5.2730110188651248E-21</v>
      </c>
      <c r="AI319" s="26">
        <f t="shared" si="183"/>
        <v>1.4798450278750551E-20</v>
      </c>
      <c r="AJ319" s="26">
        <f t="shared" si="183"/>
        <v>4.0233286695353038E-20</v>
      </c>
      <c r="AK319" s="26">
        <f t="shared" si="183"/>
        <v>1.0606957401502173E-19</v>
      </c>
      <c r="AL319" s="26">
        <f t="shared" si="183"/>
        <v>2.7141332174432016E-19</v>
      </c>
      <c r="AM319" s="26">
        <f t="shared" si="183"/>
        <v>6.7465597119302252E-19</v>
      </c>
      <c r="AN319" s="26">
        <f t="shared" si="183"/>
        <v>1.6304185970498099E-18</v>
      </c>
      <c r="AO319" s="26">
        <f t="shared" si="183"/>
        <v>3.8336869714414519E-18</v>
      </c>
      <c r="AP319" s="26">
        <f t="shared" si="183"/>
        <v>8.777125434615951E-18</v>
      </c>
      <c r="AQ319" s="26">
        <f t="shared" si="183"/>
        <v>1.9579741354143231E-17</v>
      </c>
      <c r="AR319" s="26">
        <f t="shared" si="183"/>
        <v>4.2585937445261635E-17</v>
      </c>
      <c r="AS319" s="26">
        <f t="shared" si="183"/>
        <v>9.0365281896042878E-17</v>
      </c>
      <c r="AT319" s="26">
        <f t="shared" si="183"/>
        <v>1.8718522678466001E-16</v>
      </c>
      <c r="AU319" s="26">
        <f t="shared" si="183"/>
        <v>3.7872359837826607E-16</v>
      </c>
      <c r="AV319" s="26">
        <f t="shared" si="183"/>
        <v>7.4883984224793191E-16</v>
      </c>
      <c r="AW319" s="26">
        <f t="shared" si="183"/>
        <v>1.4477570283459991E-15</v>
      </c>
      <c r="AX319" s="26">
        <f t="shared" si="183"/>
        <v>2.7381491623065676E-15</v>
      </c>
      <c r="AY319" s="26">
        <f t="shared" si="184"/>
        <v>5.0684888749079319E-15</v>
      </c>
      <c r="AZ319" s="26">
        <f t="shared" si="184"/>
        <v>9.1866360857706008E-15</v>
      </c>
      <c r="BA319" s="26">
        <f t="shared" si="184"/>
        <v>1.6310966111470263E-14</v>
      </c>
      <c r="BB319" s="26">
        <f t="shared" si="184"/>
        <v>2.838108103395835E-14</v>
      </c>
      <c r="BC319" s="26">
        <f t="shared" si="184"/>
        <v>4.8414785293222958E-14</v>
      </c>
      <c r="BD319" s="26">
        <f t="shared" si="184"/>
        <v>8.1001660009814906E-14</v>
      </c>
      <c r="BE319" s="26">
        <f t="shared" si="184"/>
        <v>1.3296498907271513E-13</v>
      </c>
      <c r="BF319" s="26">
        <f t="shared" si="184"/>
        <v>2.1422137128381931E-13</v>
      </c>
      <c r="BG319" s="26">
        <f t="shared" si="184"/>
        <v>3.3885926003076975E-13</v>
      </c>
      <c r="BH319" s="26">
        <f t="shared" si="184"/>
        <v>5.2644206469065962E-13</v>
      </c>
      <c r="BI319" s="26">
        <f t="shared" si="184"/>
        <v>8.0351683558048133E-13</v>
      </c>
      <c r="BJ319" s="26">
        <f t="shared" si="184"/>
        <v>1.2052752533707155E-12</v>
      </c>
      <c r="BK319" s="26">
        <f t="shared" si="184"/>
        <v>1.7772702888686809E-12</v>
      </c>
      <c r="BL319" s="26">
        <f t="shared" si="184"/>
        <v>2.5770419188595968E-12</v>
      </c>
      <c r="BM319" s="26">
        <f t="shared" si="184"/>
        <v>3.6754532285374576E-12</v>
      </c>
      <c r="BN319" s="26">
        <f t="shared" si="184"/>
        <v>5.1574908206896553E-12</v>
      </c>
      <c r="BO319" s="26">
        <f t="shared" si="185"/>
        <v>7.1222492285714224E-12</v>
      </c>
      <c r="BP319" s="26">
        <f t="shared" si="185"/>
        <v>9.6818075450893055E-12</v>
      </c>
      <c r="BQ319" s="26">
        <f t="shared" si="185"/>
        <v>1.2958727021888735E-11</v>
      </c>
      <c r="BR319" s="26">
        <f t="shared" si="185"/>
        <v>1.7081958347035135E-11</v>
      </c>
      <c r="BS319" s="26">
        <f t="shared" si="185"/>
        <v>2.2181050390926252E-11</v>
      </c>
      <c r="BT319" s="26">
        <f t="shared" si="185"/>
        <v>2.8378696823685015E-11</v>
      </c>
      <c r="BU319" s="26">
        <f t="shared" si="185"/>
        <v>3.5781835125515977E-11</v>
      </c>
      <c r="BV319" s="26">
        <f t="shared" si="185"/>
        <v>4.447170937028408E-11</v>
      </c>
      <c r="BW319" s="26">
        <f t="shared" si="185"/>
        <v>5.4493503031193256E-11</v>
      </c>
      <c r="BX319" s="26">
        <f t="shared" si="185"/>
        <v>6.5846316162691799E-11</v>
      </c>
      <c r="BY319" s="26">
        <f t="shared" si="185"/>
        <v>7.8474376796632788E-11</v>
      </c>
      <c r="BZ319" s="26">
        <f t="shared" si="185"/>
        <v>9.2260415963608675E-11</v>
      </c>
      <c r="CA319" s="26">
        <f t="shared" si="185"/>
        <v>1.0702208251778613E-10</v>
      </c>
      <c r="CB319" s="26">
        <f t="shared" si="185"/>
        <v>1.2251212077693951E-10</v>
      </c>
      <c r="CC319" s="26">
        <f t="shared" si="185"/>
        <v>1.3842278581290559E-10</v>
      </c>
      <c r="CD319" s="26">
        <f t="shared" si="185"/>
        <v>1.5439464571439485E-10</v>
      </c>
      <c r="CE319" s="26">
        <f t="shared" si="179"/>
        <v>1.7002954654623199E-10</v>
      </c>
      <c r="CF319" s="26">
        <f t="shared" si="179"/>
        <v>1.8490713186902731E-10</v>
      </c>
      <c r="CG319" s="26">
        <f t="shared" si="179"/>
        <v>1.9860395645191821E-10</v>
      </c>
      <c r="CH319" s="26">
        <f t="shared" si="179"/>
        <v>2.1071395379654752E-10</v>
      </c>
      <c r="CI319" s="26">
        <f t="shared" si="179"/>
        <v>2.2086884313614007E-10</v>
      </c>
      <c r="CJ319" s="26">
        <f t="shared" si="179"/>
        <v>2.2875701610528792E-10</v>
      </c>
      <c r="CK319" s="26">
        <f t="shared" si="179"/>
        <v>2.3413953413129469E-10</v>
      </c>
      <c r="CL319" s="26">
        <f t="shared" si="179"/>
        <v>2.3686208685375164E-10</v>
      </c>
      <c r="CM319" s="26">
        <f t="shared" si="179"/>
        <v>2.3686208685375169E-10</v>
      </c>
      <c r="CN319" s="26">
        <f t="shared" si="179"/>
        <v>2.3417047223041358E-10</v>
      </c>
      <c r="CO319" s="26">
        <f t="shared" si="179"/>
        <v>2.2890821442748299E-10</v>
      </c>
      <c r="CP319" s="26">
        <f t="shared" si="179"/>
        <v>2.2127794061323346E-10</v>
      </c>
      <c r="CQ319" s="26">
        <f t="shared" si="179"/>
        <v>2.1155143772913544E-10</v>
      </c>
      <c r="CR319" s="26">
        <f t="shared" si="179"/>
        <v>2.000540769829867E-10</v>
      </c>
      <c r="CS319" s="26">
        <f t="shared" si="179"/>
        <v>1.8714736233892318E-10</v>
      </c>
      <c r="CT319" s="26">
        <f t="shared" si="179"/>
        <v>1.7321085663283312E-10</v>
      </c>
      <c r="CU319" s="26">
        <f t="shared" si="179"/>
        <v>1.5862467923217353E-10</v>
      </c>
      <c r="CV319" s="26">
        <f t="shared" si="179"/>
        <v>1.4375361555415695E-10</v>
      </c>
      <c r="CW319" s="26">
        <f t="shared" si="179"/>
        <v>1.2893365518774915E-10</v>
      </c>
      <c r="CX319" s="26">
        <f t="shared" si="179"/>
        <v>1.1446151021769545E-10</v>
      </c>
      <c r="CY319" s="26">
        <f t="shared" si="179"/>
        <v>1.0058738776706589E-10</v>
      </c>
      <c r="CZ319" s="26">
        <f t="shared" si="179"/>
        <v>8.7511027357347332E-11</v>
      </c>
      <c r="DA319" s="26">
        <f t="shared" si="179"/>
        <v>7.5380785941477454E-11</v>
      </c>
      <c r="DB319" s="26">
        <f t="shared" si="179"/>
        <v>6.4295376244201184E-11</v>
      </c>
      <c r="DC319" s="26">
        <f t="shared" si="179"/>
        <v>5.4307744982966291E-11</v>
      </c>
      <c r="DD319" s="26">
        <f t="shared" si="179"/>
        <v>4.5430517437673618E-11</v>
      </c>
      <c r="DE319" s="26">
        <f t="shared" si="179"/>
        <v>3.7642428734072431E-11</v>
      </c>
      <c r="DF319" s="26">
        <f t="shared" si="179"/>
        <v>3.0895200942116007E-11</v>
      </c>
      <c r="DG319" s="26">
        <f t="shared" si="179"/>
        <v>2.5120397027701845E-11</v>
      </c>
      <c r="DH319" s="26">
        <f t="shared" si="179"/>
        <v>2.0235875383426509E-11</v>
      </c>
      <c r="DI319" s="26">
        <f t="shared" si="179"/>
        <v>1.6151570260166096E-11</v>
      </c>
      <c r="DJ319" s="26">
        <f t="shared" si="179"/>
        <v>1.2774423751222275E-11</v>
      </c>
      <c r="DK319" s="26">
        <f t="shared" si="179"/>
        <v>1.0012386183390432E-11</v>
      </c>
      <c r="DL319" s="26">
        <f t="shared" si="179"/>
        <v>7.7774785531693793E-12</v>
      </c>
      <c r="DM319" s="26">
        <f t="shared" si="179"/>
        <v>5.9879702135020834E-12</v>
      </c>
      <c r="DN319" s="26">
        <f t="shared" si="179"/>
        <v>4.5697667418831662E-12</v>
      </c>
      <c r="DO319" s="26">
        <f t="shared" si="179"/>
        <v>3.4571278829898771E-12</v>
      </c>
      <c r="DP319" s="26">
        <f t="shared" si="179"/>
        <v>2.5928459122424034E-12</v>
      </c>
      <c r="DQ319" s="26">
        <f t="shared" si="179"/>
        <v>1.928013627052032E-12</v>
      </c>
      <c r="DR319" s="26">
        <f t="shared" si="179"/>
        <v>1.4215015724875296E-12</v>
      </c>
      <c r="DS319" s="26">
        <f t="shared" si="179"/>
        <v>1.0392490487934009E-12</v>
      </c>
      <c r="DT319" s="26">
        <f t="shared" si="179"/>
        <v>7.5345556037521238E-13</v>
      </c>
      <c r="DU319" s="26">
        <f t="shared" si="179"/>
        <v>5.417407748152344E-13</v>
      </c>
      <c r="DV319" s="26">
        <f t="shared" si="179"/>
        <v>3.8632333941742245E-13</v>
      </c>
      <c r="DW319" s="26">
        <f t="shared" si="179"/>
        <v>2.7325309373427563E-13</v>
      </c>
      <c r="DX319" s="26">
        <f t="shared" si="172"/>
        <v>1.9171789641033807E-13</v>
      </c>
      <c r="DY319" s="26">
        <f t="shared" si="172"/>
        <v>1.3343565590159609E-13</v>
      </c>
      <c r="DZ319" s="26">
        <f t="shared" si="172"/>
        <v>9.2134143360625516E-14</v>
      </c>
      <c r="EA319" s="26">
        <f t="shared" si="172"/>
        <v>6.3115515530506769E-14</v>
      </c>
      <c r="EB319" s="26">
        <f t="shared" si="172"/>
        <v>4.2898826962141532E-14</v>
      </c>
      <c r="EC319" s="26">
        <f t="shared" si="172"/>
        <v>2.8931767020979081E-14</v>
      </c>
      <c r="ED319" s="26">
        <f t="shared" si="172"/>
        <v>1.9362028698655285E-14</v>
      </c>
      <c r="EE319" s="26">
        <f t="shared" si="180"/>
        <v>1.2858751883839712E-14</v>
      </c>
      <c r="EF319" s="26">
        <f t="shared" si="180"/>
        <v>8.4750864688944399E-15</v>
      </c>
      <c r="EG319" s="26">
        <f t="shared" si="180"/>
        <v>5.5438535548406853E-15</v>
      </c>
      <c r="EH319" s="26">
        <f t="shared" si="180"/>
        <v>3.5993676065010733E-15</v>
      </c>
      <c r="EI319" s="26">
        <f t="shared" si="180"/>
        <v>2.3195924575229095E-15</v>
      </c>
      <c r="EJ319" s="26">
        <f t="shared" si="180"/>
        <v>1.4838569397389012E-15</v>
      </c>
      <c r="EK319" s="26">
        <f t="shared" si="180"/>
        <v>9.4230331209697939E-16</v>
      </c>
      <c r="EL319" s="26">
        <f t="shared" si="180"/>
        <v>5.9406078371330839E-16</v>
      </c>
      <c r="EM319" s="26">
        <f t="shared" si="180"/>
        <v>3.7182221714430335E-16</v>
      </c>
      <c r="EN319" s="26">
        <f t="shared" si="180"/>
        <v>2.3106094922538773E-16</v>
      </c>
      <c r="EO319" s="26">
        <f t="shared" si="180"/>
        <v>1.4256952186247304E-16</v>
      </c>
      <c r="EP319" s="26">
        <f t="shared" si="180"/>
        <v>8.734893240869815E-17</v>
      </c>
      <c r="EQ319" s="26">
        <f t="shared" si="180"/>
        <v>5.314235747941722E-17</v>
      </c>
      <c r="ER319" s="26">
        <f t="shared" si="180"/>
        <v>3.2106840977148237E-17</v>
      </c>
      <c r="ES319" s="26">
        <f t="shared" si="181"/>
        <v>1.9264104586288814E-17</v>
      </c>
      <c r="ET319" s="26">
        <f t="shared" si="181"/>
        <v>1.1479295198679176E-17</v>
      </c>
      <c r="EU319" s="26">
        <f t="shared" si="181"/>
        <v>6.793868586973191E-18</v>
      </c>
      <c r="EV319" s="26">
        <f t="shared" si="181"/>
        <v>3.9936930207208346E-18</v>
      </c>
      <c r="EW319" s="26">
        <f t="shared" si="181"/>
        <v>2.3318878711591405E-18</v>
      </c>
      <c r="EX319" s="26">
        <f t="shared" si="181"/>
        <v>1.3524949652723131E-18</v>
      </c>
      <c r="EY319" s="26">
        <f t="shared" si="181"/>
        <v>7.7925206608404283E-19</v>
      </c>
      <c r="EZ319" s="26">
        <f t="shared" si="181"/>
        <v>4.4601927466651485E-19</v>
      </c>
      <c r="FA319" s="26">
        <f t="shared" si="181"/>
        <v>2.5361880324174888E-19</v>
      </c>
      <c r="FB319" s="26">
        <f t="shared" si="181"/>
        <v>1.4327815507812932E-19</v>
      </c>
      <c r="FC319" s="26">
        <f t="shared" si="181"/>
        <v>8.0420641882563746E-20</v>
      </c>
      <c r="FD319" s="26">
        <f t="shared" si="181"/>
        <v>4.4849973357582617E-20</v>
      </c>
      <c r="FE319" s="26">
        <f t="shared" si="181"/>
        <v>2.4853169949743573E-20</v>
      </c>
      <c r="FF319" s="26">
        <f t="shared" si="181"/>
        <v>1.3684973326757545E-20</v>
      </c>
      <c r="FG319" s="26">
        <f t="shared" si="181"/>
        <v>7.4880042731314221E-21</v>
      </c>
      <c r="FH319" s="26">
        <f t="shared" si="181"/>
        <v>4.0716023235152083E-21</v>
      </c>
    </row>
    <row r="320" spans="2:164" ht="19.2" customHeight="1" x14ac:dyDescent="0.3">
      <c r="B320" s="26">
        <f t="shared" si="176"/>
        <v>3.2607100304818215E-9</v>
      </c>
      <c r="C320" s="3">
        <v>136</v>
      </c>
      <c r="D320" s="26">
        <f t="shared" si="170"/>
        <v>5.3665138416116108E-47</v>
      </c>
      <c r="E320" s="26">
        <f t="shared" si="170"/>
        <v>4.6688670422021011E-45</v>
      </c>
      <c r="F320" s="26">
        <f t="shared" si="170"/>
        <v>2.0309571633578933E-43</v>
      </c>
      <c r="G320" s="26">
        <f t="shared" si="170"/>
        <v>5.8897757737379659E-42</v>
      </c>
      <c r="H320" s="26">
        <f t="shared" si="170"/>
        <v>1.2810262307880042E-40</v>
      </c>
      <c r="I320" s="26">
        <f t="shared" si="170"/>
        <v>2.2289856415711312E-39</v>
      </c>
      <c r="J320" s="26">
        <f t="shared" si="170"/>
        <v>3.2320291802781079E-38</v>
      </c>
      <c r="K320" s="26">
        <f t="shared" si="170"/>
        <v>4.0169505526313683E-37</v>
      </c>
      <c r="L320" s="26">
        <f t="shared" si="170"/>
        <v>4.3684337259866343E-36</v>
      </c>
      <c r="M320" s="26">
        <f t="shared" si="170"/>
        <v>4.2228192684537372E-35</v>
      </c>
      <c r="N320" s="26">
        <f t="shared" si="170"/>
        <v>3.6738527635547964E-34</v>
      </c>
      <c r="O320" s="26">
        <f t="shared" si="170"/>
        <v>2.9056835493569299E-33</v>
      </c>
      <c r="P320" s="26">
        <f t="shared" si="170"/>
        <v>2.1066205732837897E-32</v>
      </c>
      <c r="Q320" s="26">
        <f t="shared" si="170"/>
        <v>1.4098153067360765E-31</v>
      </c>
      <c r="R320" s="26">
        <f t="shared" si="170"/>
        <v>8.7609951204313028E-31</v>
      </c>
      <c r="S320" s="26">
        <f t="shared" si="170"/>
        <v>5.0813771698501542E-30</v>
      </c>
      <c r="T320" s="26">
        <f t="shared" si="186"/>
        <v>2.762998836106025E-29</v>
      </c>
      <c r="U320" s="26">
        <f t="shared" si="186"/>
        <v>1.4140052867130735E-28</v>
      </c>
      <c r="V320" s="26">
        <f t="shared" si="186"/>
        <v>6.8343588857798908E-28</v>
      </c>
      <c r="W320" s="26">
        <f t="shared" si="186"/>
        <v>3.1294169634886944E-27</v>
      </c>
      <c r="X320" s="26">
        <f t="shared" si="186"/>
        <v>1.3612963791175886E-26</v>
      </c>
      <c r="Y320" s="26">
        <f t="shared" si="186"/>
        <v>5.6396564277728605E-26</v>
      </c>
      <c r="Z320" s="26">
        <f t="shared" si="186"/>
        <v>2.2302277691647145E-25</v>
      </c>
      <c r="AA320" s="26">
        <f t="shared" si="186"/>
        <v>8.4360789529274264E-25</v>
      </c>
      <c r="AB320" s="26">
        <f t="shared" si="186"/>
        <v>3.0580786204361925E-24</v>
      </c>
      <c r="AC320" s="26">
        <f t="shared" si="186"/>
        <v>1.0642113599117959E-23</v>
      </c>
      <c r="AD320" s="26">
        <f t="shared" si="186"/>
        <v>3.5610149350894521E-23</v>
      </c>
      <c r="AE320" s="26">
        <f t="shared" si="186"/>
        <v>1.147438145751047E-22</v>
      </c>
      <c r="AF320" s="26">
        <f t="shared" si="186"/>
        <v>3.5652542385836316E-22</v>
      </c>
      <c r="AG320" s="26">
        <f t="shared" si="186"/>
        <v>1.0695762715750881E-21</v>
      </c>
      <c r="AH320" s="26">
        <f t="shared" si="186"/>
        <v>3.1017711875677344E-21</v>
      </c>
      <c r="AI320" s="26">
        <f t="shared" si="183"/>
        <v>8.7049707522062461E-21</v>
      </c>
      <c r="AJ320" s="26">
        <f t="shared" si="183"/>
        <v>2.3666639232560719E-20</v>
      </c>
      <c r="AK320" s="26">
        <f t="shared" si="183"/>
        <v>6.2393867067660127E-20</v>
      </c>
      <c r="AL320" s="26">
        <f t="shared" si="183"/>
        <v>1.5965489514371848E-19</v>
      </c>
      <c r="AM320" s="26">
        <f t="shared" si="183"/>
        <v>3.9685645364295626E-19</v>
      </c>
      <c r="AN320" s="26">
        <f t="shared" si="183"/>
        <v>9.5906976297048076E-19</v>
      </c>
      <c r="AO320" s="26">
        <f t="shared" si="183"/>
        <v>2.2551099832008644E-18</v>
      </c>
      <c r="AP320" s="26">
        <f t="shared" si="183"/>
        <v>5.1630149615388183E-18</v>
      </c>
      <c r="AQ320" s="26">
        <f t="shared" si="183"/>
        <v>1.1517494914201953E-17</v>
      </c>
      <c r="AR320" s="26">
        <f t="shared" si="183"/>
        <v>2.5050551438389313E-17</v>
      </c>
      <c r="AS320" s="26">
        <f t="shared" si="183"/>
        <v>5.3156048174143113E-17</v>
      </c>
      <c r="AT320" s="26">
        <f t="shared" si="183"/>
        <v>1.1010895693215345E-16</v>
      </c>
      <c r="AU320" s="26">
        <f t="shared" si="183"/>
        <v>2.2277858728133397E-16</v>
      </c>
      <c r="AV320" s="26">
        <f t="shared" si="183"/>
        <v>4.4049402485172664E-16</v>
      </c>
      <c r="AW320" s="26">
        <f t="shared" si="183"/>
        <v>8.5162178138000339E-16</v>
      </c>
      <c r="AX320" s="26">
        <f t="shared" si="183"/>
        <v>1.6106759778274001E-15</v>
      </c>
      <c r="AY320" s="26">
        <f t="shared" si="184"/>
        <v>2.9814640440635028E-15</v>
      </c>
      <c r="AZ320" s="26">
        <f t="shared" si="184"/>
        <v>5.4039035798650845E-15</v>
      </c>
      <c r="BA320" s="26">
        <f t="shared" si="184"/>
        <v>9.594685947923728E-15</v>
      </c>
      <c r="BB320" s="26">
        <f t="shared" si="184"/>
        <v>1.6694753549387339E-14</v>
      </c>
      <c r="BC320" s="26">
        <f t="shared" si="184"/>
        <v>2.8479285466601871E-14</v>
      </c>
      <c r="BD320" s="26">
        <f t="shared" si="184"/>
        <v>4.7648035299891334E-14</v>
      </c>
      <c r="BE320" s="26">
        <f t="shared" si="184"/>
        <v>7.821469945453867E-14</v>
      </c>
      <c r="BF320" s="26">
        <f t="shared" si="184"/>
        <v>1.260125713434237E-13</v>
      </c>
      <c r="BG320" s="26">
        <f t="shared" si="184"/>
        <v>1.9932897648868898E-13</v>
      </c>
      <c r="BH320" s="26">
        <f t="shared" si="184"/>
        <v>3.0967180275921296E-13</v>
      </c>
      <c r="BI320" s="26">
        <f t="shared" si="184"/>
        <v>4.7265696210616771E-13</v>
      </c>
      <c r="BJ320" s="26">
        <f t="shared" si="184"/>
        <v>7.0898544315924763E-13</v>
      </c>
      <c r="BK320" s="26">
        <f t="shared" si="184"/>
        <v>1.0454531110992289E-12</v>
      </c>
      <c r="BL320" s="26">
        <f t="shared" si="184"/>
        <v>1.5159070110938873E-12</v>
      </c>
      <c r="BM320" s="26">
        <f t="shared" si="184"/>
        <v>2.1620313109043966E-12</v>
      </c>
      <c r="BN320" s="26">
        <f t="shared" si="184"/>
        <v>3.0338181298174581E-12</v>
      </c>
      <c r="BO320" s="26">
        <f t="shared" si="185"/>
        <v>4.1895583697479145E-12</v>
      </c>
      <c r="BP320" s="26">
        <f t="shared" si="185"/>
        <v>5.6951809088760871E-12</v>
      </c>
      <c r="BQ320" s="26">
        <f t="shared" si="185"/>
        <v>7.6227806011110565E-12</v>
      </c>
      <c r="BR320" s="26">
        <f t="shared" si="185"/>
        <v>1.0048210792373655E-11</v>
      </c>
      <c r="BS320" s="26">
        <f t="shared" si="185"/>
        <v>1.3047676700544914E-11</v>
      </c>
      <c r="BT320" s="26">
        <f t="shared" si="185"/>
        <v>1.6693351072755968E-11</v>
      </c>
      <c r="BU320" s="26">
        <f t="shared" si="185"/>
        <v>2.1048138309127142E-11</v>
      </c>
      <c r="BV320" s="26">
        <f t="shared" si="185"/>
        <v>2.6159829041343694E-11</v>
      </c>
      <c r="BW320" s="26">
        <f t="shared" si="185"/>
        <v>3.2055001783055005E-11</v>
      </c>
      <c r="BX320" s="26">
        <f t="shared" si="185"/>
        <v>3.8733127154524764E-11</v>
      </c>
      <c r="BY320" s="26">
        <f t="shared" si="185"/>
        <v>4.616139811566655E-11</v>
      </c>
      <c r="BZ320" s="26">
        <f t="shared" si="185"/>
        <v>5.4270832919770059E-11</v>
      </c>
      <c r="CA320" s="26">
        <f t="shared" si="185"/>
        <v>6.2954166186933307E-11</v>
      </c>
      <c r="CB320" s="26">
        <f t="shared" si="185"/>
        <v>7.2065953398200042E-11</v>
      </c>
      <c r="CC320" s="26">
        <f t="shared" si="185"/>
        <v>8.1425168125238957E-11</v>
      </c>
      <c r="CD320" s="26">
        <f t="shared" si="185"/>
        <v>9.0820379831997384E-11</v>
      </c>
      <c r="CE320" s="26">
        <f t="shared" si="179"/>
        <v>1.0001738032131339E-10</v>
      </c>
      <c r="CF320" s="26">
        <f t="shared" si="179"/>
        <v>1.0876890109942833E-10</v>
      </c>
      <c r="CG320" s="26">
        <f t="shared" si="179"/>
        <v>1.1682585673642301E-10</v>
      </c>
      <c r="CH320" s="26">
        <f t="shared" si="179"/>
        <v>1.2394938458620499E-10</v>
      </c>
      <c r="CI320" s="26">
        <f t="shared" si="179"/>
        <v>1.299228489036124E-10</v>
      </c>
      <c r="CJ320" s="26">
        <f t="shared" si="179"/>
        <v>1.3456295065016997E-10</v>
      </c>
      <c r="CK320" s="26">
        <f t="shared" si="179"/>
        <v>1.3772913772429163E-10</v>
      </c>
      <c r="CL320" s="26">
        <f t="shared" si="179"/>
        <v>1.3933063932573689E-10</v>
      </c>
      <c r="CM320" s="26">
        <f t="shared" si="179"/>
        <v>1.3933063932573691E-10</v>
      </c>
      <c r="CN320" s="26">
        <f t="shared" si="179"/>
        <v>1.3774733660612624E-10</v>
      </c>
      <c r="CO320" s="26">
        <f t="shared" si="179"/>
        <v>1.3465189083969649E-10</v>
      </c>
      <c r="CP320" s="26">
        <f t="shared" si="179"/>
        <v>1.3016349447837321E-10</v>
      </c>
      <c r="CQ320" s="26">
        <f t="shared" si="179"/>
        <v>1.2444202219360964E-10</v>
      </c>
      <c r="CR320" s="26">
        <f t="shared" si="179"/>
        <v>1.1767886881352212E-10</v>
      </c>
      <c r="CS320" s="26">
        <f t="shared" si="179"/>
        <v>1.1008668372877884E-10</v>
      </c>
      <c r="CT320" s="26">
        <f t="shared" si="179"/>
        <v>1.0188873919578465E-10</v>
      </c>
      <c r="CU320" s="26">
        <f t="shared" si="179"/>
        <v>9.3308634842455445E-11</v>
      </c>
      <c r="CV320" s="26">
        <f t="shared" si="179"/>
        <v>8.456095032597506E-11</v>
      </c>
      <c r="CW320" s="26">
        <f t="shared" si="179"/>
        <v>7.5843326581029253E-11</v>
      </c>
      <c r="CX320" s="26">
        <f t="shared" si="179"/>
        <v>6.7330300128056445E-11</v>
      </c>
      <c r="CY320" s="26">
        <f t="shared" si="179"/>
        <v>5.916905162768608E-11</v>
      </c>
      <c r="CZ320" s="26">
        <f t="shared" si="179"/>
        <v>5.14770749160869E-11</v>
      </c>
      <c r="DA320" s="26">
        <f t="shared" si="179"/>
        <v>4.4341638789104585E-11</v>
      </c>
      <c r="DB320" s="26">
        <f t="shared" si="179"/>
        <v>3.7820809555412639E-11</v>
      </c>
      <c r="DC320" s="26">
        <f t="shared" si="179"/>
        <v>3.1945732342921496E-11</v>
      </c>
      <c r="DD320" s="26">
        <f t="shared" si="179"/>
        <v>2.6723833786866956E-11</v>
      </c>
      <c r="DE320" s="26">
        <f t="shared" si="179"/>
        <v>2.2142605137689766E-11</v>
      </c>
      <c r="DF320" s="26">
        <f t="shared" si="179"/>
        <v>1.8173647613009498E-11</v>
      </c>
      <c r="DG320" s="26">
        <f t="shared" si="179"/>
        <v>1.4776704133942329E-11</v>
      </c>
      <c r="DH320" s="26">
        <f t="shared" si="179"/>
        <v>1.1903456107898E-11</v>
      </c>
      <c r="DI320" s="26">
        <f t="shared" si="179"/>
        <v>9.5009236824506876E-12</v>
      </c>
      <c r="DJ320" s="26">
        <f t="shared" si="179"/>
        <v>7.5143669124837264E-12</v>
      </c>
      <c r="DK320" s="26">
        <f t="shared" si="179"/>
        <v>5.8896389314061626E-12</v>
      </c>
      <c r="DL320" s="26">
        <f t="shared" si="179"/>
        <v>4.5749873842173028E-12</v>
      </c>
      <c r="DM320" s="26">
        <f t="shared" si="179"/>
        <v>3.522335419707124E-12</v>
      </c>
      <c r="DN320" s="26">
        <f t="shared" si="179"/>
        <v>2.6880980834606981E-12</v>
      </c>
      <c r="DO320" s="26">
        <f t="shared" si="179"/>
        <v>2.0336046370528782E-12</v>
      </c>
      <c r="DP320" s="26">
        <f t="shared" si="179"/>
        <v>1.5252034777896559E-12</v>
      </c>
      <c r="DQ320" s="26">
        <f t="shared" si="179"/>
        <v>1.1341256629717889E-12</v>
      </c>
      <c r="DR320" s="26">
        <f t="shared" si="179"/>
        <v>8.3617739558090349E-13</v>
      </c>
      <c r="DS320" s="26">
        <f t="shared" si="179"/>
        <v>6.1132296987847384E-13</v>
      </c>
      <c r="DT320" s="26">
        <f t="shared" si="179"/>
        <v>4.4320915316189168E-13</v>
      </c>
      <c r="DU320" s="26">
        <f t="shared" si="179"/>
        <v>3.1867104400896291E-13</v>
      </c>
      <c r="DV320" s="26">
        <f t="shared" si="179"/>
        <v>2.2724902318672012E-13</v>
      </c>
      <c r="DW320" s="26">
        <f t="shared" si="179"/>
        <v>1.6073711396133933E-13</v>
      </c>
      <c r="DX320" s="26">
        <f t="shared" si="172"/>
        <v>1.1277523318255233E-13</v>
      </c>
      <c r="DY320" s="26">
        <f t="shared" si="172"/>
        <v>7.8491562295056873E-14</v>
      </c>
      <c r="DZ320" s="26">
        <f t="shared" si="172"/>
        <v>5.4196554918015252E-14</v>
      </c>
      <c r="EA320" s="26">
        <f t="shared" si="172"/>
        <v>3.7126773841474737E-14</v>
      </c>
      <c r="EB320" s="26">
        <f t="shared" si="172"/>
        <v>2.5234604095377488E-14</v>
      </c>
      <c r="EC320" s="26">
        <f t="shared" si="172"/>
        <v>1.7018686482928949E-14</v>
      </c>
      <c r="ED320" s="26">
        <f t="shared" si="172"/>
        <v>1.1389428646267867E-14</v>
      </c>
      <c r="EE320" s="26">
        <f t="shared" si="180"/>
        <v>7.5639716963763353E-15</v>
      </c>
      <c r="EF320" s="26">
        <f t="shared" si="180"/>
        <v>4.9853449817026345E-15</v>
      </c>
      <c r="EG320" s="26">
        <f t="shared" si="180"/>
        <v>3.2610903263768887E-15</v>
      </c>
      <c r="EH320" s="26">
        <f t="shared" si="180"/>
        <v>2.1172750626476997E-15</v>
      </c>
      <c r="EI320" s="26">
        <f t="shared" si="180"/>
        <v>1.3644661514840706E-15</v>
      </c>
      <c r="EJ320" s="26">
        <f t="shared" si="180"/>
        <v>8.7285702337582818E-16</v>
      </c>
      <c r="EK320" s="26">
        <f t="shared" si="180"/>
        <v>5.5429606593940216E-16</v>
      </c>
      <c r="EL320" s="26">
        <f t="shared" si="180"/>
        <v>3.4944751983135948E-16</v>
      </c>
      <c r="EM320" s="26">
        <f t="shared" si="180"/>
        <v>2.187189512613559E-16</v>
      </c>
      <c r="EN320" s="26">
        <f t="shared" si="180"/>
        <v>1.359182054266993E-16</v>
      </c>
      <c r="EO320" s="26">
        <f t="shared" si="180"/>
        <v>8.3864424624984524E-17</v>
      </c>
      <c r="EP320" s="26">
        <f t="shared" si="180"/>
        <v>5.1381724946293265E-17</v>
      </c>
      <c r="EQ320" s="26">
        <f t="shared" si="180"/>
        <v>3.1260210282010274E-17</v>
      </c>
      <c r="ER320" s="26">
        <f t="shared" si="180"/>
        <v>1.8886377045381401E-17</v>
      </c>
      <c r="ES320" s="26">
        <f t="shared" si="181"/>
        <v>1.1331826227228766E-17</v>
      </c>
      <c r="ET320" s="26">
        <f t="shared" si="181"/>
        <v>6.7525265874583695E-18</v>
      </c>
      <c r="EU320" s="26">
        <f t="shared" si="181"/>
        <v>3.9963932864548367E-18</v>
      </c>
      <c r="EV320" s="26">
        <f t="shared" si="181"/>
        <v>2.3492311886593254E-18</v>
      </c>
      <c r="EW320" s="26">
        <f t="shared" si="181"/>
        <v>1.371698747740677E-18</v>
      </c>
      <c r="EX320" s="26">
        <f t="shared" si="181"/>
        <v>7.9558527368959949E-19</v>
      </c>
      <c r="EY320" s="26">
        <f t="shared" si="181"/>
        <v>4.5838356828473313E-19</v>
      </c>
      <c r="EZ320" s="26">
        <f t="shared" si="181"/>
        <v>2.6236427921559817E-19</v>
      </c>
      <c r="FA320" s="26">
        <f t="shared" si="181"/>
        <v>1.4918753131867649E-19</v>
      </c>
      <c r="FB320" s="26">
        <f t="shared" si="181"/>
        <v>8.4281267693017633E-20</v>
      </c>
      <c r="FC320" s="26">
        <f t="shared" si="181"/>
        <v>4.7306259930920066E-20</v>
      </c>
      <c r="FD320" s="26">
        <f t="shared" si="181"/>
        <v>2.6382337269166364E-20</v>
      </c>
      <c r="FE320" s="26">
        <f t="shared" si="181"/>
        <v>1.4619511735143346E-20</v>
      </c>
      <c r="FF320" s="26">
        <f t="shared" si="181"/>
        <v>8.0499843098574158E-21</v>
      </c>
      <c r="FG320" s="26">
        <f t="shared" si="181"/>
        <v>4.4047083959596807E-21</v>
      </c>
      <c r="FH320" s="26">
        <f t="shared" si="181"/>
        <v>2.3950601903030746E-21</v>
      </c>
    </row>
    <row r="321" spans="2:164" ht="19.2" customHeight="1" x14ac:dyDescent="0.3">
      <c r="B321" s="26">
        <f t="shared" si="176"/>
        <v>1.9040642513762551E-9</v>
      </c>
      <c r="C321" s="3">
        <v>137</v>
      </c>
      <c r="D321" s="26">
        <f t="shared" si="170"/>
        <v>3.1337307104301526E-47</v>
      </c>
      <c r="E321" s="26">
        <f t="shared" si="170"/>
        <v>2.7263457180742324E-45</v>
      </c>
      <c r="F321" s="26">
        <f t="shared" si="170"/>
        <v>1.1859603873622791E-43</v>
      </c>
      <c r="G321" s="26">
        <f t="shared" si="170"/>
        <v>3.4392851233506526E-42</v>
      </c>
      <c r="H321" s="26">
        <f t="shared" si="170"/>
        <v>7.4804451432876511E-41</v>
      </c>
      <c r="I321" s="26">
        <f t="shared" si="170"/>
        <v>1.3015974549320537E-39</v>
      </c>
      <c r="J321" s="26">
        <f t="shared" si="170"/>
        <v>1.887316309651459E-38</v>
      </c>
      <c r="K321" s="26">
        <f t="shared" si="170"/>
        <v>2.345664556281102E-37</v>
      </c>
      <c r="L321" s="26">
        <f t="shared" si="170"/>
        <v>2.5509102049557111E-36</v>
      </c>
      <c r="M321" s="26">
        <f t="shared" si="170"/>
        <v>2.4658798647905149E-35</v>
      </c>
      <c r="N321" s="26">
        <f t="shared" si="170"/>
        <v>2.1453154823677744E-34</v>
      </c>
      <c r="O321" s="26">
        <f t="shared" si="170"/>
        <v>1.6967495178726677E-33</v>
      </c>
      <c r="P321" s="26">
        <f t="shared" si="170"/>
        <v>1.2301434004576932E-32</v>
      </c>
      <c r="Q321" s="26">
        <f t="shared" si="170"/>
        <v>8.2324981415245733E-32</v>
      </c>
      <c r="R321" s="26">
        <f t="shared" si="170"/>
        <v>5.1159095593759668E-31</v>
      </c>
      <c r="S321" s="26">
        <f t="shared" si="170"/>
        <v>2.9672275444380602E-30</v>
      </c>
      <c r="T321" s="26">
        <f t="shared" si="186"/>
        <v>1.6134299772881973E-29</v>
      </c>
      <c r="U321" s="26">
        <f t="shared" si="186"/>
        <v>8.256965177886599E-29</v>
      </c>
      <c r="V321" s="26">
        <f t="shared" si="186"/>
        <v>3.9908665026452106E-28</v>
      </c>
      <c r="W321" s="26">
        <f t="shared" si="186"/>
        <v>1.8273967670007059E-27</v>
      </c>
      <c r="X321" s="26">
        <f t="shared" si="186"/>
        <v>7.949175936453109E-27</v>
      </c>
      <c r="Y321" s="26">
        <f t="shared" si="186"/>
        <v>3.2932300308162847E-26</v>
      </c>
      <c r="Z321" s="26">
        <f t="shared" si="186"/>
        <v>1.3023227849137079E-25</v>
      </c>
      <c r="AA321" s="26">
        <f t="shared" si="186"/>
        <v>4.9261774907605636E-25</v>
      </c>
      <c r="AB321" s="26">
        <f t="shared" si="186"/>
        <v>1.7857393404007048E-24</v>
      </c>
      <c r="AC321" s="26">
        <f t="shared" si="186"/>
        <v>6.2143729045944588E-24</v>
      </c>
      <c r="AD321" s="26">
        <f t="shared" si="186"/>
        <v>2.0794247796142884E-23</v>
      </c>
      <c r="AE321" s="26">
        <f t="shared" si="186"/>
        <v>6.7003687343127146E-23</v>
      </c>
      <c r="AF321" s="26">
        <f t="shared" si="186"/>
        <v>2.0819002853043203E-22</v>
      </c>
      <c r="AG321" s="26">
        <f t="shared" si="186"/>
        <v>6.2457008559129525E-22</v>
      </c>
      <c r="AH321" s="26">
        <f t="shared" si="186"/>
        <v>1.8112532482147441E-21</v>
      </c>
      <c r="AI321" s="26">
        <f t="shared" si="183"/>
        <v>5.0831945998284891E-21</v>
      </c>
      <c r="AJ321" s="26">
        <f t="shared" si="183"/>
        <v>1.3819935318283697E-20</v>
      </c>
      <c r="AK321" s="26">
        <f t="shared" si="183"/>
        <v>3.6434374930020682E-20</v>
      </c>
      <c r="AL321" s="26">
        <f t="shared" si="183"/>
        <v>9.3229135850346994E-20</v>
      </c>
      <c r="AM321" s="26">
        <f t="shared" si="183"/>
        <v>2.3174099482800474E-19</v>
      </c>
      <c r="AN321" s="26">
        <f t="shared" si="183"/>
        <v>5.6004073750101332E-19</v>
      </c>
      <c r="AO321" s="26">
        <f t="shared" si="183"/>
        <v>1.3168525449348175E-18</v>
      </c>
      <c r="AP321" s="26">
        <f t="shared" si="183"/>
        <v>3.0148992476139227E-18</v>
      </c>
      <c r="AQ321" s="26">
        <f t="shared" si="183"/>
        <v>6.7255444754464278E-18</v>
      </c>
      <c r="AR321" s="26">
        <f t="shared" si="183"/>
        <v>1.4628059234096017E-17</v>
      </c>
      <c r="AS321" s="26">
        <f t="shared" si="183"/>
        <v>3.1040028130886636E-17</v>
      </c>
      <c r="AT321" s="26">
        <f t="shared" si="183"/>
        <v>6.4297201128265096E-17</v>
      </c>
      <c r="AU321" s="26">
        <f t="shared" si="183"/>
        <v>1.300896860036993E-16</v>
      </c>
      <c r="AV321" s="26">
        <f t="shared" si="183"/>
        <v>2.572227882345861E-16</v>
      </c>
      <c r="AW321" s="26">
        <f t="shared" si="183"/>
        <v>4.9729739058686567E-16</v>
      </c>
      <c r="AX321" s="26">
        <f t="shared" si="183"/>
        <v>9.4054071697950816E-16</v>
      </c>
      <c r="AY321" s="26">
        <f t="shared" si="184"/>
        <v>1.7410009016429296E-15</v>
      </c>
      <c r="AZ321" s="26">
        <f t="shared" si="184"/>
        <v>3.1555641342278014E-15</v>
      </c>
      <c r="BA321" s="26">
        <f t="shared" si="184"/>
        <v>5.6027363199554884E-15</v>
      </c>
      <c r="BB321" s="26">
        <f t="shared" si="184"/>
        <v>9.7487611967225796E-15</v>
      </c>
      <c r="BC321" s="26">
        <f t="shared" si="184"/>
        <v>1.6630239688526717E-14</v>
      </c>
      <c r="BD321" s="26">
        <f t="shared" si="184"/>
        <v>2.782367024811186E-14</v>
      </c>
      <c r="BE321" s="26">
        <f t="shared" si="184"/>
        <v>4.5672817199730828E-14</v>
      </c>
      <c r="BF321" s="26">
        <f t="shared" si="184"/>
        <v>7.3583983266233156E-14</v>
      </c>
      <c r="BG321" s="26">
        <f t="shared" si="184"/>
        <v>1.163964826211328E-13</v>
      </c>
      <c r="BH321" s="26">
        <f t="shared" si="184"/>
        <v>1.8083024978640258E-13</v>
      </c>
      <c r="BI321" s="26">
        <f t="shared" si="184"/>
        <v>2.760040654634569E-13</v>
      </c>
      <c r="BJ321" s="26">
        <f t="shared" si="184"/>
        <v>4.1400609819518307E-13</v>
      </c>
      <c r="BK321" s="26">
        <f t="shared" si="184"/>
        <v>6.1048356852510005E-13</v>
      </c>
      <c r="BL321" s="26">
        <f t="shared" si="184"/>
        <v>8.8520117436139827E-13</v>
      </c>
      <c r="BM321" s="26">
        <f t="shared" si="184"/>
        <v>1.2625000355646172E-12</v>
      </c>
      <c r="BN321" s="26">
        <f t="shared" si="184"/>
        <v>1.7715726305503488E-12</v>
      </c>
      <c r="BO321" s="26">
        <f t="shared" si="185"/>
        <v>2.4464574421885746E-12</v>
      </c>
      <c r="BP321" s="26">
        <f t="shared" si="185"/>
        <v>3.3256530854751033E-12</v>
      </c>
      <c r="BQ321" s="26">
        <f t="shared" si="185"/>
        <v>4.4512587451743602E-12</v>
      </c>
      <c r="BR321" s="26">
        <f t="shared" si="185"/>
        <v>5.867568345911651E-12</v>
      </c>
      <c r="BS321" s="26">
        <f t="shared" si="185"/>
        <v>7.6190812849897672E-12</v>
      </c>
      <c r="BT321" s="26">
        <f t="shared" si="185"/>
        <v>9.7479422322663041E-12</v>
      </c>
      <c r="BU321" s="26">
        <f t="shared" si="185"/>
        <v>1.2290883684161892E-11</v>
      </c>
      <c r="BV321" s="26">
        <f t="shared" si="185"/>
        <v>1.5275812578886901E-11</v>
      </c>
      <c r="BW321" s="26">
        <f t="shared" si="185"/>
        <v>1.8718249216382572E-11</v>
      </c>
      <c r="BX321" s="26">
        <f t="shared" si="185"/>
        <v>2.2617884469795589E-11</v>
      </c>
      <c r="BY321" s="26">
        <f t="shared" si="185"/>
        <v>2.6955560943455048E-11</v>
      </c>
      <c r="BZ321" s="26">
        <f t="shared" si="185"/>
        <v>3.1690997325413321E-11</v>
      </c>
      <c r="CA321" s="26">
        <f t="shared" si="185"/>
        <v>3.6761556897479472E-11</v>
      </c>
      <c r="CB321" s="26">
        <f t="shared" si="185"/>
        <v>4.2082308553693654E-11</v>
      </c>
      <c r="CC321" s="26">
        <f t="shared" si="185"/>
        <v>4.7547543430796694E-11</v>
      </c>
      <c r="CD321" s="26">
        <f t="shared" si="185"/>
        <v>5.3033798442042513E-11</v>
      </c>
      <c r="CE321" s="26">
        <f t="shared" si="179"/>
        <v>5.8404309676679623E-11</v>
      </c>
      <c r="CF321" s="26">
        <f t="shared" si="179"/>
        <v>6.3514686773389109E-11</v>
      </c>
      <c r="CG321" s="26">
        <f t="shared" si="179"/>
        <v>6.8219478386232736E-11</v>
      </c>
      <c r="CH321" s="26">
        <f t="shared" si="179"/>
        <v>7.2379202678076245E-11</v>
      </c>
      <c r="CI321" s="26">
        <f t="shared" si="179"/>
        <v>7.5867357024007597E-11</v>
      </c>
      <c r="CJ321" s="26">
        <f t="shared" si="179"/>
        <v>7.8576905489150714E-11</v>
      </c>
      <c r="CK321" s="26">
        <f t="shared" si="179"/>
        <v>8.0425773853601327E-11</v>
      </c>
      <c r="CL321" s="26">
        <f t="shared" si="179"/>
        <v>8.136095727050368E-11</v>
      </c>
      <c r="CM321" s="26">
        <f t="shared" si="179"/>
        <v>8.1360957270503693E-11</v>
      </c>
      <c r="CN321" s="26">
        <f t="shared" si="179"/>
        <v>8.0436400937884325E-11</v>
      </c>
      <c r="CO321" s="26">
        <f t="shared" si="179"/>
        <v>7.8628841366246495E-11</v>
      </c>
      <c r="CP321" s="26">
        <f t="shared" si="179"/>
        <v>7.6007879987371571E-11</v>
      </c>
      <c r="CQ321" s="26">
        <f t="shared" si="179"/>
        <v>7.2666874273641012E-11</v>
      </c>
      <c r="CR321" s="26">
        <f t="shared" si="179"/>
        <v>6.8717587628334412E-11</v>
      </c>
      <c r="CS321" s="26">
        <f t="shared" si="179"/>
        <v>6.4284194878119326E-11</v>
      </c>
      <c r="CT321" s="26">
        <f t="shared" si="179"/>
        <v>5.949707398294022E-11</v>
      </c>
      <c r="CU321" s="26">
        <f t="shared" si="179"/>
        <v>5.4486794068587382E-11</v>
      </c>
      <c r="CV321" s="26">
        <f t="shared" si="179"/>
        <v>4.9378657124657199E-11</v>
      </c>
      <c r="CW321" s="26">
        <f t="shared" si="179"/>
        <v>4.4288073915929701E-11</v>
      </c>
      <c r="CX321" s="26">
        <f t="shared" si="179"/>
        <v>3.9316963578427309E-11</v>
      </c>
      <c r="CY321" s="26">
        <f t="shared" si="179"/>
        <v>3.455127102346649E-11</v>
      </c>
      <c r="CZ321" s="26">
        <f t="shared" si="179"/>
        <v>3.0059605790415849E-11</v>
      </c>
      <c r="DA321" s="26">
        <f t="shared" si="179"/>
        <v>2.5892927760061194E-11</v>
      </c>
      <c r="DB321" s="26">
        <f t="shared" si="179"/>
        <v>2.2085144265934492E-11</v>
      </c>
      <c r="DC321" s="26">
        <f t="shared" si="179"/>
        <v>1.8654442244041836E-11</v>
      </c>
      <c r="DD321" s="26">
        <f t="shared" si="179"/>
        <v>1.5605158415688807E-11</v>
      </c>
      <c r="DE321" s="26">
        <f t="shared" si="179"/>
        <v>1.2929988401570728E-11</v>
      </c>
      <c r="DF321" s="26">
        <f t="shared" si="179"/>
        <v>1.0612348971100487E-11</v>
      </c>
      <c r="DG321" s="26">
        <f t="shared" si="179"/>
        <v>8.6287323409882617E-12</v>
      </c>
      <c r="DH321" s="26">
        <f t="shared" ref="DH321:DW340" si="187">$B321*DH$182</f>
        <v>6.9509232746849968E-12</v>
      </c>
      <c r="DI321" s="26">
        <f t="shared" si="187"/>
        <v>5.5479846320880196E-12</v>
      </c>
      <c r="DJ321" s="26">
        <f t="shared" si="187"/>
        <v>4.3879514817423424E-12</v>
      </c>
      <c r="DK321" s="26">
        <f t="shared" si="187"/>
        <v>3.4392052154196732E-12</v>
      </c>
      <c r="DL321" s="26">
        <f t="shared" si="187"/>
        <v>2.6715254798349339E-12</v>
      </c>
      <c r="DM321" s="26">
        <f t="shared" si="187"/>
        <v>2.0568382012888412E-12</v>
      </c>
      <c r="DN321" s="26">
        <f t="shared" si="187"/>
        <v>1.5696923115099041E-12</v>
      </c>
      <c r="DO321" s="26">
        <f t="shared" si="187"/>
        <v>1.1875063574031461E-12</v>
      </c>
      <c r="DP321" s="26">
        <f t="shared" si="187"/>
        <v>8.9062976805235805E-13</v>
      </c>
      <c r="DQ321" s="26">
        <f t="shared" si="187"/>
        <v>6.622631608594418E-13</v>
      </c>
      <c r="DR321" s="26">
        <f t="shared" si="187"/>
        <v>4.8827877114213576E-13</v>
      </c>
      <c r="DS321" s="26">
        <f t="shared" si="187"/>
        <v>3.5697691671735869E-13</v>
      </c>
      <c r="DT321" s="26">
        <f t="shared" si="187"/>
        <v>2.5880826462008394E-13</v>
      </c>
      <c r="DU321" s="26">
        <f t="shared" si="187"/>
        <v>1.8608528117311789E-13</v>
      </c>
      <c r="DV321" s="26">
        <f t="shared" si="187"/>
        <v>1.3270015952509266E-13</v>
      </c>
      <c r="DW321" s="26">
        <f t="shared" si="187"/>
        <v>9.3861088444578148E-14</v>
      </c>
      <c r="DX321" s="26">
        <f t="shared" si="172"/>
        <v>6.5854150763534509E-14</v>
      </c>
      <c r="DY321" s="26">
        <f t="shared" si="172"/>
        <v>4.5834488931420287E-14</v>
      </c>
      <c r="DZ321" s="26">
        <f t="shared" si="172"/>
        <v>3.1647623309790078E-14</v>
      </c>
      <c r="EA321" s="26">
        <f t="shared" si="172"/>
        <v>2.1679867936627686E-14</v>
      </c>
      <c r="EB321" s="26">
        <f t="shared" si="172"/>
        <v>1.4735535238176704E-14</v>
      </c>
      <c r="EC321" s="26">
        <f t="shared" si="172"/>
        <v>9.9379191141191419E-15</v>
      </c>
      <c r="ED321" s="26">
        <f t="shared" si="172"/>
        <v>6.6507612532951365E-15</v>
      </c>
      <c r="EE321" s="26">
        <f t="shared" si="180"/>
        <v>4.4169177789059095E-15</v>
      </c>
      <c r="EF321" s="26">
        <f t="shared" si="180"/>
        <v>2.9111503542789243E-15</v>
      </c>
      <c r="EG321" s="26">
        <f t="shared" si="180"/>
        <v>1.9042863219719147E-15</v>
      </c>
      <c r="EH321" s="26">
        <f t="shared" si="180"/>
        <v>1.2363650000862538E-15</v>
      </c>
      <c r="EI321" s="26">
        <f t="shared" si="180"/>
        <v>7.967685556111399E-16</v>
      </c>
      <c r="EJ321" s="26">
        <f t="shared" si="180"/>
        <v>5.0969753189829628E-16</v>
      </c>
      <c r="EK321" s="26">
        <f t="shared" si="180"/>
        <v>3.2367653485512688E-16</v>
      </c>
      <c r="EL321" s="26">
        <f t="shared" si="180"/>
        <v>2.0405694588692619E-16</v>
      </c>
      <c r="EM321" s="26">
        <f t="shared" si="180"/>
        <v>1.2771909562706975E-16</v>
      </c>
      <c r="EN321" s="26">
        <f t="shared" si="180"/>
        <v>7.9368295139678788E-17</v>
      </c>
      <c r="EO321" s="26">
        <f t="shared" si="180"/>
        <v>4.897192678831236E-17</v>
      </c>
      <c r="EP321" s="26">
        <f t="shared" si="180"/>
        <v>3.0003926975937812E-17</v>
      </c>
      <c r="EQ321" s="26">
        <f t="shared" si="180"/>
        <v>1.8254137390954991E-17</v>
      </c>
      <c r="ER321" s="26">
        <f t="shared" si="180"/>
        <v>1.1028541340368753E-17</v>
      </c>
      <c r="ES321" s="26">
        <f t="shared" si="181"/>
        <v>6.6171248042212087E-18</v>
      </c>
      <c r="ET321" s="26">
        <f t="shared" si="181"/>
        <v>3.9430812189538111E-18</v>
      </c>
      <c r="EU321" s="26">
        <f t="shared" si="181"/>
        <v>2.3336603132583099E-18</v>
      </c>
      <c r="EV321" s="26">
        <f t="shared" si="181"/>
        <v>1.371813832793773E-18</v>
      </c>
      <c r="EW321" s="26">
        <f t="shared" si="181"/>
        <v>8.0099196948361082E-19</v>
      </c>
      <c r="EX321" s="26">
        <f t="shared" si="181"/>
        <v>4.6457534230049829E-19</v>
      </c>
      <c r="EY321" s="26">
        <f t="shared" si="181"/>
        <v>2.6766923695458999E-19</v>
      </c>
      <c r="EZ321" s="26">
        <f t="shared" si="181"/>
        <v>1.5320541852005804E-19</v>
      </c>
      <c r="FA321" s="26">
        <f t="shared" si="181"/>
        <v>8.7116806609446539E-20</v>
      </c>
      <c r="FB321" s="26">
        <f t="shared" si="181"/>
        <v>4.9215338798842644E-20</v>
      </c>
      <c r="FC321" s="26">
        <f t="shared" si="181"/>
        <v>2.7624093390318421E-20</v>
      </c>
      <c r="FD321" s="26">
        <f t="shared" si="181"/>
        <v>1.5405744390754153E-20</v>
      </c>
      <c r="FE321" s="26">
        <f t="shared" si="181"/>
        <v>8.5369411592078328E-21</v>
      </c>
      <c r="FF321" s="26">
        <f t="shared" si="181"/>
        <v>4.7007207648802647E-21</v>
      </c>
      <c r="FG321" s="26">
        <f t="shared" si="181"/>
        <v>2.5720924939910664E-21</v>
      </c>
      <c r="FH321" s="26">
        <f t="shared" si="181"/>
        <v>1.3985752936076414E-21</v>
      </c>
    </row>
    <row r="322" spans="2:164" ht="19.2" customHeight="1" x14ac:dyDescent="0.3">
      <c r="B322" s="26">
        <f t="shared" si="176"/>
        <v>1.1038053631166523E-9</v>
      </c>
      <c r="C322" s="3">
        <v>138</v>
      </c>
      <c r="D322" s="26">
        <f t="shared" si="170"/>
        <v>1.8166554843073063E-47</v>
      </c>
      <c r="E322" s="26">
        <f t="shared" si="170"/>
        <v>1.5804902713473562E-45</v>
      </c>
      <c r="F322" s="26">
        <f t="shared" si="170"/>
        <v>6.8751326803609309E-44</v>
      </c>
      <c r="G322" s="26">
        <f t="shared" si="170"/>
        <v>1.9937884773046949E-42</v>
      </c>
      <c r="H322" s="26">
        <f t="shared" si="170"/>
        <v>4.3364899381377005E-41</v>
      </c>
      <c r="I322" s="26">
        <f t="shared" si="170"/>
        <v>7.5454924923596121E-40</v>
      </c>
      <c r="J322" s="26">
        <f t="shared" si="170"/>
        <v>1.0940964113921329E-38</v>
      </c>
      <c r="K322" s="26">
        <f t="shared" si="170"/>
        <v>1.3598055398730811E-37</v>
      </c>
      <c r="L322" s="26">
        <f t="shared" si="170"/>
        <v>1.4787885246119832E-36</v>
      </c>
      <c r="M322" s="26">
        <f t="shared" si="170"/>
        <v>1.4294955737915805E-35</v>
      </c>
      <c r="N322" s="26">
        <f t="shared" si="170"/>
        <v>1.2436611491986902E-34</v>
      </c>
      <c r="O322" s="26">
        <f t="shared" si="170"/>
        <v>9.8362290891167613E-34</v>
      </c>
      <c r="P322" s="26">
        <f t="shared" si="170"/>
        <v>7.1312660896097041E-33</v>
      </c>
      <c r="Q322" s="26">
        <f t="shared" si="170"/>
        <v>4.772462690738808E-32</v>
      </c>
      <c r="R322" s="26">
        <f t="shared" si="170"/>
        <v>2.9657446721019633E-31</v>
      </c>
      <c r="S322" s="26">
        <f t="shared" si="170"/>
        <v>1.7201319098191384E-30</v>
      </c>
      <c r="T322" s="26">
        <f t="shared" si="186"/>
        <v>9.3532172596415772E-30</v>
      </c>
      <c r="U322" s="26">
        <f t="shared" si="186"/>
        <v>4.7866464799341857E-29</v>
      </c>
      <c r="V322" s="26">
        <f t="shared" si="186"/>
        <v>2.3135457986348685E-28</v>
      </c>
      <c r="W322" s="26">
        <f t="shared" si="186"/>
        <v>1.0593604446380739E-27</v>
      </c>
      <c r="X322" s="26">
        <f t="shared" si="186"/>
        <v>4.6082179341756436E-27</v>
      </c>
      <c r="Y322" s="26">
        <f t="shared" si="186"/>
        <v>1.9091188584441929E-26</v>
      </c>
      <c r="Z322" s="26">
        <f t="shared" si="186"/>
        <v>7.549697303847464E-26</v>
      </c>
      <c r="AA322" s="26">
        <f t="shared" si="186"/>
        <v>2.8557550671075286E-25</v>
      </c>
      <c r="AB322" s="26">
        <f t="shared" si="186"/>
        <v>1.0352112118264793E-24</v>
      </c>
      <c r="AC322" s="26">
        <f t="shared" si="186"/>
        <v>3.6025350171561511E-24</v>
      </c>
      <c r="AD322" s="26">
        <f t="shared" si="186"/>
        <v>1.2054636403560904E-23</v>
      </c>
      <c r="AE322" s="26">
        <f t="shared" si="186"/>
        <v>3.8842717300362957E-23</v>
      </c>
      <c r="AF322" s="26">
        <f t="shared" si="186"/>
        <v>1.2068987161184276E-22</v>
      </c>
      <c r="AG322" s="26">
        <f t="shared" si="186"/>
        <v>3.620696148355278E-22</v>
      </c>
      <c r="AH322" s="26">
        <f t="shared" si="186"/>
        <v>1.0500018830230235E-21</v>
      </c>
      <c r="AI322" s="26">
        <f t="shared" si="183"/>
        <v>2.9467794781613966E-21</v>
      </c>
      <c r="AJ322" s="26">
        <f t="shared" si="183"/>
        <v>8.0115567062512929E-21</v>
      </c>
      <c r="AK322" s="26">
        <f t="shared" si="183"/>
        <v>2.112137677102615E-20</v>
      </c>
      <c r="AL322" s="26">
        <f t="shared" si="183"/>
        <v>5.4045875855272776E-20</v>
      </c>
      <c r="AM322" s="26">
        <f t="shared" si="183"/>
        <v>1.3434260569739195E-19</v>
      </c>
      <c r="AN322" s="26">
        <f t="shared" si="183"/>
        <v>3.2466129710203165E-19</v>
      </c>
      <c r="AO322" s="26">
        <f t="shared" si="183"/>
        <v>7.6339277967234601E-19</v>
      </c>
      <c r="AP322" s="26">
        <f t="shared" si="183"/>
        <v>1.7477676797761596E-18</v>
      </c>
      <c r="AQ322" s="26">
        <f t="shared" si="183"/>
        <v>3.8988663625775779E-18</v>
      </c>
      <c r="AR322" s="26">
        <f t="shared" si="183"/>
        <v>8.4800343386062545E-18</v>
      </c>
      <c r="AS322" s="26">
        <f t="shared" si="183"/>
        <v>1.7994219206310812E-17</v>
      </c>
      <c r="AT322" s="26">
        <f t="shared" si="183"/>
        <v>3.7273739784500917E-17</v>
      </c>
      <c r="AU322" s="26">
        <f t="shared" si="183"/>
        <v>7.5414310726781018E-17</v>
      </c>
      <c r="AV322" s="26">
        <f t="shared" si="183"/>
        <v>1.4911465984613452E-16</v>
      </c>
      <c r="AW322" s="26">
        <f t="shared" si="183"/>
        <v>2.8828834236919296E-16</v>
      </c>
      <c r="AX322" s="26">
        <f t="shared" si="183"/>
        <v>5.4524099535043093E-16</v>
      </c>
      <c r="AY322" s="26">
        <f t="shared" si="184"/>
        <v>1.0092758850103781E-15</v>
      </c>
      <c r="AZ322" s="26">
        <f t="shared" si="184"/>
        <v>1.8293125415813053E-15</v>
      </c>
      <c r="BA322" s="26">
        <f t="shared" si="184"/>
        <v>3.247963084032116E-15</v>
      </c>
      <c r="BB322" s="26">
        <f t="shared" si="184"/>
        <v>5.6514557662158994E-15</v>
      </c>
      <c r="BC322" s="26">
        <f t="shared" si="184"/>
        <v>9.6407186600153375E-15</v>
      </c>
      <c r="BD322" s="26">
        <f t="shared" si="184"/>
        <v>1.6129663911948652E-14</v>
      </c>
      <c r="BE322" s="26">
        <f t="shared" si="184"/>
        <v>2.6476995478104411E-14</v>
      </c>
      <c r="BF322" s="26">
        <f t="shared" si="184"/>
        <v>4.2657381603612758E-14</v>
      </c>
      <c r="BG322" s="26">
        <f t="shared" si="184"/>
        <v>6.7476221809351295E-14</v>
      </c>
      <c r="BH322" s="26">
        <f t="shared" si="184"/>
        <v>1.0482913031095638E-13</v>
      </c>
      <c r="BI322" s="26">
        <f t="shared" si="184"/>
        <v>1.6000235679040728E-13</v>
      </c>
      <c r="BJ322" s="26">
        <f t="shared" si="184"/>
        <v>2.4000353518560959E-13</v>
      </c>
      <c r="BK322" s="26">
        <f t="shared" si="184"/>
        <v>3.5390351798555965E-13</v>
      </c>
      <c r="BL322" s="26">
        <f t="shared" si="184"/>
        <v>5.1316010107906333E-13</v>
      </c>
      <c r="BM322" s="26">
        <f t="shared" si="184"/>
        <v>7.3188407858817241E-13</v>
      </c>
      <c r="BN322" s="26">
        <f t="shared" si="184"/>
        <v>1.0269986264059833E-12</v>
      </c>
      <c r="BO322" s="26">
        <f t="shared" si="185"/>
        <v>1.4182361983701661E-12</v>
      </c>
      <c r="BP322" s="26">
        <f t="shared" si="185"/>
        <v>1.9279148321594497E-12</v>
      </c>
      <c r="BQ322" s="26">
        <f t="shared" si="185"/>
        <v>2.5804398522749508E-12</v>
      </c>
      <c r="BR322" s="26">
        <f t="shared" si="185"/>
        <v>3.4014888961806135E-12</v>
      </c>
      <c r="BS322" s="26">
        <f t="shared" si="185"/>
        <v>4.4168587159360274E-12</v>
      </c>
      <c r="BT322" s="26">
        <f t="shared" si="185"/>
        <v>5.6509810042122618E-12</v>
      </c>
      <c r="BU322" s="26">
        <f t="shared" si="185"/>
        <v>7.1251499618328693E-12</v>
      </c>
      <c r="BV322" s="26">
        <f t="shared" si="185"/>
        <v>8.8555435239922671E-12</v>
      </c>
      <c r="BW322" s="26">
        <f t="shared" si="185"/>
        <v>1.0851158966018711E-11</v>
      </c>
      <c r="BX322" s="26">
        <f t="shared" si="185"/>
        <v>1.3111817083939267E-11</v>
      </c>
      <c r="BY322" s="26">
        <f t="shared" si="185"/>
        <v>1.5626412141133115E-11</v>
      </c>
      <c r="BZ322" s="26">
        <f t="shared" si="185"/>
        <v>1.8371592652413232E-11</v>
      </c>
      <c r="CA322" s="26">
        <f t="shared" si="185"/>
        <v>2.131104747679936E-11</v>
      </c>
      <c r="CB322" s="26">
        <f t="shared" si="185"/>
        <v>2.4395541190546662E-11</v>
      </c>
      <c r="CC322" s="26">
        <f t="shared" si="185"/>
        <v>2.7563793293215043E-11</v>
      </c>
      <c r="CD322" s="26">
        <f t="shared" si="185"/>
        <v>3.0744230980893732E-11</v>
      </c>
      <c r="CE322" s="26">
        <f t="shared" ref="CE322:CT337" si="188">$B322*CE$182</f>
        <v>3.3857570827060122E-11</v>
      </c>
      <c r="CF322" s="26">
        <f t="shared" si="188"/>
        <v>3.6820108274427889E-11</v>
      </c>
      <c r="CG322" s="26">
        <f t="shared" si="188"/>
        <v>3.9547523702163288E-11</v>
      </c>
      <c r="CH322" s="26">
        <f t="shared" si="188"/>
        <v>4.1958958074246435E-11</v>
      </c>
      <c r="CI322" s="26">
        <f t="shared" si="188"/>
        <v>4.3981076535655889E-11</v>
      </c>
      <c r="CJ322" s="26">
        <f t="shared" si="188"/>
        <v>4.5551829269072169E-11</v>
      </c>
      <c r="CK322" s="26">
        <f t="shared" si="188"/>
        <v>4.6623637016579752E-11</v>
      </c>
      <c r="CL322" s="26">
        <f t="shared" si="188"/>
        <v>4.7165772330726027E-11</v>
      </c>
      <c r="CM322" s="26">
        <f t="shared" si="188"/>
        <v>4.716577233072604E-11</v>
      </c>
      <c r="CN322" s="26">
        <f t="shared" si="188"/>
        <v>4.6629797645149596E-11</v>
      </c>
      <c r="CO322" s="26">
        <f t="shared" si="188"/>
        <v>4.5581937023910295E-11</v>
      </c>
      <c r="CP322" s="26">
        <f t="shared" si="188"/>
        <v>4.4062539123113265E-11</v>
      </c>
      <c r="CQ322" s="26">
        <f t="shared" si="188"/>
        <v>4.2125724216602828E-11</v>
      </c>
      <c r="CR322" s="26">
        <f t="shared" si="188"/>
        <v>3.9836282683091786E-11</v>
      </c>
      <c r="CS322" s="26">
        <f t="shared" si="188"/>
        <v>3.7266199929343952E-11</v>
      </c>
      <c r="CT322" s="26">
        <f t="shared" si="188"/>
        <v>3.4491057381414084E-11</v>
      </c>
      <c r="CU322" s="26">
        <f t="shared" ref="CU322:DJ344" si="189">$B322*CU$182</f>
        <v>3.1586547286137117E-11</v>
      </c>
      <c r="CV322" s="26">
        <f t="shared" si="189"/>
        <v>2.8625308478061695E-11</v>
      </c>
      <c r="CW322" s="26">
        <f t="shared" si="189"/>
        <v>2.5674245748364642E-11</v>
      </c>
      <c r="CX322" s="26">
        <f t="shared" si="189"/>
        <v>2.2792442654160401E-11</v>
      </c>
      <c r="CY322" s="26">
        <f t="shared" si="189"/>
        <v>2.0029722332444029E-11</v>
      </c>
      <c r="CZ322" s="26">
        <f t="shared" si="189"/>
        <v>1.7425858429226306E-11</v>
      </c>
      <c r="DA322" s="26">
        <f t="shared" si="189"/>
        <v>1.5010392904383068E-11</v>
      </c>
      <c r="DB322" s="26">
        <f t="shared" si="189"/>
        <v>1.2802982183150229E-11</v>
      </c>
      <c r="DC322" s="26">
        <f t="shared" si="189"/>
        <v>1.0814169416835677E-11</v>
      </c>
      <c r="DD322" s="26">
        <f t="shared" si="189"/>
        <v>9.0464686467759771E-12</v>
      </c>
      <c r="DE322" s="26">
        <f t="shared" si="189"/>
        <v>7.495645450185812E-12</v>
      </c>
      <c r="DF322" s="26">
        <f t="shared" si="189"/>
        <v>6.1520863600581562E-12</v>
      </c>
      <c r="DG322" s="26">
        <f t="shared" si="189"/>
        <v>5.0021636759351461E-12</v>
      </c>
      <c r="DH322" s="26">
        <f t="shared" si="189"/>
        <v>4.0295207389477612E-12</v>
      </c>
      <c r="DI322" s="26">
        <f t="shared" si="189"/>
        <v>3.2162229751234388E-12</v>
      </c>
      <c r="DJ322" s="26">
        <f t="shared" si="189"/>
        <v>2.5437399894158107E-12</v>
      </c>
      <c r="DK322" s="26">
        <f t="shared" si="187"/>
        <v>1.9937421538664461E-12</v>
      </c>
      <c r="DL322" s="26">
        <f t="shared" si="187"/>
        <v>1.548710423092691E-12</v>
      </c>
      <c r="DM322" s="26">
        <f t="shared" si="187"/>
        <v>1.1923699717616284E-12</v>
      </c>
      <c r="DN322" s="26">
        <f t="shared" si="187"/>
        <v>9.0996655739703156E-13</v>
      </c>
      <c r="DO322" s="26">
        <f t="shared" si="187"/>
        <v>6.8840948255253764E-13</v>
      </c>
      <c r="DP322" s="26">
        <f t="shared" si="187"/>
        <v>5.1630711191440237E-13</v>
      </c>
      <c r="DQ322" s="26">
        <f t="shared" si="187"/>
        <v>3.8392067296198922E-13</v>
      </c>
      <c r="DR322" s="26">
        <f t="shared" si="187"/>
        <v>2.8306015718384238E-13</v>
      </c>
      <c r="DS322" s="26">
        <f t="shared" si="187"/>
        <v>2.0694314012600178E-13</v>
      </c>
      <c r="DT322" s="26">
        <f t="shared" si="187"/>
        <v>1.5003377659135065E-13</v>
      </c>
      <c r="DU322" s="26">
        <f t="shared" si="187"/>
        <v>1.078755253177478E-13</v>
      </c>
      <c r="DV322" s="26">
        <f t="shared" si="187"/>
        <v>7.6927628710197442E-14</v>
      </c>
      <c r="DW322" s="26">
        <f t="shared" si="187"/>
        <v>5.4412225185261846E-14</v>
      </c>
      <c r="DX322" s="26">
        <f t="shared" si="172"/>
        <v>3.8176319283207813E-14</v>
      </c>
      <c r="DY322" s="26">
        <f t="shared" si="172"/>
        <v>2.6570718221112793E-14</v>
      </c>
      <c r="DZ322" s="26">
        <f t="shared" si="172"/>
        <v>1.8346448295530192E-14</v>
      </c>
      <c r="EA322" s="26">
        <f t="shared" si="172"/>
        <v>1.2568039383552084E-14</v>
      </c>
      <c r="EB322" s="26">
        <f t="shared" si="172"/>
        <v>8.5423392685081008E-15</v>
      </c>
      <c r="EC322" s="26">
        <f t="shared" si="172"/>
        <v>5.7611125299240498E-15</v>
      </c>
      <c r="ED322" s="26">
        <f t="shared" si="172"/>
        <v>3.8555137700261053E-15</v>
      </c>
      <c r="EE322" s="26">
        <f t="shared" si="180"/>
        <v>2.5605320457425164E-15</v>
      </c>
      <c r="EF322" s="26">
        <f t="shared" si="180"/>
        <v>1.6876233937848572E-15</v>
      </c>
      <c r="EG322" s="26">
        <f t="shared" si="180"/>
        <v>1.1039340996938463E-15</v>
      </c>
      <c r="EH322" s="26">
        <f t="shared" si="180"/>
        <v>7.1673333338332434E-16</v>
      </c>
      <c r="EI322" s="26">
        <f t="shared" si="180"/>
        <v>4.6189481484703032E-16</v>
      </c>
      <c r="EJ322" s="26">
        <f t="shared" si="180"/>
        <v>2.9547683008596419E-16</v>
      </c>
      <c r="EK322" s="26">
        <f t="shared" si="180"/>
        <v>1.8763857093050541E-16</v>
      </c>
      <c r="EL322" s="26">
        <f t="shared" si="180"/>
        <v>1.1829388167357855E-16</v>
      </c>
      <c r="EM322" s="26">
        <f t="shared" si="180"/>
        <v>7.4040055435981303E-17</v>
      </c>
      <c r="EN322" s="26">
        <f t="shared" si="180"/>
        <v>4.601060587807394E-17</v>
      </c>
      <c r="EO322" s="26">
        <f t="shared" si="180"/>
        <v>2.8389522775832812E-17</v>
      </c>
      <c r="EP322" s="26">
        <f t="shared" si="180"/>
        <v>1.7393580855615853E-17</v>
      </c>
      <c r="EQ322" s="26">
        <f t="shared" si="180"/>
        <v>1.0582108632437509E-17</v>
      </c>
      <c r="ER322" s="26">
        <f t="shared" si="180"/>
        <v>6.3933572987643943E-18</v>
      </c>
      <c r="ES322" s="26">
        <f t="shared" si="181"/>
        <v>3.8360143792586116E-18</v>
      </c>
      <c r="ET322" s="26">
        <f t="shared" si="181"/>
        <v>2.2858441849007242E-18</v>
      </c>
      <c r="EU322" s="26">
        <f t="shared" si="181"/>
        <v>1.3528465584105931E-18</v>
      </c>
      <c r="EV322" s="26">
        <f t="shared" si="181"/>
        <v>7.9525439582246464E-19</v>
      </c>
      <c r="EW322" s="26">
        <f t="shared" si="181"/>
        <v>4.6434317071512939E-19</v>
      </c>
      <c r="EX322" s="26">
        <f t="shared" si="181"/>
        <v>2.6931903901477738E-19</v>
      </c>
      <c r="EY322" s="26">
        <f t="shared" si="181"/>
        <v>1.5517057214758595E-19</v>
      </c>
      <c r="EZ322" s="26">
        <f t="shared" si="181"/>
        <v>8.8814735373945296E-20</v>
      </c>
      <c r="FA322" s="26">
        <f t="shared" si="181"/>
        <v>5.0502496585185608E-20</v>
      </c>
      <c r="FB322" s="26">
        <f t="shared" si="181"/>
        <v>2.8530631187734416E-20</v>
      </c>
      <c r="FC322" s="26">
        <f t="shared" si="181"/>
        <v>1.6013967182793034E-20</v>
      </c>
      <c r="FD322" s="26">
        <f t="shared" si="181"/>
        <v>8.9308663134805292E-21</v>
      </c>
      <c r="FE322" s="26">
        <f t="shared" si="181"/>
        <v>4.9489513966421445E-21</v>
      </c>
      <c r="FF322" s="26">
        <f t="shared" si="181"/>
        <v>2.7250555158725743E-21</v>
      </c>
      <c r="FG322" s="26">
        <f t="shared" si="181"/>
        <v>1.4910681124585658E-21</v>
      </c>
      <c r="FH322" s="26">
        <f t="shared" si="181"/>
        <v>8.1076828614934461E-22</v>
      </c>
    </row>
    <row r="323" spans="2:164" ht="19.2" customHeight="1" x14ac:dyDescent="0.3">
      <c r="B323" s="26">
        <f t="shared" si="176"/>
        <v>6.3528366222540957E-10</v>
      </c>
      <c r="C323" s="3">
        <v>139</v>
      </c>
      <c r="D323" s="26">
        <f t="shared" ref="D323:S338" si="190">$B323*D$182</f>
        <v>1.0455571132703892E-47</v>
      </c>
      <c r="E323" s="26">
        <f t="shared" si="190"/>
        <v>9.0963468854523847E-46</v>
      </c>
      <c r="F323" s="26">
        <f t="shared" si="190"/>
        <v>3.956910895171747E-44</v>
      </c>
      <c r="G323" s="26">
        <f t="shared" si="190"/>
        <v>1.1475041595998211E-42</v>
      </c>
      <c r="H323" s="26">
        <f t="shared" si="190"/>
        <v>2.4958215471296049E-41</v>
      </c>
      <c r="I323" s="26">
        <f t="shared" si="190"/>
        <v>4.3427294920055201E-40</v>
      </c>
      <c r="J323" s="26">
        <f t="shared" si="190"/>
        <v>6.2969577634079408E-39</v>
      </c>
      <c r="K323" s="26">
        <f t="shared" si="190"/>
        <v>7.8262189345213083E-38</v>
      </c>
      <c r="L323" s="26">
        <f t="shared" si="190"/>
        <v>8.5110130912919651E-37</v>
      </c>
      <c r="M323" s="26">
        <f t="shared" si="190"/>
        <v>8.2273126549155472E-36</v>
      </c>
      <c r="N323" s="26">
        <f t="shared" si="190"/>
        <v>7.1577620097766144E-35</v>
      </c>
      <c r="O323" s="26">
        <f t="shared" si="190"/>
        <v>5.6611390440959613E-34</v>
      </c>
      <c r="P323" s="26">
        <f t="shared" si="190"/>
        <v>4.1043258069696022E-33</v>
      </c>
      <c r="Q323" s="26">
        <f t="shared" si="190"/>
        <v>2.7467411169719683E-32</v>
      </c>
      <c r="R323" s="26">
        <f t="shared" si="190"/>
        <v>1.7069034084040027E-31</v>
      </c>
      <c r="S323" s="26">
        <f t="shared" si="190"/>
        <v>9.9000397687432127E-31</v>
      </c>
      <c r="T323" s="26">
        <f t="shared" si="186"/>
        <v>5.3831466242541294E-30</v>
      </c>
      <c r="U323" s="26">
        <f t="shared" si="186"/>
        <v>2.7549044488829764E-29</v>
      </c>
      <c r="V323" s="26">
        <f t="shared" si="186"/>
        <v>1.3315371502934456E-28</v>
      </c>
      <c r="W323" s="26">
        <f t="shared" si="186"/>
        <v>6.0970385302910545E-28</v>
      </c>
      <c r="X323" s="26">
        <f t="shared" si="186"/>
        <v>2.6522117606766218E-27</v>
      </c>
      <c r="Y323" s="26">
        <f t="shared" si="186"/>
        <v>1.0987734437088849E-26</v>
      </c>
      <c r="Z323" s="26">
        <f t="shared" si="186"/>
        <v>4.3451495273942114E-26</v>
      </c>
      <c r="AA323" s="26">
        <f t="shared" si="186"/>
        <v>1.6436000386230333E-25</v>
      </c>
      <c r="AB323" s="26">
        <f t="shared" si="186"/>
        <v>5.9580501400084965E-25</v>
      </c>
      <c r="AC323" s="26">
        <f t="shared" si="186"/>
        <v>2.0734014487229588E-24</v>
      </c>
      <c r="AD323" s="26">
        <f t="shared" si="186"/>
        <v>6.9379202322652488E-24</v>
      </c>
      <c r="AE323" s="26">
        <f t="shared" si="186"/>
        <v>2.2355520748410269E-23</v>
      </c>
      <c r="AF323" s="26">
        <f t="shared" si="186"/>
        <v>6.946179661113232E-23</v>
      </c>
      <c r="AG323" s="26">
        <f t="shared" si="186"/>
        <v>2.0838538983339668E-22</v>
      </c>
      <c r="AH323" s="26">
        <f t="shared" si="186"/>
        <v>6.0431763051684636E-22</v>
      </c>
      <c r="AI323" s="26">
        <f t="shared" si="183"/>
        <v>1.6959881888698635E-21</v>
      </c>
      <c r="AJ323" s="26">
        <f t="shared" si="183"/>
        <v>4.6109678884899389E-21</v>
      </c>
      <c r="AK323" s="26">
        <f t="shared" si="183"/>
        <v>1.2156188069655303E-20</v>
      </c>
      <c r="AL323" s="26">
        <f t="shared" si="183"/>
        <v>3.1105540060588555E-20</v>
      </c>
      <c r="AM323" s="26">
        <f t="shared" si="183"/>
        <v>7.7319485293462773E-20</v>
      </c>
      <c r="AN323" s="26">
        <f t="shared" si="183"/>
        <v>1.8685542279253565E-19</v>
      </c>
      <c r="AO323" s="26">
        <f t="shared" si="183"/>
        <v>4.3936275089055755E-19</v>
      </c>
      <c r="AP323" s="26">
        <f t="shared" si="183"/>
        <v>1.0059094559862759E-18</v>
      </c>
      <c r="AQ323" s="26">
        <f t="shared" si="183"/>
        <v>2.2439518633539956E-18</v>
      </c>
      <c r="AR323" s="26">
        <f t="shared" si="183"/>
        <v>4.8805953027949526E-18</v>
      </c>
      <c r="AS323" s="26">
        <f t="shared" si="183"/>
        <v>1.0356385154711228E-17</v>
      </c>
      <c r="AT323" s="26">
        <f t="shared" si="183"/>
        <v>2.1452512106187518E-17</v>
      </c>
      <c r="AU323" s="26">
        <f t="shared" si="183"/>
        <v>4.3403919842751539E-17</v>
      </c>
      <c r="AV323" s="26">
        <f t="shared" si="183"/>
        <v>8.5821386961803805E-17</v>
      </c>
      <c r="AW323" s="26">
        <f t="shared" si="183"/>
        <v>1.6592134812615373E-16</v>
      </c>
      <c r="AX323" s="26">
        <f t="shared" si="183"/>
        <v>3.1380776710816078E-16</v>
      </c>
      <c r="AY323" s="26">
        <f t="shared" si="184"/>
        <v>5.8087820720021601E-16</v>
      </c>
      <c r="AZ323" s="26">
        <f t="shared" si="184"/>
        <v>1.0528417505503885E-15</v>
      </c>
      <c r="BA323" s="26">
        <f t="shared" si="184"/>
        <v>1.869331271385385E-15</v>
      </c>
      <c r="BB323" s="26">
        <f t="shared" si="184"/>
        <v>3.2526364122105805E-15</v>
      </c>
      <c r="BC323" s="26">
        <f t="shared" si="184"/>
        <v>5.5486150561239192E-15</v>
      </c>
      <c r="BD323" s="26">
        <f t="shared" si="184"/>
        <v>9.2832598054380467E-15</v>
      </c>
      <c r="BE323" s="26">
        <f t="shared" si="184"/>
        <v>1.5238558548549259E-14</v>
      </c>
      <c r="BF323" s="26">
        <f t="shared" si="184"/>
        <v>2.455101099488497E-14</v>
      </c>
      <c r="BG323" s="26">
        <f t="shared" si="184"/>
        <v>3.8835235573727247E-14</v>
      </c>
      <c r="BH323" s="26">
        <f t="shared" si="184"/>
        <v>6.0333312409183354E-14</v>
      </c>
      <c r="BI323" s="26">
        <f t="shared" si="184"/>
        <v>9.2087687361385216E-14</v>
      </c>
      <c r="BJ323" s="26">
        <f t="shared" si="184"/>
        <v>1.3813153104207708E-13</v>
      </c>
      <c r="BK323" s="26">
        <f t="shared" si="184"/>
        <v>2.0368547797729995E-13</v>
      </c>
      <c r="BL323" s="26">
        <f t="shared" si="184"/>
        <v>2.95343943067086E-13</v>
      </c>
      <c r="BM323" s="26">
        <f t="shared" si="184"/>
        <v>4.2122824666945053E-13</v>
      </c>
      <c r="BN323" s="26">
        <f t="shared" si="184"/>
        <v>5.9107834613293831E-13</v>
      </c>
      <c r="BO323" s="26">
        <f t="shared" si="185"/>
        <v>8.1625104942167593E-13</v>
      </c>
      <c r="BP323" s="26">
        <f t="shared" si="185"/>
        <v>1.1095912703075939E-12</v>
      </c>
      <c r="BQ323" s="26">
        <f t="shared" si="185"/>
        <v>1.4851452387193919E-12</v>
      </c>
      <c r="BR323" s="26">
        <f t="shared" si="185"/>
        <v>1.9576914510391965E-12</v>
      </c>
      <c r="BS323" s="26">
        <f t="shared" si="185"/>
        <v>2.5420769588120947E-12</v>
      </c>
      <c r="BT323" s="26">
        <f t="shared" si="185"/>
        <v>3.25236316789194E-12</v>
      </c>
      <c r="BU323" s="26">
        <f t="shared" si="185"/>
        <v>4.1008057334289774E-12</v>
      </c>
      <c r="BV323" s="26">
        <f t="shared" si="185"/>
        <v>5.0967156972617216E-12</v>
      </c>
      <c r="BW323" s="26">
        <f t="shared" si="185"/>
        <v>6.2452713473488814E-12</v>
      </c>
      <c r="BX323" s="26">
        <f t="shared" si="185"/>
        <v>7.5463695447132258E-12</v>
      </c>
      <c r="BY323" s="26">
        <f t="shared" si="185"/>
        <v>8.9936184984938537E-12</v>
      </c>
      <c r="BZ323" s="26">
        <f t="shared" si="185"/>
        <v>1.0573578504986002E-11</v>
      </c>
      <c r="CA323" s="26">
        <f t="shared" si="185"/>
        <v>1.2265351065783769E-11</v>
      </c>
      <c r="CB323" s="26">
        <f t="shared" si="185"/>
        <v>1.4040599246357752E-11</v>
      </c>
      <c r="CC323" s="26">
        <f t="shared" si="185"/>
        <v>1.5864053693936671E-11</v>
      </c>
      <c r="CD323" s="26">
        <f t="shared" si="185"/>
        <v>1.7694521427852456E-11</v>
      </c>
      <c r="CE323" s="26">
        <f t="shared" si="188"/>
        <v>1.9486371699027353E-11</v>
      </c>
      <c r="CF323" s="26">
        <f t="shared" si="188"/>
        <v>2.119142922269225E-11</v>
      </c>
      <c r="CG323" s="26">
        <f t="shared" si="188"/>
        <v>2.2761164720669451E-11</v>
      </c>
      <c r="CH323" s="26">
        <f t="shared" si="188"/>
        <v>2.414904061827126E-11</v>
      </c>
      <c r="CI323" s="26">
        <f t="shared" si="188"/>
        <v>2.5312849804693964E-11</v>
      </c>
      <c r="CJ323" s="26">
        <f t="shared" si="188"/>
        <v>2.6216880154861604E-11</v>
      </c>
      <c r="CK323" s="26">
        <f t="shared" si="188"/>
        <v>2.683374792321129E-11</v>
      </c>
      <c r="CL323" s="26">
        <f t="shared" si="188"/>
        <v>2.7145768247899794E-11</v>
      </c>
      <c r="CM323" s="26">
        <f t="shared" si="188"/>
        <v>2.7145768247899801E-11</v>
      </c>
      <c r="CN323" s="26">
        <f t="shared" si="188"/>
        <v>2.6837293608719116E-11</v>
      </c>
      <c r="CO323" s="26">
        <f t="shared" si="188"/>
        <v>2.6234208359084987E-11</v>
      </c>
      <c r="CP323" s="26">
        <f t="shared" si="188"/>
        <v>2.5359734747115476E-11</v>
      </c>
      <c r="CQ323" s="26">
        <f t="shared" si="188"/>
        <v>2.4245021131857671E-11</v>
      </c>
      <c r="CR323" s="26">
        <f t="shared" si="188"/>
        <v>2.2927356939908874E-11</v>
      </c>
      <c r="CS323" s="26">
        <f t="shared" si="188"/>
        <v>2.1448172621205091E-11</v>
      </c>
      <c r="CT323" s="26">
        <f t="shared" si="188"/>
        <v>1.9850968277072797E-11</v>
      </c>
      <c r="CU323" s="26">
        <f t="shared" si="189"/>
        <v>1.8179307790582461E-11</v>
      </c>
      <c r="CV323" s="26">
        <f t="shared" si="189"/>
        <v>1.6474997685215318E-11</v>
      </c>
      <c r="CW323" s="26">
        <f t="shared" si="189"/>
        <v>1.4776544315605507E-11</v>
      </c>
      <c r="CX323" s="26">
        <f t="shared" si="189"/>
        <v>1.3117952606710986E-11</v>
      </c>
      <c r="CY323" s="26">
        <f t="shared" si="189"/>
        <v>1.1527897745291493E-11</v>
      </c>
      <c r="CZ323" s="26">
        <f t="shared" si="189"/>
        <v>1.0029271038403601E-11</v>
      </c>
      <c r="DA323" s="26">
        <f t="shared" si="189"/>
        <v>8.6390750528823152E-12</v>
      </c>
      <c r="DB323" s="26">
        <f t="shared" si="189"/>
        <v>7.3686228392231317E-12</v>
      </c>
      <c r="DC323" s="26">
        <f t="shared" si="189"/>
        <v>6.2239823981787895E-12</v>
      </c>
      <c r="DD323" s="26">
        <f t="shared" si="189"/>
        <v>5.2066006600149362E-12</v>
      </c>
      <c r="DE323" s="26">
        <f t="shared" si="189"/>
        <v>4.3140405468695192E-12</v>
      </c>
      <c r="DF323" s="26">
        <f t="shared" si="189"/>
        <v>3.5407691280910152E-12</v>
      </c>
      <c r="DG323" s="26">
        <f t="shared" si="189"/>
        <v>2.8789431228403635E-12</v>
      </c>
      <c r="DH323" s="26">
        <f t="shared" si="189"/>
        <v>2.3191486267325176E-12</v>
      </c>
      <c r="DI323" s="26">
        <f t="shared" si="189"/>
        <v>1.8510635828048518E-12</v>
      </c>
      <c r="DJ323" s="26">
        <f t="shared" si="189"/>
        <v>1.4640230154911099E-12</v>
      </c>
      <c r="DK323" s="26">
        <f t="shared" si="187"/>
        <v>1.147477498628167E-12</v>
      </c>
      <c r="DL323" s="26">
        <f t="shared" si="187"/>
        <v>8.9134412839866852E-13</v>
      </c>
      <c r="DM323" s="26">
        <f t="shared" si="187"/>
        <v>6.8625609885561149E-13</v>
      </c>
      <c r="DN323" s="26">
        <f t="shared" si="187"/>
        <v>5.2372175965296633E-13</v>
      </c>
      <c r="DO323" s="26">
        <f t="shared" si="187"/>
        <v>3.9620689643311406E-13</v>
      </c>
      <c r="DP323" s="26">
        <f t="shared" si="187"/>
        <v>2.97155172324835E-13</v>
      </c>
      <c r="DQ323" s="26">
        <f t="shared" si="187"/>
        <v>2.2096153839538886E-13</v>
      </c>
      <c r="DR323" s="26">
        <f t="shared" si="187"/>
        <v>1.6291232068134767E-13</v>
      </c>
      <c r="DS323" s="26">
        <f t="shared" si="187"/>
        <v>1.1910396554014458E-13</v>
      </c>
      <c r="DT323" s="26">
        <f t="shared" si="187"/>
        <v>8.6350375016604444E-14</v>
      </c>
      <c r="DU323" s="26">
        <f t="shared" si="187"/>
        <v>6.2086633276401435E-14</v>
      </c>
      <c r="DV323" s="26">
        <f t="shared" si="187"/>
        <v>4.4274894221696243E-14</v>
      </c>
      <c r="DW323" s="26">
        <f t="shared" si="187"/>
        <v>3.1316388595834063E-14</v>
      </c>
      <c r="DX323" s="26">
        <f t="shared" ref="DX323:ED344" si="191">$B323*DX$182</f>
        <v>2.1971982321270621E-14</v>
      </c>
      <c r="DY323" s="26">
        <f t="shared" si="191"/>
        <v>1.5292499695604443E-14</v>
      </c>
      <c r="DZ323" s="26">
        <f t="shared" si="191"/>
        <v>1.0559106932679217E-14</v>
      </c>
      <c r="EA323" s="26">
        <f t="shared" si="191"/>
        <v>7.2334039617565744E-15</v>
      </c>
      <c r="EB323" s="26">
        <f t="shared" si="191"/>
        <v>4.9164542552564465E-15</v>
      </c>
      <c r="EC323" s="26">
        <f t="shared" si="191"/>
        <v>3.3157482186613139E-15</v>
      </c>
      <c r="ED323" s="26">
        <f t="shared" si="191"/>
        <v>2.21900073095027E-15</v>
      </c>
      <c r="EE323" s="26">
        <f t="shared" si="180"/>
        <v>1.4736875083410122E-15</v>
      </c>
      <c r="EF323" s="26">
        <f t="shared" si="180"/>
        <v>9.7129403958840424E-16</v>
      </c>
      <c r="EG323" s="26">
        <f t="shared" si="180"/>
        <v>6.3535775521947811E-16</v>
      </c>
      <c r="EH323" s="26">
        <f t="shared" si="180"/>
        <v>4.1250839331414229E-16</v>
      </c>
      <c r="EI323" s="26">
        <f t="shared" si="180"/>
        <v>2.6583874235800235E-16</v>
      </c>
      <c r="EJ323" s="26">
        <f t="shared" si="180"/>
        <v>1.700586072437199E-16</v>
      </c>
      <c r="EK323" s="26">
        <f t="shared" si="180"/>
        <v>1.0799342211827618E-16</v>
      </c>
      <c r="EL323" s="26">
        <f t="shared" si="180"/>
        <v>6.8082809596304007E-17</v>
      </c>
      <c r="EM323" s="26">
        <f t="shared" si="180"/>
        <v>4.2612981545888398E-17</v>
      </c>
      <c r="EN323" s="26">
        <f t="shared" si="180"/>
        <v>2.6480924246373414E-17</v>
      </c>
      <c r="EO323" s="26">
        <f t="shared" si="180"/>
        <v>1.6339293683932503E-17</v>
      </c>
      <c r="EP323" s="26">
        <f t="shared" si="180"/>
        <v>1.0010694017620606E-17</v>
      </c>
      <c r="EQ323" s="26">
        <f t="shared" si="180"/>
        <v>6.0904222344963909E-18</v>
      </c>
      <c r="ER323" s="26">
        <f t="shared" si="180"/>
        <v>3.6796301000082742E-18</v>
      </c>
      <c r="ES323" s="26">
        <f t="shared" si="181"/>
        <v>2.20777806000495E-18</v>
      </c>
      <c r="ET323" s="26">
        <f t="shared" si="181"/>
        <v>1.3155937754824274E-18</v>
      </c>
      <c r="EU323" s="26">
        <f t="shared" si="181"/>
        <v>7.7861672426508732E-19</v>
      </c>
      <c r="EV323" s="26">
        <f t="shared" si="181"/>
        <v>4.5770037169638119E-19</v>
      </c>
      <c r="EW323" s="26">
        <f t="shared" si="181"/>
        <v>2.6724786803748379E-19</v>
      </c>
      <c r="EX323" s="26">
        <f t="shared" si="181"/>
        <v>1.5500376346174193E-19</v>
      </c>
      <c r="EY323" s="26">
        <f t="shared" si="181"/>
        <v>8.9306804113718276E-20</v>
      </c>
      <c r="EZ323" s="26">
        <f t="shared" si="181"/>
        <v>5.1116394459824481E-20</v>
      </c>
      <c r="FA323" s="26">
        <f t="shared" si="181"/>
        <v>2.9066185084998829E-20</v>
      </c>
      <c r="FB323" s="26">
        <f t="shared" si="181"/>
        <v>1.6420507158408251E-20</v>
      </c>
      <c r="FC323" s="26">
        <f t="shared" si="181"/>
        <v>9.2166717598808563E-21</v>
      </c>
      <c r="FD323" s="26">
        <f t="shared" si="181"/>
        <v>5.1400669430103613E-21</v>
      </c>
      <c r="FE323" s="26">
        <f t="shared" si="181"/>
        <v>2.8483173505853986E-21</v>
      </c>
      <c r="FF323" s="26">
        <f t="shared" si="181"/>
        <v>1.5683772753223404E-21</v>
      </c>
      <c r="FG323" s="26">
        <f t="shared" si="181"/>
        <v>8.5816869781787719E-22</v>
      </c>
      <c r="FH323" s="26">
        <f t="shared" si="181"/>
        <v>4.6662922943847036E-22</v>
      </c>
    </row>
    <row r="324" spans="2:164" ht="19.2" customHeight="1" x14ac:dyDescent="0.3">
      <c r="B324" s="26">
        <f t="shared" si="176"/>
        <v>3.6301923555737948E-10</v>
      </c>
      <c r="C324" s="3">
        <v>140</v>
      </c>
      <c r="D324" s="26">
        <f t="shared" si="190"/>
        <v>5.9746120758308374E-48</v>
      </c>
      <c r="E324" s="26">
        <f t="shared" si="190"/>
        <v>5.1979125059728283E-46</v>
      </c>
      <c r="F324" s="26">
        <f t="shared" si="190"/>
        <v>2.2610919400981575E-44</v>
      </c>
      <c r="G324" s="26">
        <f t="shared" si="190"/>
        <v>6.5571666262847387E-43</v>
      </c>
      <c r="H324" s="26">
        <f t="shared" si="190"/>
        <v>1.4261837412169273E-41</v>
      </c>
      <c r="I324" s="26">
        <f t="shared" si="190"/>
        <v>2.4815597097174575E-40</v>
      </c>
      <c r="J324" s="26">
        <f t="shared" si="190"/>
        <v>3.5982615790902774E-39</v>
      </c>
      <c r="K324" s="26">
        <f t="shared" si="190"/>
        <v>4.4721251054407792E-38</v>
      </c>
      <c r="L324" s="26">
        <f t="shared" si="190"/>
        <v>4.8634360521668716E-37</v>
      </c>
      <c r="M324" s="26">
        <f t="shared" si="190"/>
        <v>4.7013215170946323E-36</v>
      </c>
      <c r="N324" s="26">
        <f t="shared" si="190"/>
        <v>4.0901497198723805E-35</v>
      </c>
      <c r="O324" s="26">
        <f t="shared" si="190"/>
        <v>3.2349365966262864E-34</v>
      </c>
      <c r="P324" s="26">
        <f t="shared" si="190"/>
        <v>2.3453290325540749E-33</v>
      </c>
      <c r="Q324" s="26">
        <f t="shared" si="190"/>
        <v>1.5695663525554214E-32</v>
      </c>
      <c r="R324" s="26">
        <f t="shared" si="190"/>
        <v>9.7537337623086567E-32</v>
      </c>
      <c r="S324" s="26">
        <f t="shared" si="190"/>
        <v>5.6571655821390194E-31</v>
      </c>
      <c r="T324" s="26">
        <f t="shared" si="186"/>
        <v>3.0760837852880961E-30</v>
      </c>
      <c r="U324" s="26">
        <f t="shared" si="186"/>
        <v>1.5742311136474262E-29</v>
      </c>
      <c r="V324" s="26">
        <f t="shared" si="186"/>
        <v>7.6087837159626002E-29</v>
      </c>
      <c r="W324" s="26">
        <f t="shared" si="186"/>
        <v>3.4840220173091992E-28</v>
      </c>
      <c r="X324" s="26">
        <f t="shared" si="186"/>
        <v>1.5155495775295088E-27</v>
      </c>
      <c r="Y324" s="26">
        <f t="shared" si="186"/>
        <v>6.2787053926222437E-27</v>
      </c>
      <c r="Z324" s="26">
        <f t="shared" si="186"/>
        <v>2.4829425870824242E-26</v>
      </c>
      <c r="AA324" s="26">
        <f t="shared" si="186"/>
        <v>9.3920002207031139E-26</v>
      </c>
      <c r="AB324" s="26">
        <f t="shared" si="186"/>
        <v>3.4046000800048791E-25</v>
      </c>
      <c r="AC324" s="26">
        <f t="shared" si="186"/>
        <v>1.1848008278416993E-24</v>
      </c>
      <c r="AD324" s="26">
        <f t="shared" si="186"/>
        <v>3.9645258470087417E-24</v>
      </c>
      <c r="AE324" s="26">
        <f t="shared" si="186"/>
        <v>1.277458328480596E-23</v>
      </c>
      <c r="AF324" s="26">
        <f t="shared" si="186"/>
        <v>3.9692455206361611E-23</v>
      </c>
      <c r="AG324" s="26">
        <f t="shared" si="186"/>
        <v>1.1907736561908467E-22</v>
      </c>
      <c r="AH324" s="26">
        <f t="shared" si="186"/>
        <v>3.4532436029534322E-22</v>
      </c>
      <c r="AI324" s="26">
        <f t="shared" si="183"/>
        <v>9.6913610792564329E-22</v>
      </c>
      <c r="AJ324" s="26">
        <f t="shared" si="183"/>
        <v>2.6348387934228411E-21</v>
      </c>
      <c r="AK324" s="26">
        <f t="shared" si="183"/>
        <v>6.9463931826602236E-21</v>
      </c>
      <c r="AL324" s="26">
        <f t="shared" si="183"/>
        <v>1.7774594320336447E-20</v>
      </c>
      <c r="AM324" s="26">
        <f t="shared" si="183"/>
        <v>4.4182563024836182E-20</v>
      </c>
      <c r="AN324" s="26">
        <f t="shared" si="183"/>
        <v>1.0677452731002113E-19</v>
      </c>
      <c r="AO324" s="26">
        <f t="shared" si="183"/>
        <v>2.5106442908032042E-19</v>
      </c>
      <c r="AP324" s="26">
        <f t="shared" si="183"/>
        <v>5.7480540342073325E-19</v>
      </c>
      <c r="AQ324" s="26">
        <f t="shared" si="183"/>
        <v>1.2822582076308636E-18</v>
      </c>
      <c r="AR324" s="26">
        <f t="shared" si="183"/>
        <v>2.7889116015971356E-18</v>
      </c>
      <c r="AS324" s="26">
        <f t="shared" si="183"/>
        <v>5.9179343741207443E-18</v>
      </c>
      <c r="AT324" s="26">
        <f t="shared" si="183"/>
        <v>1.2258578346392955E-17</v>
      </c>
      <c r="AU324" s="26">
        <f t="shared" si="183"/>
        <v>2.4802239910143912E-17</v>
      </c>
      <c r="AV324" s="26">
        <f t="shared" si="183"/>
        <v>4.9040792549602523E-17</v>
      </c>
      <c r="AW324" s="26">
        <f t="shared" si="183"/>
        <v>9.4812198929231384E-17</v>
      </c>
      <c r="AX324" s="26">
        <f t="shared" si="183"/>
        <v>1.7931872406180744E-16</v>
      </c>
      <c r="AY324" s="26">
        <f t="shared" si="184"/>
        <v>3.3193040411441151E-16</v>
      </c>
      <c r="AZ324" s="26">
        <f t="shared" si="184"/>
        <v>6.0162385745736917E-16</v>
      </c>
      <c r="BA324" s="26">
        <f t="shared" si="184"/>
        <v>1.0681892979345135E-15</v>
      </c>
      <c r="BB324" s="26">
        <f t="shared" si="184"/>
        <v>1.8586493784060593E-15</v>
      </c>
      <c r="BC324" s="26">
        <f t="shared" si="184"/>
        <v>3.1706371749279765E-15</v>
      </c>
      <c r="BD324" s="26">
        <f t="shared" si="184"/>
        <v>5.3047198888217786E-15</v>
      </c>
      <c r="BE324" s="26">
        <f t="shared" si="184"/>
        <v>8.7077477420282087E-15</v>
      </c>
      <c r="BF324" s="26">
        <f t="shared" si="184"/>
        <v>1.4029149139934368E-14</v>
      </c>
      <c r="BG324" s="26">
        <f t="shared" si="184"/>
        <v>2.2191563184987157E-14</v>
      </c>
      <c r="BH324" s="26">
        <f t="shared" si="184"/>
        <v>3.4476178519533589E-14</v>
      </c>
      <c r="BI324" s="26">
        <f t="shared" si="184"/>
        <v>5.2621535635077642E-14</v>
      </c>
      <c r="BJ324" s="26">
        <f t="shared" si="184"/>
        <v>7.8932303452616031E-14</v>
      </c>
      <c r="BK324" s="26">
        <f t="shared" si="184"/>
        <v>1.1639170170131508E-13</v>
      </c>
      <c r="BL324" s="26">
        <f t="shared" si="184"/>
        <v>1.6876796746690747E-13</v>
      </c>
      <c r="BM324" s="26">
        <f t="shared" si="184"/>
        <v>2.4070185523968772E-13</v>
      </c>
      <c r="BN324" s="26">
        <f t="shared" si="184"/>
        <v>3.3775905493310996E-13</v>
      </c>
      <c r="BO324" s="26">
        <f t="shared" si="185"/>
        <v>4.6642917109810382E-13</v>
      </c>
      <c r="BP324" s="26">
        <f t="shared" si="185"/>
        <v>6.3405215446148672E-13</v>
      </c>
      <c r="BQ324" s="26">
        <f t="shared" si="185"/>
        <v>8.4865442212537284E-13</v>
      </c>
      <c r="BR324" s="26">
        <f t="shared" si="185"/>
        <v>1.118680829165263E-12</v>
      </c>
      <c r="BS324" s="26">
        <f t="shared" si="185"/>
        <v>1.452615405035493E-12</v>
      </c>
      <c r="BT324" s="26">
        <f t="shared" si="185"/>
        <v>1.8584932387954076E-12</v>
      </c>
      <c r="BU324" s="26">
        <f t="shared" si="185"/>
        <v>2.3433175619594326E-12</v>
      </c>
      <c r="BV324" s="26">
        <f t="shared" si="185"/>
        <v>2.9124089698638618E-12</v>
      </c>
      <c r="BW324" s="26">
        <f t="shared" si="185"/>
        <v>3.5687264841993861E-12</v>
      </c>
      <c r="BX324" s="26">
        <f t="shared" si="185"/>
        <v>4.3122111684075879E-12</v>
      </c>
      <c r="BY324" s="26">
        <f t="shared" si="185"/>
        <v>5.1392105705679527E-12</v>
      </c>
      <c r="BZ324" s="26">
        <f t="shared" si="185"/>
        <v>6.0420448599920441E-12</v>
      </c>
      <c r="CA324" s="26">
        <f t="shared" si="185"/>
        <v>7.0087720375907752E-12</v>
      </c>
      <c r="CB324" s="26">
        <f t="shared" si="185"/>
        <v>8.0231995693473431E-12</v>
      </c>
      <c r="CC324" s="26">
        <f t="shared" si="185"/>
        <v>9.0651735393924473E-12</v>
      </c>
      <c r="CD324" s="26">
        <f t="shared" si="185"/>
        <v>1.0111155101630046E-11</v>
      </c>
      <c r="CE324" s="26">
        <f t="shared" si="188"/>
        <v>1.1135069542301424E-11</v>
      </c>
      <c r="CF324" s="26">
        <f t="shared" si="188"/>
        <v>1.2109388127252799E-11</v>
      </c>
      <c r="CG324" s="26">
        <f t="shared" si="188"/>
        <v>1.3006379840382636E-11</v>
      </c>
      <c r="CH324" s="26">
        <f t="shared" si="188"/>
        <v>1.379945178186939E-11</v>
      </c>
      <c r="CI324" s="26">
        <f t="shared" si="188"/>
        <v>1.4464485602682368E-11</v>
      </c>
      <c r="CJ324" s="26">
        <f t="shared" si="188"/>
        <v>1.4981074374206737E-11</v>
      </c>
      <c r="CK324" s="26">
        <f t="shared" si="188"/>
        <v>1.5333570241835131E-11</v>
      </c>
      <c r="CL324" s="26">
        <f t="shared" si="188"/>
        <v>1.5511867570228563E-11</v>
      </c>
      <c r="CM324" s="26">
        <f t="shared" si="188"/>
        <v>1.5511867570228567E-11</v>
      </c>
      <c r="CN324" s="26">
        <f t="shared" si="188"/>
        <v>1.5335596347839606E-11</v>
      </c>
      <c r="CO324" s="26">
        <f t="shared" si="188"/>
        <v>1.4990976205191527E-11</v>
      </c>
      <c r="CP324" s="26">
        <f t="shared" si="188"/>
        <v>1.4491276998351803E-11</v>
      </c>
      <c r="CQ324" s="26">
        <f t="shared" si="188"/>
        <v>1.3854297789633054E-11</v>
      </c>
      <c r="CR324" s="26">
        <f t="shared" si="188"/>
        <v>1.3101346822805165E-11</v>
      </c>
      <c r="CS324" s="26">
        <f t="shared" si="188"/>
        <v>1.2256098640688712E-11</v>
      </c>
      <c r="CT324" s="26">
        <f t="shared" si="188"/>
        <v>1.1343410444041678E-11</v>
      </c>
      <c r="CU324" s="26">
        <f t="shared" si="189"/>
        <v>1.0388175880332908E-11</v>
      </c>
      <c r="CV324" s="26">
        <f t="shared" si="189"/>
        <v>9.4142843915516775E-12</v>
      </c>
      <c r="CW324" s="26">
        <f t="shared" si="189"/>
        <v>8.4437396089174924E-12</v>
      </c>
      <c r="CX324" s="26">
        <f t="shared" si="189"/>
        <v>7.495972918120616E-12</v>
      </c>
      <c r="CY324" s="26">
        <f t="shared" si="189"/>
        <v>6.5873701401666147E-12</v>
      </c>
      <c r="CZ324" s="26">
        <f t="shared" si="189"/>
        <v>5.7310120219449556E-12</v>
      </c>
      <c r="DA324" s="26">
        <f t="shared" si="189"/>
        <v>4.936614315932787E-12</v>
      </c>
      <c r="DB324" s="26">
        <f t="shared" si="189"/>
        <v>4.2106416224132483E-12</v>
      </c>
      <c r="DC324" s="26">
        <f t="shared" si="189"/>
        <v>3.556561370387905E-12</v>
      </c>
      <c r="DD324" s="26">
        <f t="shared" si="189"/>
        <v>2.9752003771514131E-12</v>
      </c>
      <c r="DE324" s="26">
        <f t="shared" si="189"/>
        <v>2.4651660267826003E-12</v>
      </c>
      <c r="DF324" s="26">
        <f t="shared" si="189"/>
        <v>2.0232966446234518E-12</v>
      </c>
      <c r="DG324" s="26">
        <f t="shared" si="189"/>
        <v>1.6451103559087909E-12</v>
      </c>
      <c r="DH324" s="26">
        <f t="shared" si="189"/>
        <v>1.3252277867043053E-12</v>
      </c>
      <c r="DI324" s="26">
        <f t="shared" si="189"/>
        <v>1.0577506187456371E-12</v>
      </c>
      <c r="DJ324" s="26">
        <f t="shared" si="189"/>
        <v>8.3658458028064012E-13</v>
      </c>
      <c r="DK324" s="26">
        <f t="shared" si="187"/>
        <v>6.5570142778752873E-13</v>
      </c>
      <c r="DL324" s="26">
        <f t="shared" si="187"/>
        <v>5.0933950194209986E-13</v>
      </c>
      <c r="DM324" s="26">
        <f t="shared" si="187"/>
        <v>3.9214634220320937E-13</v>
      </c>
      <c r="DN324" s="26">
        <f t="shared" si="187"/>
        <v>2.992695769445543E-13</v>
      </c>
      <c r="DO324" s="26">
        <f t="shared" si="187"/>
        <v>2.2640394081892395E-13</v>
      </c>
      <c r="DP324" s="26">
        <f t="shared" si="187"/>
        <v>1.6980295561419266E-13</v>
      </c>
      <c r="DQ324" s="26">
        <f t="shared" si="187"/>
        <v>1.2626373622593738E-13</v>
      </c>
      <c r="DR324" s="26">
        <f t="shared" si="187"/>
        <v>9.3092754675056468E-14</v>
      </c>
      <c r="DS324" s="26">
        <f t="shared" si="187"/>
        <v>6.8059408880083097E-14</v>
      </c>
      <c r="DT324" s="26">
        <f t="shared" si="187"/>
        <v>4.9343071438060037E-14</v>
      </c>
      <c r="DU324" s="26">
        <f t="shared" si="187"/>
        <v>3.5478076157943929E-14</v>
      </c>
      <c r="DV324" s="26">
        <f t="shared" si="187"/>
        <v>2.5299939555255174E-14</v>
      </c>
      <c r="DW324" s="26">
        <f t="shared" si="187"/>
        <v>1.7895079197619594E-14</v>
      </c>
      <c r="DX324" s="26">
        <f t="shared" si="191"/>
        <v>1.2555418469297587E-14</v>
      </c>
      <c r="DY324" s="26">
        <f t="shared" si="191"/>
        <v>8.7385712546311713E-15</v>
      </c>
      <c r="DZ324" s="26">
        <f t="shared" si="191"/>
        <v>6.0337753901024526E-15</v>
      </c>
      <c r="EA324" s="26">
        <f t="shared" si="191"/>
        <v>4.1333736924323576E-15</v>
      </c>
      <c r="EB324" s="26">
        <f t="shared" si="191"/>
        <v>2.8094024315751322E-15</v>
      </c>
      <c r="EC324" s="26">
        <f t="shared" si="191"/>
        <v>1.8947132678064786E-15</v>
      </c>
      <c r="ED324" s="26">
        <f t="shared" si="191"/>
        <v>1.2680004176858777E-15</v>
      </c>
      <c r="EE324" s="26">
        <f t="shared" si="180"/>
        <v>8.4210714762344156E-16</v>
      </c>
      <c r="EF324" s="26">
        <f t="shared" si="180"/>
        <v>5.5502516547909204E-16</v>
      </c>
      <c r="EG324" s="26">
        <f t="shared" si="180"/>
        <v>3.6306157441113293E-16</v>
      </c>
      <c r="EH324" s="26">
        <f t="shared" si="180"/>
        <v>2.3571908189379725E-16</v>
      </c>
      <c r="EI324" s="26">
        <f t="shared" si="180"/>
        <v>1.5190785277600242E-16</v>
      </c>
      <c r="EJ324" s="26">
        <f t="shared" si="180"/>
        <v>9.7176346996412066E-17</v>
      </c>
      <c r="EK324" s="26">
        <f t="shared" si="180"/>
        <v>6.171052692472968E-17</v>
      </c>
      <c r="EL324" s="26">
        <f t="shared" si="180"/>
        <v>3.8904462626459708E-17</v>
      </c>
      <c r="EM324" s="26">
        <f t="shared" si="180"/>
        <v>2.4350275169079258E-17</v>
      </c>
      <c r="EN324" s="26">
        <f t="shared" si="180"/>
        <v>1.5131956712213487E-17</v>
      </c>
      <c r="EO324" s="26">
        <f t="shared" si="180"/>
        <v>9.3367392479614974E-18</v>
      </c>
      <c r="EP324" s="26">
        <f t="shared" si="180"/>
        <v>5.7203965814975292E-18</v>
      </c>
      <c r="EQ324" s="26">
        <f t="shared" si="180"/>
        <v>3.4802412768551052E-18</v>
      </c>
      <c r="ER324" s="26">
        <f t="shared" si="180"/>
        <v>2.1026457714333145E-18</v>
      </c>
      <c r="ES324" s="26">
        <f t="shared" si="181"/>
        <v>1.2615874628599803E-18</v>
      </c>
      <c r="ET324" s="26">
        <f t="shared" si="181"/>
        <v>7.5176787170424959E-19</v>
      </c>
      <c r="EU324" s="26">
        <f t="shared" si="181"/>
        <v>4.4492384243719592E-19</v>
      </c>
      <c r="EV324" s="26">
        <f t="shared" si="181"/>
        <v>2.6154306954079113E-19</v>
      </c>
      <c r="EW324" s="26">
        <f t="shared" si="181"/>
        <v>1.5271306744999182E-19</v>
      </c>
      <c r="EX324" s="26">
        <f t="shared" si="181"/>
        <v>8.8573579120996018E-20</v>
      </c>
      <c r="EY324" s="26">
        <f t="shared" si="181"/>
        <v>5.1032459493553664E-20</v>
      </c>
      <c r="EZ324" s="26">
        <f t="shared" si="181"/>
        <v>2.9209368262757053E-20</v>
      </c>
      <c r="FA324" s="26">
        <f t="shared" si="181"/>
        <v>1.6609248619999449E-20</v>
      </c>
      <c r="FB324" s="26">
        <f t="shared" si="181"/>
        <v>9.3831469476619254E-21</v>
      </c>
      <c r="FC324" s="26">
        <f t="shared" si="181"/>
        <v>5.2666695770748129E-21</v>
      </c>
      <c r="FD324" s="26">
        <f t="shared" si="181"/>
        <v>2.9371811102916561E-21</v>
      </c>
      <c r="FE324" s="26">
        <f t="shared" si="181"/>
        <v>1.6276099146202393E-21</v>
      </c>
      <c r="FF324" s="26">
        <f t="shared" si="181"/>
        <v>8.9621558589848663E-22</v>
      </c>
      <c r="FG324" s="26">
        <f t="shared" si="181"/>
        <v>4.9038211303879046E-22</v>
      </c>
      <c r="FH324" s="26">
        <f t="shared" si="181"/>
        <v>2.666452739648421E-22</v>
      </c>
    </row>
    <row r="325" spans="2:164" ht="19.2" customHeight="1" x14ac:dyDescent="0.3">
      <c r="B325" s="26">
        <f t="shared" si="176"/>
        <v>2.0596836059993119E-10</v>
      </c>
      <c r="C325" s="3">
        <v>141</v>
      </c>
      <c r="D325" s="26">
        <f t="shared" si="190"/>
        <v>3.3898508231664256E-48</v>
      </c>
      <c r="E325" s="26">
        <f t="shared" si="190"/>
        <v>2.94917021615479E-46</v>
      </c>
      <c r="F325" s="26">
        <f t="shared" si="190"/>
        <v>1.2828890440273207E-44</v>
      </c>
      <c r="G325" s="26">
        <f t="shared" si="190"/>
        <v>3.7203782276792765E-43</v>
      </c>
      <c r="H325" s="26">
        <f t="shared" si="190"/>
        <v>8.0918226452024072E-42</v>
      </c>
      <c r="I325" s="26">
        <f t="shared" si="190"/>
        <v>1.4079771402652213E-40</v>
      </c>
      <c r="J325" s="26">
        <f t="shared" si="190"/>
        <v>2.0415668533845505E-39</v>
      </c>
      <c r="K325" s="26">
        <f t="shared" si="190"/>
        <v>2.5373759463493732E-38</v>
      </c>
      <c r="L325" s="26">
        <f t="shared" si="190"/>
        <v>2.7593963416549569E-37</v>
      </c>
      <c r="M325" s="26">
        <f t="shared" si="190"/>
        <v>2.6674164635997857E-36</v>
      </c>
      <c r="N325" s="26">
        <f t="shared" si="190"/>
        <v>2.3206523233318421E-35</v>
      </c>
      <c r="O325" s="26">
        <f t="shared" si="190"/>
        <v>1.8354250193624283E-34</v>
      </c>
      <c r="P325" s="26">
        <f t="shared" si="190"/>
        <v>1.3306831390377702E-33</v>
      </c>
      <c r="Q325" s="26">
        <f t="shared" si="190"/>
        <v>8.9053410074066285E-33</v>
      </c>
      <c r="R325" s="26">
        <f t="shared" si="190"/>
        <v>5.5340333403169569E-32</v>
      </c>
      <c r="S325" s="26">
        <f t="shared" si="190"/>
        <v>3.2097393373838341E-31</v>
      </c>
      <c r="T325" s="26">
        <f t="shared" si="186"/>
        <v>1.7452957647024622E-30</v>
      </c>
      <c r="U325" s="26">
        <f t="shared" si="186"/>
        <v>8.9318077370066555E-30</v>
      </c>
      <c r="V325" s="26">
        <f t="shared" si="186"/>
        <v>4.3170404062199061E-29</v>
      </c>
      <c r="W325" s="26">
        <f t="shared" si="186"/>
        <v>1.9767500807428039E-28</v>
      </c>
      <c r="X325" s="26">
        <f t="shared" si="186"/>
        <v>8.5988628512312391E-28</v>
      </c>
      <c r="Y325" s="26">
        <f t="shared" si="186"/>
        <v>3.5623860383672233E-27</v>
      </c>
      <c r="Z325" s="26">
        <f t="shared" si="186"/>
        <v>1.4087617515361244E-26</v>
      </c>
      <c r="AA325" s="26">
        <f t="shared" si="186"/>
        <v>5.3287944514627491E-26</v>
      </c>
      <c r="AB325" s="26">
        <f t="shared" si="186"/>
        <v>1.9316879886552468E-25</v>
      </c>
      <c r="AC325" s="26">
        <f t="shared" si="186"/>
        <v>6.7222742005202648E-25</v>
      </c>
      <c r="AD325" s="26">
        <f t="shared" si="186"/>
        <v>2.2493763670971538E-24</v>
      </c>
      <c r="AE325" s="26">
        <f t="shared" si="186"/>
        <v>7.2479905162019482E-24</v>
      </c>
      <c r="AF325" s="26">
        <f t="shared" si="186"/>
        <v>2.2520541961056186E-23</v>
      </c>
      <c r="AG325" s="26">
        <f t="shared" si="186"/>
        <v>6.7561625883168463E-23</v>
      </c>
      <c r="AH325" s="26">
        <f t="shared" si="186"/>
        <v>1.9592871506118724E-22</v>
      </c>
      <c r="AI325" s="26">
        <f t="shared" si="183"/>
        <v>5.4986445839752695E-22</v>
      </c>
      <c r="AJ325" s="26">
        <f t="shared" si="183"/>
        <v>1.4949439962682756E-21</v>
      </c>
      <c r="AK325" s="26">
        <f t="shared" si="183"/>
        <v>3.9412159901618202E-21</v>
      </c>
      <c r="AL325" s="26">
        <f t="shared" si="183"/>
        <v>1.0084876210119948E-20</v>
      </c>
      <c r="AM325" s="26">
        <f t="shared" si="183"/>
        <v>2.5068120865155229E-20</v>
      </c>
      <c r="AN325" s="26">
        <f t="shared" si="183"/>
        <v>6.0581292090792005E-20</v>
      </c>
      <c r="AO325" s="26">
        <f t="shared" si="183"/>
        <v>1.4244790302429496E-19</v>
      </c>
      <c r="AP325" s="26">
        <f t="shared" si="183"/>
        <v>3.2613072534509621E-19</v>
      </c>
      <c r="AQ325" s="26">
        <f t="shared" si="183"/>
        <v>7.2752238730828994E-19</v>
      </c>
      <c r="AR325" s="26">
        <f t="shared" si="183"/>
        <v>1.5823611923955345E-18</v>
      </c>
      <c r="AS325" s="26">
        <f t="shared" si="183"/>
        <v>3.3576932619124719E-18</v>
      </c>
      <c r="AT325" s="26">
        <f t="shared" si="183"/>
        <v>6.9552217568186837E-18</v>
      </c>
      <c r="AU325" s="26">
        <f t="shared" si="183"/>
        <v>1.4072192856819213E-17</v>
      </c>
      <c r="AV325" s="26">
        <f t="shared" si="183"/>
        <v>2.7824563148710595E-17</v>
      </c>
      <c r="AW325" s="26">
        <f t="shared" si="183"/>
        <v>5.3794155420840387E-17</v>
      </c>
      <c r="AX325" s="26">
        <f t="shared" si="183"/>
        <v>1.0174112003506785E-16</v>
      </c>
      <c r="AY325" s="26">
        <f t="shared" si="184"/>
        <v>1.8832930729895648E-16</v>
      </c>
      <c r="AZ325" s="26">
        <f t="shared" si="184"/>
        <v>3.4134686947935771E-16</v>
      </c>
      <c r="BA325" s="26">
        <f t="shared" si="184"/>
        <v>6.0606484989192127E-16</v>
      </c>
      <c r="BB325" s="26">
        <f t="shared" si="184"/>
        <v>1.0545528388119463E-15</v>
      </c>
      <c r="BC325" s="26">
        <f t="shared" si="184"/>
        <v>1.7989430779733164E-15</v>
      </c>
      <c r="BD325" s="26">
        <f t="shared" si="184"/>
        <v>3.0097701496861091E-15</v>
      </c>
      <c r="BE325" s="26">
        <f t="shared" si="184"/>
        <v>4.9405660947677677E-15</v>
      </c>
      <c r="BF325" s="26">
        <f t="shared" si="184"/>
        <v>7.9598009304591986E-15</v>
      </c>
      <c r="BG325" s="26">
        <f t="shared" si="184"/>
        <v>1.259095783545368E-14</v>
      </c>
      <c r="BH325" s="26">
        <f t="shared" si="184"/>
        <v>1.9560952351508379E-14</v>
      </c>
      <c r="BI325" s="26">
        <f t="shared" si="184"/>
        <v>2.9856190431249661E-14</v>
      </c>
      <c r="BJ325" s="26">
        <f t="shared" si="184"/>
        <v>4.4784285646874252E-14</v>
      </c>
      <c r="BK325" s="26">
        <f t="shared" si="184"/>
        <v>6.6037844936916225E-14</v>
      </c>
      <c r="BL325" s="26">
        <f t="shared" si="184"/>
        <v>9.5754875158528864E-14</v>
      </c>
      <c r="BM325" s="26">
        <f t="shared" si="184"/>
        <v>1.3656842850478707E-13</v>
      </c>
      <c r="BN325" s="26">
        <f t="shared" si="184"/>
        <v>1.9163634322445916E-13</v>
      </c>
      <c r="BO325" s="26">
        <f t="shared" si="185"/>
        <v>2.6464066445282434E-13</v>
      </c>
      <c r="BP325" s="26">
        <f t="shared" si="185"/>
        <v>3.5974590324055913E-13</v>
      </c>
      <c r="BQ325" s="26">
        <f t="shared" si="185"/>
        <v>4.8150605510659353E-13</v>
      </c>
      <c r="BR325" s="26">
        <f t="shared" si="185"/>
        <v>6.3471252718596358E-13</v>
      </c>
      <c r="BS325" s="26">
        <f t="shared" si="185"/>
        <v>8.2417895321162559E-13</v>
      </c>
      <c r="BT325" s="26">
        <f t="shared" si="185"/>
        <v>1.0544642489619311E-12</v>
      </c>
      <c r="BU325" s="26">
        <f t="shared" si="185"/>
        <v>1.3295418791259164E-12</v>
      </c>
      <c r="BV325" s="26">
        <f t="shared" si="185"/>
        <v>1.6524306211993507E-12</v>
      </c>
      <c r="BW325" s="26">
        <f t="shared" si="185"/>
        <v>2.0248093527372361E-12</v>
      </c>
      <c r="BX325" s="26">
        <f t="shared" si="185"/>
        <v>2.4466446345574916E-12</v>
      </c>
      <c r="BY325" s="26">
        <f t="shared" si="185"/>
        <v>2.9158641535137264E-12</v>
      </c>
      <c r="BZ325" s="26">
        <f t="shared" si="185"/>
        <v>3.4281105588607272E-12</v>
      </c>
      <c r="CA325" s="26">
        <f t="shared" si="185"/>
        <v>3.9766082482784463E-12</v>
      </c>
      <c r="CB325" s="26">
        <f t="shared" si="185"/>
        <v>4.5521699684240155E-12</v>
      </c>
      <c r="CC325" s="26">
        <f t="shared" si="185"/>
        <v>5.1433608734141438E-12</v>
      </c>
      <c r="CD325" s="26">
        <f t="shared" si="185"/>
        <v>5.7368255895773197E-12</v>
      </c>
      <c r="CE325" s="26">
        <f t="shared" si="188"/>
        <v>6.3177699530788091E-12</v>
      </c>
      <c r="CF325" s="26">
        <f t="shared" si="188"/>
        <v>6.8705748239732058E-12</v>
      </c>
      <c r="CG325" s="26">
        <f t="shared" si="188"/>
        <v>7.3795062924156656E-12</v>
      </c>
      <c r="CH325" s="26">
        <f t="shared" si="188"/>
        <v>7.8294761882946739E-12</v>
      </c>
      <c r="CI325" s="26">
        <f t="shared" si="188"/>
        <v>8.2068003419474253E-12</v>
      </c>
      <c r="CJ325" s="26">
        <f t="shared" si="188"/>
        <v>8.4999003541598335E-12</v>
      </c>
      <c r="CK325" s="26">
        <f t="shared" si="188"/>
        <v>8.6998980095518299E-12</v>
      </c>
      <c r="CL325" s="26">
        <f t="shared" si="188"/>
        <v>8.8010596143140606E-12</v>
      </c>
      <c r="CM325" s="26">
        <f t="shared" si="188"/>
        <v>8.8010596143140623E-12</v>
      </c>
      <c r="CN325" s="26">
        <f t="shared" si="188"/>
        <v>8.70104757324231E-12</v>
      </c>
      <c r="CO325" s="26">
        <f t="shared" si="188"/>
        <v>8.505518414293047E-12</v>
      </c>
      <c r="CP325" s="26">
        <f t="shared" si="188"/>
        <v>8.2220011338166089E-12</v>
      </c>
      <c r="CQ325" s="26">
        <f t="shared" si="188"/>
        <v>7.8605944905719294E-12</v>
      </c>
      <c r="CR325" s="26">
        <f t="shared" si="188"/>
        <v>7.4333882682582348E-12</v>
      </c>
      <c r="CS325" s="26">
        <f t="shared" si="188"/>
        <v>6.9538148315964174E-12</v>
      </c>
      <c r="CT325" s="26">
        <f t="shared" si="188"/>
        <v>6.4359775569030666E-12</v>
      </c>
      <c r="CU325" s="26">
        <f t="shared" si="189"/>
        <v>5.8940004994796525E-12</v>
      </c>
      <c r="CV325" s="26">
        <f t="shared" si="189"/>
        <v>5.3414379526534225E-12</v>
      </c>
      <c r="CW325" s="26">
        <f t="shared" si="189"/>
        <v>4.7907742461943115E-12</v>
      </c>
      <c r="CX325" s="26">
        <f t="shared" si="189"/>
        <v>4.2530342797847375E-12</v>
      </c>
      <c r="CY325" s="26">
        <f t="shared" si="189"/>
        <v>3.737514973144171E-12</v>
      </c>
      <c r="CZ325" s="26">
        <f t="shared" si="189"/>
        <v>3.2516380266354291E-12</v>
      </c>
      <c r="DA325" s="26">
        <f t="shared" si="189"/>
        <v>2.8009159239334902E-12</v>
      </c>
      <c r="DB325" s="26">
        <f t="shared" si="189"/>
        <v>2.3890165233550296E-12</v>
      </c>
      <c r="DC325" s="26">
        <f t="shared" si="189"/>
        <v>2.0179071605037715E-12</v>
      </c>
      <c r="DD325" s="26">
        <f t="shared" si="189"/>
        <v>1.6880569515752664E-12</v>
      </c>
      <c r="DE325" s="26">
        <f t="shared" si="189"/>
        <v>1.3986757598766496E-12</v>
      </c>
      <c r="DF325" s="26">
        <f t="shared" si="189"/>
        <v>1.1479697274459277E-12</v>
      </c>
      <c r="DG325" s="26">
        <f t="shared" si="189"/>
        <v>9.3339594661491493E-13</v>
      </c>
      <c r="DH325" s="26">
        <f t="shared" si="189"/>
        <v>7.519022903286823E-13</v>
      </c>
      <c r="DI325" s="26">
        <f t="shared" si="189"/>
        <v>6.0014219503298435E-13</v>
      </c>
      <c r="DJ325" s="26">
        <f t="shared" si="189"/>
        <v>4.7465791788972391E-13</v>
      </c>
      <c r="DK325" s="26">
        <f t="shared" si="187"/>
        <v>3.7202917888654033E-13</v>
      </c>
      <c r="DL325" s="26">
        <f t="shared" si="187"/>
        <v>2.8898695145650998E-13</v>
      </c>
      <c r="DM325" s="26">
        <f t="shared" si="187"/>
        <v>2.2249437855501194E-13</v>
      </c>
      <c r="DN325" s="26">
        <f t="shared" si="187"/>
        <v>1.6979834152882479E-13</v>
      </c>
      <c r="DO325" s="26">
        <f t="shared" si="187"/>
        <v>1.2845613663485019E-13</v>
      </c>
      <c r="DP325" s="26">
        <f t="shared" si="187"/>
        <v>9.6342102476137468E-14</v>
      </c>
      <c r="DQ325" s="26">
        <f t="shared" si="187"/>
        <v>7.163899927712745E-14</v>
      </c>
      <c r="DR325" s="26">
        <f t="shared" si="187"/>
        <v>5.2818584212797885E-14</v>
      </c>
      <c r="DS325" s="26">
        <f t="shared" si="187"/>
        <v>3.861526744969246E-14</v>
      </c>
      <c r="DT325" s="26">
        <f t="shared" si="187"/>
        <v>2.7996068901026912E-14</v>
      </c>
      <c r="DU325" s="26">
        <f t="shared" si="187"/>
        <v>2.0129404912308573E-14</v>
      </c>
      <c r="DV325" s="26">
        <f t="shared" si="187"/>
        <v>1.4354575634187304E-14</v>
      </c>
      <c r="DW325" s="26">
        <f t="shared" si="187"/>
        <v>1.0153236424181307E-14</v>
      </c>
      <c r="DX325" s="26">
        <f t="shared" si="191"/>
        <v>7.1236416847078363E-15</v>
      </c>
      <c r="DY325" s="26">
        <f t="shared" si="191"/>
        <v>4.9580546125566833E-15</v>
      </c>
      <c r="DZ325" s="26">
        <f t="shared" si="191"/>
        <v>3.4234186610510299E-15</v>
      </c>
      <c r="EA325" s="26">
        <f t="shared" si="191"/>
        <v>2.3451765630821839E-15</v>
      </c>
      <c r="EB325" s="26">
        <f t="shared" si="191"/>
        <v>1.5939871952199299E-15</v>
      </c>
      <c r="EC325" s="26">
        <f t="shared" si="191"/>
        <v>1.0750146200320424E-15</v>
      </c>
      <c r="ED325" s="26">
        <f t="shared" si="191"/>
        <v>7.1943286109836882E-16</v>
      </c>
      <c r="EE325" s="26">
        <f t="shared" si="180"/>
        <v>4.777912894317389E-16</v>
      </c>
      <c r="EF325" s="26">
        <f t="shared" si="180"/>
        <v>3.1490789530728564E-16</v>
      </c>
      <c r="EG325" s="26">
        <f t="shared" si="180"/>
        <v>2.0599238264461399E-16</v>
      </c>
      <c r="EH325" s="26">
        <f t="shared" si="180"/>
        <v>1.3374132306031024E-16</v>
      </c>
      <c r="EI325" s="26">
        <f t="shared" si="180"/>
        <v>8.6188852638866438E-17</v>
      </c>
      <c r="EJ325" s="26">
        <f t="shared" si="180"/>
        <v>5.5135516026332974E-17</v>
      </c>
      <c r="EK325" s="26">
        <f t="shared" si="180"/>
        <v>3.5013064921832374E-17</v>
      </c>
      <c r="EL325" s="26">
        <f t="shared" si="180"/>
        <v>2.2073453972459362E-17</v>
      </c>
      <c r="EM325" s="26">
        <f t="shared" si="180"/>
        <v>1.3815758961179691E-17</v>
      </c>
      <c r="EN325" s="26">
        <f t="shared" si="180"/>
        <v>8.5855073544473511E-18</v>
      </c>
      <c r="EO325" s="26">
        <f t="shared" si="180"/>
        <v>5.2974407080632504E-18</v>
      </c>
      <c r="EP325" s="26">
        <f t="shared" si="180"/>
        <v>3.2456150817007192E-18</v>
      </c>
      <c r="EQ325" s="26">
        <f t="shared" si="180"/>
        <v>1.9746049797759423E-18</v>
      </c>
      <c r="ER325" s="26">
        <f t="shared" si="180"/>
        <v>1.192990508614644E-18</v>
      </c>
      <c r="ES325" s="26">
        <f t="shared" si="181"/>
        <v>7.1579430516878171E-19</v>
      </c>
      <c r="ET325" s="26">
        <f t="shared" si="181"/>
        <v>4.2653496266907691E-19</v>
      </c>
      <c r="EU325" s="26">
        <f t="shared" si="181"/>
        <v>2.5243905953883403E-19</v>
      </c>
      <c r="EV325" s="26">
        <f t="shared" si="181"/>
        <v>1.4839323094512941E-19</v>
      </c>
      <c r="EW325" s="26">
        <f t="shared" si="181"/>
        <v>8.6645712028363969E-20</v>
      </c>
      <c r="EX325" s="26">
        <f t="shared" si="181"/>
        <v>5.025451297645154E-20</v>
      </c>
      <c r="EY325" s="26">
        <f t="shared" si="181"/>
        <v>2.8954586946697057E-20</v>
      </c>
      <c r="EZ325" s="26">
        <f t="shared" si="181"/>
        <v>1.6572691212911771E-20</v>
      </c>
      <c r="FA325" s="26">
        <f t="shared" si="181"/>
        <v>9.4236871602833556E-21</v>
      </c>
      <c r="FB325" s="26">
        <f t="shared" si="181"/>
        <v>5.3237713178223578E-21</v>
      </c>
      <c r="FC325" s="26">
        <f t="shared" si="181"/>
        <v>2.9881813203261285E-21</v>
      </c>
      <c r="FD325" s="26">
        <f t="shared" si="181"/>
        <v>1.666485736335688E-21</v>
      </c>
      <c r="FE325" s="26">
        <f t="shared" si="181"/>
        <v>9.2346661822424745E-22</v>
      </c>
      <c r="FF325" s="26">
        <f t="shared" si="181"/>
        <v>5.084911125665162E-22</v>
      </c>
      <c r="FG325" s="26">
        <f t="shared" si="181"/>
        <v>2.7823098612129894E-22</v>
      </c>
      <c r="FH325" s="26">
        <f t="shared" si="181"/>
        <v>1.5128809870345621E-22</v>
      </c>
    </row>
    <row r="326" spans="2:164" ht="19.2" customHeight="1" x14ac:dyDescent="0.3">
      <c r="B326" s="26">
        <f t="shared" si="176"/>
        <v>1.1603851301404716E-10</v>
      </c>
      <c r="C326" s="3">
        <v>142</v>
      </c>
      <c r="D326" s="26">
        <f t="shared" si="190"/>
        <v>1.9097751116430802E-48</v>
      </c>
      <c r="E326" s="26">
        <f t="shared" si="190"/>
        <v>1.6615043471294795E-46</v>
      </c>
      <c r="F326" s="26">
        <f t="shared" si="190"/>
        <v>7.2275439100131632E-45</v>
      </c>
      <c r="G326" s="26">
        <f t="shared" si="190"/>
        <v>2.0959877339038435E-43</v>
      </c>
      <c r="H326" s="26">
        <f t="shared" si="190"/>
        <v>4.5587733212408484E-42</v>
      </c>
      <c r="I326" s="26">
        <f t="shared" si="190"/>
        <v>7.9322655789590905E-41</v>
      </c>
      <c r="J326" s="26">
        <f t="shared" si="190"/>
        <v>1.1501785089490565E-39</v>
      </c>
      <c r="K326" s="26">
        <f t="shared" si="190"/>
        <v>1.4295075754081149E-38</v>
      </c>
      <c r="L326" s="26">
        <f t="shared" si="190"/>
        <v>1.5545894882563328E-37</v>
      </c>
      <c r="M326" s="26">
        <f t="shared" si="190"/>
        <v>1.502769838647785E-36</v>
      </c>
      <c r="N326" s="26">
        <f t="shared" si="190"/>
        <v>1.3074097596235891E-35</v>
      </c>
      <c r="O326" s="26">
        <f t="shared" si="190"/>
        <v>1.0340422644295496E-34</v>
      </c>
      <c r="P326" s="26">
        <f t="shared" si="190"/>
        <v>7.496806417114291E-34</v>
      </c>
      <c r="Q326" s="26">
        <f t="shared" si="190"/>
        <v>5.0170935252995704E-33</v>
      </c>
      <c r="R326" s="26">
        <f t="shared" si="190"/>
        <v>3.1177652621504363E-32</v>
      </c>
      <c r="S326" s="26">
        <f t="shared" si="190"/>
        <v>1.8083038520472525E-31</v>
      </c>
      <c r="T326" s="26">
        <f t="shared" si="186"/>
        <v>9.8326521955069499E-31</v>
      </c>
      <c r="U326" s="26">
        <f t="shared" si="186"/>
        <v>5.032004358877051E-30</v>
      </c>
      <c r="V326" s="26">
        <f t="shared" si="186"/>
        <v>2.4321354401239207E-29</v>
      </c>
      <c r="W326" s="26">
        <f t="shared" si="186"/>
        <v>1.113662017319903E-28</v>
      </c>
      <c r="X326" s="26">
        <f t="shared" si="186"/>
        <v>4.8444297753416022E-28</v>
      </c>
      <c r="Y326" s="26">
        <f t="shared" si="186"/>
        <v>2.0069780497843758E-27</v>
      </c>
      <c r="Z326" s="26">
        <f t="shared" si="186"/>
        <v>7.9366859241472766E-27</v>
      </c>
      <c r="AA326" s="26">
        <f t="shared" si="186"/>
        <v>3.0021377191339794E-26</v>
      </c>
      <c r="AB326" s="26">
        <f t="shared" si="186"/>
        <v>1.0882749231860678E-25</v>
      </c>
      <c r="AC326" s="26">
        <f t="shared" si="186"/>
        <v>3.7871967326875198E-25</v>
      </c>
      <c r="AD326" s="26">
        <f t="shared" si="186"/>
        <v>1.2672542913223555E-24</v>
      </c>
      <c r="AE326" s="26">
        <f t="shared" si="186"/>
        <v>4.0833749387053727E-24</v>
      </c>
      <c r="AF326" s="26">
        <f t="shared" si="186"/>
        <v>1.2687629273834627E-23</v>
      </c>
      <c r="AG326" s="26">
        <f t="shared" si="186"/>
        <v>3.8062887821503829E-23</v>
      </c>
      <c r="AH326" s="26">
        <f t="shared" si="186"/>
        <v>1.1038237468236036E-22</v>
      </c>
      <c r="AI326" s="26">
        <f t="shared" si="183"/>
        <v>3.0978279346339927E-22</v>
      </c>
      <c r="AJ326" s="26">
        <f t="shared" si="183"/>
        <v>8.4222196972861622E-22</v>
      </c>
      <c r="AK326" s="26">
        <f t="shared" si="183"/>
        <v>2.2204033747390809E-21</v>
      </c>
      <c r="AL326" s="26">
        <f t="shared" si="183"/>
        <v>5.681620400067646E-21</v>
      </c>
      <c r="AM326" s="26">
        <f t="shared" si="183"/>
        <v>1.4122884994453822E-20</v>
      </c>
      <c r="AN326" s="26">
        <f t="shared" si="183"/>
        <v>3.4130305403263522E-20</v>
      </c>
      <c r="AO326" s="26">
        <f t="shared" si="183"/>
        <v>8.0252339731998155E-20</v>
      </c>
      <c r="AP326" s="26">
        <f t="shared" si="183"/>
        <v>1.8373561991273251E-19</v>
      </c>
      <c r="AQ326" s="26">
        <f t="shared" si="183"/>
        <v>4.0987176749763313E-19</v>
      </c>
      <c r="AR326" s="26">
        <f t="shared" si="183"/>
        <v>8.9147109430735434E-19</v>
      </c>
      <c r="AS326" s="26">
        <f t="shared" si="183"/>
        <v>1.8916581757253593E-18</v>
      </c>
      <c r="AT326" s="26">
        <f t="shared" si="183"/>
        <v>3.9184347925739536E-18</v>
      </c>
      <c r="AU326" s="26">
        <f t="shared" si="183"/>
        <v>7.9279959756728934E-18</v>
      </c>
      <c r="AV326" s="26">
        <f t="shared" si="183"/>
        <v>1.5675810224625877E-17</v>
      </c>
      <c r="AW326" s="26">
        <f t="shared" si="183"/>
        <v>3.0306566434276646E-17</v>
      </c>
      <c r="AX326" s="26">
        <f t="shared" si="183"/>
        <v>5.7318940864827649E-17</v>
      </c>
      <c r="AY326" s="26">
        <f t="shared" si="184"/>
        <v>1.061010181965965E-16</v>
      </c>
      <c r="AZ326" s="26">
        <f t="shared" si="184"/>
        <v>1.9230809548133064E-16</v>
      </c>
      <c r="BA326" s="26">
        <f t="shared" si="184"/>
        <v>3.414449858546077E-16</v>
      </c>
      <c r="BB326" s="26">
        <f t="shared" si="184"/>
        <v>5.9411427538701932E-16</v>
      </c>
      <c r="BC326" s="26">
        <f t="shared" si="184"/>
        <v>1.0134890580131483E-15</v>
      </c>
      <c r="BD326" s="26">
        <f t="shared" si="184"/>
        <v>1.6956451547527583E-15</v>
      </c>
      <c r="BE326" s="26">
        <f t="shared" si="184"/>
        <v>2.7834175181790584E-15</v>
      </c>
      <c r="BF326" s="26">
        <f t="shared" si="184"/>
        <v>4.484394890399604E-15</v>
      </c>
      <c r="BG326" s="26">
        <f t="shared" si="184"/>
        <v>7.0934973720866675E-15</v>
      </c>
      <c r="BH326" s="26">
        <f t="shared" si="184"/>
        <v>1.1020254845920349E-14</v>
      </c>
      <c r="BI326" s="26">
        <f t="shared" si="184"/>
        <v>1.682038897535213E-14</v>
      </c>
      <c r="BJ326" s="26">
        <f t="shared" si="184"/>
        <v>2.5230583463028058E-14</v>
      </c>
      <c r="BK326" s="26">
        <f t="shared" si="184"/>
        <v>3.7204419682770159E-14</v>
      </c>
      <c r="BL326" s="26">
        <f t="shared" si="184"/>
        <v>5.3946408540016925E-14</v>
      </c>
      <c r="BM326" s="26">
        <f t="shared" si="184"/>
        <v>7.6939959721007747E-14</v>
      </c>
      <c r="BN326" s="26">
        <f t="shared" si="184"/>
        <v>1.0796413702786564E-13</v>
      </c>
      <c r="BO326" s="26">
        <f t="shared" si="185"/>
        <v>1.4909333208610005E-13</v>
      </c>
      <c r="BP326" s="26">
        <f t="shared" si="185"/>
        <v>2.0267374830454281E-13</v>
      </c>
      <c r="BQ326" s="26">
        <f t="shared" si="185"/>
        <v>2.7127101696146446E-13</v>
      </c>
      <c r="BR326" s="26">
        <f t="shared" si="185"/>
        <v>3.5758452235829371E-13</v>
      </c>
      <c r="BS326" s="26">
        <f t="shared" si="185"/>
        <v>4.6432617082345666E-13</v>
      </c>
      <c r="BT326" s="26">
        <f t="shared" si="185"/>
        <v>5.9406436561236277E-13</v>
      </c>
      <c r="BU326" s="26">
        <f t="shared" si="185"/>
        <v>7.490376783808071E-13</v>
      </c>
      <c r="BV326" s="26">
        <f t="shared" si="185"/>
        <v>9.3094682884471607E-13</v>
      </c>
      <c r="BW326" s="26">
        <f t="shared" si="185"/>
        <v>1.1407376635139499E-12</v>
      </c>
      <c r="BX326" s="26">
        <f t="shared" si="185"/>
        <v>1.3783913434126881E-12</v>
      </c>
      <c r="BY326" s="26">
        <f t="shared" si="185"/>
        <v>1.6427403681767672E-12</v>
      </c>
      <c r="BZ326" s="26">
        <f t="shared" si="185"/>
        <v>1.9313298923159263E-12</v>
      </c>
      <c r="CA326" s="26">
        <f t="shared" si="185"/>
        <v>2.240342675086476E-12</v>
      </c>
      <c r="CB326" s="26">
        <f t="shared" si="185"/>
        <v>2.5646027991121527E-12</v>
      </c>
      <c r="CC326" s="26">
        <f t="shared" si="185"/>
        <v>2.8976680976981448E-12</v>
      </c>
      <c r="CD326" s="26">
        <f t="shared" si="185"/>
        <v>3.2320144166633182E-12</v>
      </c>
      <c r="CE326" s="26">
        <f t="shared" si="188"/>
        <v>3.5593070158190909E-12</v>
      </c>
      <c r="CF326" s="26">
        <f t="shared" si="188"/>
        <v>3.8707463797032615E-12</v>
      </c>
      <c r="CG326" s="26">
        <f t="shared" si="188"/>
        <v>4.1574683337553553E-12</v>
      </c>
      <c r="CH326" s="26">
        <f t="shared" si="188"/>
        <v>4.4109725004477575E-12</v>
      </c>
      <c r="CI326" s="26">
        <f t="shared" si="188"/>
        <v>4.6235494884211417E-12</v>
      </c>
      <c r="CJ326" s="26">
        <f t="shared" si="188"/>
        <v>4.788676255864753E-12</v>
      </c>
      <c r="CK326" s="26">
        <f t="shared" si="188"/>
        <v>4.9013509912968653E-12</v>
      </c>
      <c r="CL326" s="26">
        <f t="shared" si="188"/>
        <v>4.958343444684039E-12</v>
      </c>
      <c r="CM326" s="26">
        <f t="shared" si="188"/>
        <v>4.9583434446840398E-12</v>
      </c>
      <c r="CN326" s="26">
        <f t="shared" si="188"/>
        <v>4.9019986328126295E-12</v>
      </c>
      <c r="CO326" s="26">
        <f t="shared" si="188"/>
        <v>4.7918413601651558E-12</v>
      </c>
      <c r="CP326" s="26">
        <f t="shared" si="188"/>
        <v>4.6321133148263155E-12</v>
      </c>
      <c r="CQ326" s="26">
        <f t="shared" si="188"/>
        <v>4.4285039383504368E-12</v>
      </c>
      <c r="CR326" s="26">
        <f t="shared" si="188"/>
        <v>4.1878243764835637E-12</v>
      </c>
      <c r="CS326" s="26">
        <f t="shared" si="188"/>
        <v>3.9176421586459174E-12</v>
      </c>
      <c r="CT326" s="26">
        <f t="shared" si="188"/>
        <v>3.6259028489595184E-12</v>
      </c>
      <c r="CU326" s="26">
        <f t="shared" si="189"/>
        <v>3.3205636616787181E-12</v>
      </c>
      <c r="CV326" s="26">
        <f t="shared" si="189"/>
        <v>3.0092608183963313E-12</v>
      </c>
      <c r="CW326" s="26">
        <f t="shared" si="189"/>
        <v>2.6990277443348564E-12</v>
      </c>
      <c r="CX326" s="26">
        <f t="shared" si="189"/>
        <v>2.3960756505829801E-12</v>
      </c>
      <c r="CY326" s="26">
        <f t="shared" si="189"/>
        <v>2.1056422383911082E-12</v>
      </c>
      <c r="CZ326" s="26">
        <f t="shared" si="189"/>
        <v>1.8319087474002643E-12</v>
      </c>
      <c r="DA326" s="26">
        <f t="shared" si="189"/>
        <v>1.5779808022160701E-12</v>
      </c>
      <c r="DB326" s="26">
        <f t="shared" si="189"/>
        <v>1.3459248018901739E-12</v>
      </c>
      <c r="DC326" s="26">
        <f t="shared" si="189"/>
        <v>1.1368491045091811E-12</v>
      </c>
      <c r="DD326" s="26">
        <f t="shared" si="189"/>
        <v>9.5101800088748561E-13</v>
      </c>
      <c r="DE326" s="26">
        <f t="shared" si="189"/>
        <v>7.879863435924883E-13</v>
      </c>
      <c r="DF326" s="26">
        <f t="shared" si="189"/>
        <v>6.4674350842024883E-13</v>
      </c>
      <c r="DG326" s="26">
        <f t="shared" si="189"/>
        <v>5.2585687133235281E-13</v>
      </c>
      <c r="DH326" s="26">
        <f t="shared" si="189"/>
        <v>4.2360692412884027E-13</v>
      </c>
      <c r="DI326" s="26">
        <f t="shared" si="189"/>
        <v>3.3810827889182629E-13</v>
      </c>
      <c r="DJ326" s="26">
        <f t="shared" si="189"/>
        <v>2.674129114871717E-13</v>
      </c>
      <c r="DK326" s="26">
        <f t="shared" si="187"/>
        <v>2.0959390359805345E-13</v>
      </c>
      <c r="DL326" s="26">
        <f t="shared" si="187"/>
        <v>1.6280955011634566E-13</v>
      </c>
      <c r="DM326" s="26">
        <f t="shared" si="187"/>
        <v>1.2534894566479699E-13</v>
      </c>
      <c r="DN326" s="26">
        <f t="shared" si="187"/>
        <v>9.5661037481029219E-14</v>
      </c>
      <c r="DO326" s="26">
        <f t="shared" si="187"/>
        <v>7.2369654442170015E-14</v>
      </c>
      <c r="DP326" s="26">
        <f t="shared" si="187"/>
        <v>5.427724083162741E-14</v>
      </c>
      <c r="DQ326" s="26">
        <f t="shared" si="187"/>
        <v>4.0359999592748353E-14</v>
      </c>
      <c r="DR326" s="26">
        <f t="shared" si="187"/>
        <v>2.9756948852280865E-14</v>
      </c>
      <c r="DS326" s="26">
        <f t="shared" si="187"/>
        <v>2.1755080253348128E-14</v>
      </c>
      <c r="DT326" s="26">
        <f t="shared" si="187"/>
        <v>1.5772433183677328E-14</v>
      </c>
      <c r="DU326" s="26">
        <f t="shared" si="187"/>
        <v>1.1340509809751447E-14</v>
      </c>
      <c r="DV326" s="26">
        <f t="shared" si="187"/>
        <v>8.0870848643309737E-15</v>
      </c>
      <c r="DW326" s="26">
        <f t="shared" si="187"/>
        <v>5.7201331967219338E-15</v>
      </c>
      <c r="DX326" s="26">
        <f t="shared" si="191"/>
        <v>4.0133192589903792E-15</v>
      </c>
      <c r="DY326" s="26">
        <f t="shared" si="191"/>
        <v>2.7932702042573203E-15</v>
      </c>
      <c r="DZ326" s="26">
        <f t="shared" si="191"/>
        <v>1.9286865696062377E-15</v>
      </c>
      <c r="EA326" s="26">
        <f t="shared" si="191"/>
        <v>1.3212262327223734E-15</v>
      </c>
      <c r="EB326" s="26">
        <f t="shared" si="191"/>
        <v>8.9802095505349263E-16</v>
      </c>
      <c r="EC326" s="26">
        <f t="shared" si="191"/>
        <v>6.0564203945467914E-16</v>
      </c>
      <c r="ED326" s="26">
        <f t="shared" si="191"/>
        <v>4.0531428794274798E-16</v>
      </c>
      <c r="EE326" s="26">
        <f t="shared" si="180"/>
        <v>2.6917819122915198E-16</v>
      </c>
      <c r="EF326" s="26">
        <f t="shared" si="180"/>
        <v>1.7741289876467013E-16</v>
      </c>
      <c r="EG326" s="26">
        <f t="shared" si="180"/>
        <v>1.1605204656034733E-16</v>
      </c>
      <c r="EH326" s="26">
        <f t="shared" si="180"/>
        <v>7.5347224259330633E-17</v>
      </c>
      <c r="EI326" s="26">
        <f t="shared" si="180"/>
        <v>4.8557100078235205E-17</v>
      </c>
      <c r="EJ326" s="26">
        <f t="shared" si="180"/>
        <v>3.1062262550047128E-17</v>
      </c>
      <c r="EK326" s="26">
        <f t="shared" si="180"/>
        <v>1.9725670378497353E-17</v>
      </c>
      <c r="EL326" s="26">
        <f t="shared" si="180"/>
        <v>1.2435748716878667E-17</v>
      </c>
      <c r="EM326" s="26">
        <f t="shared" si="180"/>
        <v>7.7835261753125971E-18</v>
      </c>
      <c r="EN326" s="26">
        <f t="shared" si="180"/>
        <v>4.8369055518013838E-18</v>
      </c>
      <c r="EO326" s="26">
        <f t="shared" si="180"/>
        <v>2.9844736383455295E-18</v>
      </c>
      <c r="EP326" s="26">
        <f t="shared" si="180"/>
        <v>1.828515538986343E-18</v>
      </c>
      <c r="EQ326" s="26">
        <f t="shared" si="180"/>
        <v>1.1124535097329387E-18</v>
      </c>
      <c r="ER326" s="26">
        <f t="shared" si="180"/>
        <v>6.7210732879699074E-19</v>
      </c>
      <c r="ES326" s="26">
        <f t="shared" si="181"/>
        <v>4.032643972781918E-19</v>
      </c>
      <c r="ET326" s="26">
        <f t="shared" si="181"/>
        <v>2.4030138741920121E-19</v>
      </c>
      <c r="EU326" s="26">
        <f t="shared" si="181"/>
        <v>1.4221918847258429E-19</v>
      </c>
      <c r="EV326" s="26">
        <f t="shared" si="181"/>
        <v>8.3601820250778155E-20</v>
      </c>
      <c r="EW326" s="26">
        <f t="shared" si="181"/>
        <v>4.8814485649783119E-20</v>
      </c>
      <c r="EX326" s="26">
        <f t="shared" si="181"/>
        <v>2.8312401676874453E-20</v>
      </c>
      <c r="EY326" s="26">
        <f t="shared" si="181"/>
        <v>1.6312443350252063E-20</v>
      </c>
      <c r="EZ326" s="26">
        <f t="shared" si="181"/>
        <v>9.3367274438940691E-21</v>
      </c>
      <c r="FA326" s="26">
        <f t="shared" si="181"/>
        <v>5.3091195269202653E-21</v>
      </c>
      <c r="FB326" s="26">
        <f t="shared" si="181"/>
        <v>2.9993077846886889E-21</v>
      </c>
      <c r="FC326" s="26">
        <f t="shared" si="181"/>
        <v>1.683482433986572E-21</v>
      </c>
      <c r="FD326" s="26">
        <f t="shared" si="181"/>
        <v>9.3886520356941309E-22</v>
      </c>
      <c r="FE326" s="26">
        <f t="shared" si="181"/>
        <v>5.2026288350662458E-22</v>
      </c>
      <c r="FF326" s="26">
        <f t="shared" si="181"/>
        <v>2.8647386623466051E-22</v>
      </c>
      <c r="FG326" s="26">
        <f t="shared" si="181"/>
        <v>1.56749851335945E-22</v>
      </c>
      <c r="FH326" s="26">
        <f t="shared" si="181"/>
        <v>8.5232731663920037E-23</v>
      </c>
    </row>
    <row r="327" spans="2:164" ht="19.2" customHeight="1" x14ac:dyDescent="0.3">
      <c r="B327" s="26">
        <f t="shared" si="176"/>
        <v>6.4916650637228394E-11</v>
      </c>
      <c r="C327" s="3">
        <v>143</v>
      </c>
      <c r="D327" s="26">
        <f t="shared" si="190"/>
        <v>1.0684056568632486E-48</v>
      </c>
      <c r="E327" s="26">
        <f t="shared" si="190"/>
        <v>9.295129214710262E-47</v>
      </c>
      <c r="F327" s="26">
        <f t="shared" si="190"/>
        <v>4.0433812083989229E-45</v>
      </c>
      <c r="G327" s="26">
        <f t="shared" si="190"/>
        <v>1.1725805504357025E-43</v>
      </c>
      <c r="H327" s="26">
        <f t="shared" si="190"/>
        <v>2.5503626971976464E-42</v>
      </c>
      <c r="I327" s="26">
        <f t="shared" si="190"/>
        <v>4.4376310931239128E-41</v>
      </c>
      <c r="J327" s="26">
        <f t="shared" si="190"/>
        <v>6.4345650850296091E-40</v>
      </c>
      <c r="K327" s="26">
        <f t="shared" si="190"/>
        <v>7.9972451771082378E-39</v>
      </c>
      <c r="L327" s="26">
        <f t="shared" si="190"/>
        <v>8.6970041301052527E-38</v>
      </c>
      <c r="M327" s="26">
        <f t="shared" si="190"/>
        <v>8.4071039924350591E-37</v>
      </c>
      <c r="N327" s="26">
        <f t="shared" si="190"/>
        <v>7.3141804734185916E-36</v>
      </c>
      <c r="O327" s="26">
        <f t="shared" si="190"/>
        <v>5.7848518289764318E-35</v>
      </c>
      <c r="P327" s="26">
        <f t="shared" si="190"/>
        <v>4.1940175760079442E-34</v>
      </c>
      <c r="Q327" s="26">
        <f t="shared" si="190"/>
        <v>2.8067656085591662E-33</v>
      </c>
      <c r="R327" s="26">
        <f t="shared" si="190"/>
        <v>1.7442043424617614E-32</v>
      </c>
      <c r="S327" s="26">
        <f t="shared" si="190"/>
        <v>1.0116385186278213E-31</v>
      </c>
      <c r="T327" s="26">
        <f t="shared" si="186"/>
        <v>5.500784445038786E-31</v>
      </c>
      <c r="U327" s="26">
        <f t="shared" si="186"/>
        <v>2.8151073336374768E-30</v>
      </c>
      <c r="V327" s="26">
        <f t="shared" si="186"/>
        <v>1.3606352112581208E-29</v>
      </c>
      <c r="W327" s="26">
        <f t="shared" si="186"/>
        <v>6.23027701997141E-29</v>
      </c>
      <c r="X327" s="26">
        <f t="shared" si="186"/>
        <v>2.7101705036875764E-28</v>
      </c>
      <c r="Y327" s="26">
        <f t="shared" si="186"/>
        <v>1.1227849229562805E-27</v>
      </c>
      <c r="Z327" s="26">
        <f t="shared" si="186"/>
        <v>4.4401040135089115E-27</v>
      </c>
      <c r="AA327" s="26">
        <f t="shared" si="186"/>
        <v>1.6795176051098982E-26</v>
      </c>
      <c r="AB327" s="26">
        <f t="shared" si="186"/>
        <v>6.0882513185233822E-26</v>
      </c>
      <c r="AC327" s="26">
        <f t="shared" si="186"/>
        <v>2.1187114588461392E-25</v>
      </c>
      <c r="AD327" s="26">
        <f t="shared" si="186"/>
        <v>7.0895344969081969E-25</v>
      </c>
      <c r="AE327" s="26">
        <f t="shared" si="186"/>
        <v>2.2844055601148663E-24</v>
      </c>
      <c r="AF327" s="26">
        <f t="shared" si="186"/>
        <v>7.0979744189283756E-24</v>
      </c>
      <c r="AG327" s="26">
        <f t="shared" si="186"/>
        <v>2.1293923256785099E-23</v>
      </c>
      <c r="AH327" s="26">
        <f t="shared" si="186"/>
        <v>6.1752377444676379E-23</v>
      </c>
      <c r="AI327" s="26">
        <f t="shared" si="183"/>
        <v>1.7330505928022125E-22</v>
      </c>
      <c r="AJ327" s="26">
        <f t="shared" si="183"/>
        <v>4.7117312991810124E-22</v>
      </c>
      <c r="AK327" s="26">
        <f t="shared" si="183"/>
        <v>1.2421837061477225E-21</v>
      </c>
      <c r="AL327" s="26">
        <f t="shared" si="183"/>
        <v>3.1785288951427003E-21</v>
      </c>
      <c r="AM327" s="26">
        <f t="shared" si="183"/>
        <v>7.9009146822118328E-21</v>
      </c>
      <c r="AN327" s="26">
        <f t="shared" si="183"/>
        <v>1.909387714867866E-20</v>
      </c>
      <c r="AO327" s="26">
        <f t="shared" si="183"/>
        <v>4.4896413836082335E-20</v>
      </c>
      <c r="AP327" s="26">
        <f t="shared" si="183"/>
        <v>1.0278915799313581E-19</v>
      </c>
      <c r="AQ327" s="26">
        <f t="shared" si="183"/>
        <v>2.2929889090776402E-19</v>
      </c>
      <c r="AR327" s="26">
        <f t="shared" si="183"/>
        <v>4.9872508772438797E-19</v>
      </c>
      <c r="AS327" s="26">
        <f t="shared" si="183"/>
        <v>1.0582703080980904E-18</v>
      </c>
      <c r="AT327" s="26">
        <f t="shared" si="183"/>
        <v>2.1921313524888988E-18</v>
      </c>
      <c r="AU327" s="26">
        <f t="shared" si="183"/>
        <v>4.4352425038728927E-18</v>
      </c>
      <c r="AV327" s="26">
        <f t="shared" si="183"/>
        <v>8.7696840417486366E-18</v>
      </c>
      <c r="AW327" s="26">
        <f t="shared" si="183"/>
        <v>1.6954722480714003E-17</v>
      </c>
      <c r="AX327" s="26">
        <f t="shared" si="183"/>
        <v>3.2066540343959135E-17</v>
      </c>
      <c r="AY327" s="26">
        <f t="shared" si="184"/>
        <v>5.9357212977116204E-17</v>
      </c>
      <c r="AZ327" s="26">
        <f t="shared" si="184"/>
        <v>1.0758494852102282E-16</v>
      </c>
      <c r="BA327" s="26">
        <f t="shared" si="184"/>
        <v>1.9101817390467332E-16</v>
      </c>
      <c r="BB327" s="26">
        <f t="shared" si="184"/>
        <v>3.3237162259413262E-16</v>
      </c>
      <c r="BC327" s="26">
        <f t="shared" si="184"/>
        <v>5.6698688560175438E-16</v>
      </c>
      <c r="BD327" s="26">
        <f t="shared" si="184"/>
        <v>9.486126739875455E-16</v>
      </c>
      <c r="BE327" s="26">
        <f t="shared" si="184"/>
        <v>1.557156653526727E-15</v>
      </c>
      <c r="BF327" s="26">
        <f t="shared" si="184"/>
        <v>2.5087523862375101E-15</v>
      </c>
      <c r="BG327" s="26">
        <f t="shared" si="184"/>
        <v>3.968390138230255E-15</v>
      </c>
      <c r="BH327" s="26">
        <f t="shared" si="184"/>
        <v>6.1651775361791413E-15</v>
      </c>
      <c r="BI327" s="26">
        <f t="shared" si="184"/>
        <v>9.4100078183786996E-15</v>
      </c>
      <c r="BJ327" s="26">
        <f t="shared" si="184"/>
        <v>1.4115011727567971E-14</v>
      </c>
      <c r="BK327" s="26">
        <f t="shared" si="184"/>
        <v>2.0813661360990045E-14</v>
      </c>
      <c r="BL327" s="26">
        <f t="shared" si="184"/>
        <v>3.0179808973435677E-14</v>
      </c>
      <c r="BM327" s="26">
        <f t="shared" si="184"/>
        <v>4.3043334109654163E-14</v>
      </c>
      <c r="BN327" s="26">
        <f t="shared" si="184"/>
        <v>6.0399517218385645E-14</v>
      </c>
      <c r="BO327" s="26">
        <f t="shared" si="185"/>
        <v>8.3408857111103907E-14</v>
      </c>
      <c r="BP327" s="26">
        <f t="shared" si="185"/>
        <v>1.1338391513540719E-13</v>
      </c>
      <c r="BQ327" s="26">
        <f t="shared" si="185"/>
        <v>1.5176000948892932E-13</v>
      </c>
      <c r="BR327" s="26">
        <f t="shared" si="185"/>
        <v>2.0004728523540664E-13</v>
      </c>
      <c r="BS327" s="26">
        <f t="shared" si="185"/>
        <v>2.5976289276836421E-13</v>
      </c>
      <c r="BT327" s="26">
        <f t="shared" si="185"/>
        <v>3.3234370104187724E-13</v>
      </c>
      <c r="BU327" s="26">
        <f t="shared" si="185"/>
        <v>4.1904205783541148E-13</v>
      </c>
      <c r="BV327" s="26">
        <f t="shared" si="185"/>
        <v>5.2080941473829636E-13</v>
      </c>
      <c r="BW327" s="26">
        <f t="shared" si="185"/>
        <v>6.38174916651153E-13</v>
      </c>
      <c r="BX327" s="26">
        <f t="shared" si="185"/>
        <v>7.711280242868092E-13</v>
      </c>
      <c r="BY327" s="26">
        <f t="shared" si="185"/>
        <v>9.1901559058839002E-13</v>
      </c>
      <c r="BZ327" s="26">
        <f t="shared" si="185"/>
        <v>1.0804642754214841E-12</v>
      </c>
      <c r="CA327" s="26">
        <f t="shared" si="185"/>
        <v>1.2533385594889224E-12</v>
      </c>
      <c r="CB327" s="26">
        <f t="shared" si="185"/>
        <v>1.43474282467811E-12</v>
      </c>
      <c r="CC327" s="26">
        <f t="shared" si="185"/>
        <v>1.621073061649292E-12</v>
      </c>
      <c r="CD327" s="26">
        <f t="shared" si="185"/>
        <v>1.8081199533780581E-12</v>
      </c>
      <c r="CE327" s="26">
        <f t="shared" si="188"/>
        <v>1.991220708150516E-12</v>
      </c>
      <c r="CF327" s="26">
        <f t="shared" si="188"/>
        <v>2.1654525201136867E-12</v>
      </c>
      <c r="CG327" s="26">
        <f t="shared" si="188"/>
        <v>2.3258564104924782E-12</v>
      </c>
      <c r="CH327" s="26">
        <f t="shared" si="188"/>
        <v>2.4676769233273868E-12</v>
      </c>
      <c r="CI327" s="26">
        <f t="shared" si="188"/>
        <v>2.5866011124034046E-12</v>
      </c>
      <c r="CJ327" s="26">
        <f t="shared" si="188"/>
        <v>2.6789797235606688E-12</v>
      </c>
      <c r="CK327" s="26">
        <f t="shared" si="188"/>
        <v>2.7420145405856258E-12</v>
      </c>
      <c r="CL327" s="26">
        <f t="shared" si="188"/>
        <v>2.7738984305924357E-12</v>
      </c>
      <c r="CM327" s="26">
        <f t="shared" si="188"/>
        <v>2.7738984305924361E-12</v>
      </c>
      <c r="CN327" s="26">
        <f t="shared" si="188"/>
        <v>2.7423768575175217E-12</v>
      </c>
      <c r="CO327" s="26">
        <f t="shared" si="188"/>
        <v>2.6807504112811737E-12</v>
      </c>
      <c r="CP327" s="26">
        <f t="shared" si="188"/>
        <v>2.5913920642384666E-12</v>
      </c>
      <c r="CQ327" s="26">
        <f t="shared" si="188"/>
        <v>2.4774847207554592E-12</v>
      </c>
      <c r="CR327" s="26">
        <f t="shared" si="188"/>
        <v>2.3428388120187484E-12</v>
      </c>
      <c r="CS327" s="26">
        <f t="shared" si="188"/>
        <v>2.191687920920766E-12</v>
      </c>
      <c r="CT327" s="26">
        <f t="shared" si="188"/>
        <v>2.0284771182990068E-12</v>
      </c>
      <c r="CU327" s="26">
        <f t="shared" si="189"/>
        <v>1.8576579925475119E-12</v>
      </c>
      <c r="CV327" s="26">
        <f t="shared" si="189"/>
        <v>1.6835025557461789E-12</v>
      </c>
      <c r="CW327" s="26">
        <f t="shared" si="189"/>
        <v>1.5099455912362651E-12</v>
      </c>
      <c r="CX327" s="26">
        <f t="shared" si="189"/>
        <v>1.3404619024240286E-12</v>
      </c>
      <c r="CY327" s="26">
        <f t="shared" si="189"/>
        <v>1.1779816718271789E-12</v>
      </c>
      <c r="CZ327" s="26">
        <f t="shared" si="189"/>
        <v>1.0248440544896458E-12</v>
      </c>
      <c r="DA327" s="26">
        <f t="shared" si="189"/>
        <v>8.8278646277821036E-13</v>
      </c>
      <c r="DB327" s="26">
        <f t="shared" si="189"/>
        <v>7.5296492413435384E-13</v>
      </c>
      <c r="DC327" s="26">
        <f t="shared" si="189"/>
        <v>6.3599949902610755E-13</v>
      </c>
      <c r="DD327" s="26">
        <f t="shared" si="189"/>
        <v>5.3203804245453096E-13</v>
      </c>
      <c r="DE327" s="26">
        <f t="shared" si="189"/>
        <v>4.4083152089089718E-13</v>
      </c>
      <c r="DF327" s="26">
        <f t="shared" si="189"/>
        <v>3.618145501651698E-13</v>
      </c>
      <c r="DG327" s="26">
        <f t="shared" si="189"/>
        <v>2.941856622838302E-13</v>
      </c>
      <c r="DH327" s="26">
        <f t="shared" si="189"/>
        <v>2.3698289461753012E-13</v>
      </c>
      <c r="DI327" s="26">
        <f t="shared" si="189"/>
        <v>1.8915148469472571E-13</v>
      </c>
      <c r="DJ327" s="26">
        <f t="shared" si="189"/>
        <v>1.4960162880401031E-13</v>
      </c>
      <c r="DK327" s="26">
        <f t="shared" si="187"/>
        <v>1.1725533068422429E-13</v>
      </c>
      <c r="DL327" s="26">
        <f t="shared" si="187"/>
        <v>9.10822657993531E-14</v>
      </c>
      <c r="DM327" s="26">
        <f t="shared" si="187"/>
        <v>7.0125284287997469E-14</v>
      </c>
      <c r="DN327" s="26">
        <f t="shared" si="187"/>
        <v>5.3516664325050663E-14</v>
      </c>
      <c r="DO327" s="26">
        <f t="shared" si="187"/>
        <v>4.0486519967647068E-14</v>
      </c>
      <c r="DP327" s="26">
        <f t="shared" si="187"/>
        <v>3.0364889975735244E-14</v>
      </c>
      <c r="DQ327" s="26">
        <f t="shared" si="187"/>
        <v>2.2579020751187616E-14</v>
      </c>
      <c r="DR327" s="26">
        <f t="shared" si="187"/>
        <v>1.6647244113163919E-14</v>
      </c>
      <c r="DS327" s="26">
        <f t="shared" si="187"/>
        <v>1.2170674267607197E-14</v>
      </c>
      <c r="DT327" s="26">
        <f t="shared" si="187"/>
        <v>8.82373884401518E-15</v>
      </c>
      <c r="DU327" s="26">
        <f t="shared" si="187"/>
        <v>6.3443411523084246E-15</v>
      </c>
      <c r="DV327" s="26">
        <f t="shared" si="187"/>
        <v>4.5242432807445456E-15</v>
      </c>
      <c r="DW327" s="26">
        <f t="shared" si="187"/>
        <v>3.2000745156485954E-15</v>
      </c>
      <c r="DX327" s="26">
        <f t="shared" si="191"/>
        <v>2.2452135714631222E-15</v>
      </c>
      <c r="DY327" s="26">
        <f t="shared" si="191"/>
        <v>1.5626686457383421E-15</v>
      </c>
      <c r="DZ327" s="26">
        <f t="shared" si="191"/>
        <v>1.0789854934859939E-15</v>
      </c>
      <c r="EA327" s="26">
        <f t="shared" si="191"/>
        <v>7.3914754278173836E-16</v>
      </c>
      <c r="EB327" s="26">
        <f t="shared" si="191"/>
        <v>5.023893454844653E-16</v>
      </c>
      <c r="EC327" s="26">
        <f t="shared" si="191"/>
        <v>3.3882072137324297E-16</v>
      </c>
      <c r="ED327" s="26">
        <f t="shared" si="191"/>
        <v>2.2674925199594014E-16</v>
      </c>
      <c r="EE327" s="26">
        <f t="shared" si="180"/>
        <v>1.5058919789043284E-16</v>
      </c>
      <c r="EF327" s="26">
        <f t="shared" si="180"/>
        <v>9.925197133687719E-17</v>
      </c>
      <c r="EG327" s="26">
        <f t="shared" si="180"/>
        <v>6.4924221851941775E-17</v>
      </c>
      <c r="EH327" s="26">
        <f t="shared" si="180"/>
        <v>4.215229329193271E-17</v>
      </c>
      <c r="EI327" s="26">
        <f t="shared" si="180"/>
        <v>2.7164811232578808E-17</v>
      </c>
      <c r="EJ327" s="26">
        <f t="shared" si="180"/>
        <v>1.7377489538487691E-17</v>
      </c>
      <c r="EK327" s="26">
        <f t="shared" si="180"/>
        <v>1.1035340071886498E-17</v>
      </c>
      <c r="EL327" s="26">
        <f t="shared" si="180"/>
        <v>6.9570622192327361E-18</v>
      </c>
      <c r="EM327" s="26">
        <f t="shared" si="180"/>
        <v>4.3544202379370644E-18</v>
      </c>
      <c r="EN327" s="26">
        <f t="shared" si="180"/>
        <v>2.7059611478608809E-18</v>
      </c>
      <c r="EO327" s="26">
        <f t="shared" si="180"/>
        <v>1.6696356018716047E-18</v>
      </c>
      <c r="EP327" s="26">
        <f t="shared" si="180"/>
        <v>1.0229457560762635E-18</v>
      </c>
      <c r="EQ327" s="26">
        <f t="shared" si="180"/>
        <v>6.2235161383660157E-19</v>
      </c>
      <c r="ER327" s="26">
        <f t="shared" si="180"/>
        <v>3.7600410002628395E-19</v>
      </c>
      <c r="ES327" s="26">
        <f t="shared" si="181"/>
        <v>2.2560246001576892E-19</v>
      </c>
      <c r="ET327" s="26">
        <f t="shared" si="181"/>
        <v>1.344343426121389E-19</v>
      </c>
      <c r="EU327" s="26">
        <f t="shared" si="181"/>
        <v>7.9563182362283951E-20</v>
      </c>
      <c r="EV327" s="26">
        <f t="shared" si="181"/>
        <v>4.6770249091343853E-20</v>
      </c>
      <c r="EW327" s="26">
        <f t="shared" si="181"/>
        <v>2.7308803160717498E-20</v>
      </c>
      <c r="EX327" s="26">
        <f t="shared" si="181"/>
        <v>1.5839105833216285E-20</v>
      </c>
      <c r="EY327" s="26">
        <f t="shared" si="181"/>
        <v>9.1258424337073366E-21</v>
      </c>
      <c r="EZ327" s="26">
        <f t="shared" si="181"/>
        <v>5.2233440245560592E-21</v>
      </c>
      <c r="FA327" s="26">
        <f t="shared" si="181"/>
        <v>2.9701367982770352E-21</v>
      </c>
      <c r="FB327" s="26">
        <f t="shared" si="181"/>
        <v>1.6779344250006447E-21</v>
      </c>
      <c r="FC327" s="26">
        <f t="shared" si="181"/>
        <v>9.4180835467779113E-22</v>
      </c>
      <c r="FD327" s="26">
        <f t="shared" si="181"/>
        <v>5.252392747241408E-22</v>
      </c>
      <c r="FE327" s="26">
        <f t="shared" si="181"/>
        <v>2.9105615860510114E-22</v>
      </c>
      <c r="FF327" s="26">
        <f t="shared" si="181"/>
        <v>1.6026509999141652E-22</v>
      </c>
      <c r="FG327" s="26">
        <f t="shared" si="181"/>
        <v>8.7692224523604522E-23</v>
      </c>
      <c r="FH327" s="26">
        <f t="shared" si="181"/>
        <v>4.7682647084709927E-23</v>
      </c>
    </row>
    <row r="328" spans="2:164" ht="19.2" customHeight="1" x14ac:dyDescent="0.3">
      <c r="B328" s="26">
        <f t="shared" si="176"/>
        <v>3.6064805909571496E-11</v>
      </c>
      <c r="C328" s="3">
        <v>144</v>
      </c>
      <c r="D328" s="26">
        <f t="shared" si="190"/>
        <v>5.9355869825736305E-49</v>
      </c>
      <c r="E328" s="26">
        <f t="shared" si="190"/>
        <v>5.1639606748390586E-47</v>
      </c>
      <c r="F328" s="26">
        <f t="shared" si="190"/>
        <v>2.2463228935549675E-45</v>
      </c>
      <c r="G328" s="26">
        <f t="shared" si="190"/>
        <v>6.5143363913094879E-44</v>
      </c>
      <c r="H328" s="26">
        <f t="shared" si="190"/>
        <v>1.4168681651098101E-42</v>
      </c>
      <c r="I328" s="26">
        <f t="shared" si="190"/>
        <v>2.465350607291074E-41</v>
      </c>
      <c r="J328" s="26">
        <f t="shared" si="190"/>
        <v>3.5747583805720217E-40</v>
      </c>
      <c r="K328" s="26">
        <f t="shared" si="190"/>
        <v>4.4429139872823749E-39</v>
      </c>
      <c r="L328" s="26">
        <f t="shared" si="190"/>
        <v>4.8316689611696068E-38</v>
      </c>
      <c r="M328" s="26">
        <f t="shared" si="190"/>
        <v>4.6706133291306099E-37</v>
      </c>
      <c r="N328" s="26">
        <f t="shared" si="190"/>
        <v>4.0634335963436806E-36</v>
      </c>
      <c r="O328" s="26">
        <f t="shared" si="190"/>
        <v>3.2138065716535878E-35</v>
      </c>
      <c r="P328" s="26">
        <f t="shared" si="190"/>
        <v>2.3300097644488683E-34</v>
      </c>
      <c r="Q328" s="26">
        <f t="shared" si="190"/>
        <v>1.5593142269773218E-33</v>
      </c>
      <c r="R328" s="26">
        <f t="shared" si="190"/>
        <v>9.6900241247876076E-33</v>
      </c>
      <c r="S328" s="26">
        <f t="shared" si="190"/>
        <v>5.620213992376811E-32</v>
      </c>
      <c r="T328" s="26">
        <f t="shared" si="186"/>
        <v>3.0559913583548951E-31</v>
      </c>
      <c r="U328" s="26">
        <f t="shared" si="186"/>
        <v>1.5639485186874943E-30</v>
      </c>
      <c r="V328" s="26">
        <f t="shared" si="186"/>
        <v>7.5590845069895952E-30</v>
      </c>
      <c r="W328" s="26">
        <f t="shared" si="186"/>
        <v>3.4612650110952437E-29</v>
      </c>
      <c r="X328" s="26">
        <f t="shared" si="186"/>
        <v>1.5056502798264384E-28</v>
      </c>
      <c r="Y328" s="26">
        <f t="shared" si="186"/>
        <v>6.2376940164238092E-28</v>
      </c>
      <c r="Z328" s="26">
        <f t="shared" si="186"/>
        <v>2.4667244519494068E-27</v>
      </c>
      <c r="AA328" s="26">
        <f t="shared" si="186"/>
        <v>9.3306533617217006E-27</v>
      </c>
      <c r="AB328" s="26">
        <f t="shared" si="186"/>
        <v>3.3823618436241168E-26</v>
      </c>
      <c r="AC328" s="26">
        <f t="shared" si="186"/>
        <v>1.1770619215811939E-25</v>
      </c>
      <c r="AD328" s="26">
        <f t="shared" si="186"/>
        <v>3.9386302760601277E-25</v>
      </c>
      <c r="AE328" s="26">
        <f t="shared" si="186"/>
        <v>1.2691142000638203E-24</v>
      </c>
      <c r="AF328" s="26">
        <f t="shared" si="186"/>
        <v>3.943319121626894E-24</v>
      </c>
      <c r="AG328" s="26">
        <f t="shared" si="186"/>
        <v>1.1829957364880666E-23</v>
      </c>
      <c r="AH328" s="26">
        <f t="shared" si="186"/>
        <v>3.4306876358153699E-23</v>
      </c>
      <c r="AI328" s="26">
        <f t="shared" si="183"/>
        <v>9.6280588489012254E-23</v>
      </c>
      <c r="AJ328" s="26">
        <f t="shared" si="183"/>
        <v>2.6176284995450192E-22</v>
      </c>
      <c r="AK328" s="26">
        <f t="shared" si="183"/>
        <v>6.9010205897096011E-22</v>
      </c>
      <c r="AL328" s="26">
        <f t="shared" si="183"/>
        <v>1.7658493861903971E-21</v>
      </c>
      <c r="AM328" s="26">
        <f t="shared" si="183"/>
        <v>4.3893970456732606E-21</v>
      </c>
      <c r="AN328" s="26">
        <f t="shared" si="183"/>
        <v>1.0607709527043749E-20</v>
      </c>
      <c r="AO328" s="26">
        <f t="shared" si="183"/>
        <v>2.4942452131156968E-20</v>
      </c>
      <c r="AP328" s="26">
        <f t="shared" si="183"/>
        <v>5.7105087773964603E-20</v>
      </c>
      <c r="AQ328" s="26">
        <f t="shared" si="183"/>
        <v>1.2738827272653615E-19</v>
      </c>
      <c r="AR328" s="26">
        <f t="shared" si="183"/>
        <v>2.7706949318021684E-19</v>
      </c>
      <c r="AS328" s="26">
        <f t="shared" si="183"/>
        <v>5.8792794894338626E-19</v>
      </c>
      <c r="AT328" s="26">
        <f t="shared" si="183"/>
        <v>1.217850751382727E-18</v>
      </c>
      <c r="AU328" s="26">
        <f t="shared" si="183"/>
        <v>2.4640236132627296E-18</v>
      </c>
      <c r="AV328" s="26">
        <f t="shared" si="183"/>
        <v>4.872046689860376E-18</v>
      </c>
      <c r="AW328" s="26">
        <f t="shared" si="183"/>
        <v>9.4192902670633782E-18</v>
      </c>
      <c r="AX328" s="26">
        <f t="shared" si="183"/>
        <v>1.7814744635532937E-17</v>
      </c>
      <c r="AY328" s="26">
        <f t="shared" si="184"/>
        <v>3.2976229431731378E-17</v>
      </c>
      <c r="AZ328" s="26">
        <f t="shared" si="184"/>
        <v>5.9769415845012951E-17</v>
      </c>
      <c r="BA328" s="26">
        <f t="shared" si="184"/>
        <v>1.06121207724819E-16</v>
      </c>
      <c r="BB328" s="26">
        <f t="shared" si="184"/>
        <v>1.8465090144118563E-16</v>
      </c>
      <c r="BC328" s="26">
        <f t="shared" si="184"/>
        <v>3.1499271422319833E-16</v>
      </c>
      <c r="BD328" s="26">
        <f t="shared" si="184"/>
        <v>5.2700704110419444E-16</v>
      </c>
      <c r="BE328" s="26">
        <f t="shared" si="184"/>
        <v>8.650870297370745E-16</v>
      </c>
      <c r="BF328" s="26">
        <f t="shared" si="184"/>
        <v>1.393751325687512E-15</v>
      </c>
      <c r="BG328" s="26">
        <f t="shared" si="184"/>
        <v>2.2046611879057076E-15</v>
      </c>
      <c r="BH328" s="26">
        <f t="shared" si="184"/>
        <v>3.4250986312106497E-15</v>
      </c>
      <c r="BI328" s="26">
        <f t="shared" si="184"/>
        <v>5.2277821213215238E-15</v>
      </c>
      <c r="BJ328" s="26">
        <f t="shared" si="184"/>
        <v>7.8416731819822431E-15</v>
      </c>
      <c r="BK328" s="26">
        <f t="shared" si="184"/>
        <v>1.1563145200550078E-14</v>
      </c>
      <c r="BL328" s="26">
        <f t="shared" si="184"/>
        <v>1.6766560540797676E-14</v>
      </c>
      <c r="BM328" s="26">
        <f t="shared" si="184"/>
        <v>2.3912963394252422E-14</v>
      </c>
      <c r="BN328" s="26">
        <f t="shared" si="184"/>
        <v>3.3555287343547732E-14</v>
      </c>
      <c r="BO328" s="26">
        <f t="shared" si="185"/>
        <v>4.6338253950613496E-14</v>
      </c>
      <c r="BP328" s="26">
        <f t="shared" si="185"/>
        <v>6.2991063964115401E-14</v>
      </c>
      <c r="BQ328" s="26">
        <f t="shared" si="185"/>
        <v>8.43111163827389E-14</v>
      </c>
      <c r="BR328" s="26">
        <f t="shared" si="185"/>
        <v>1.1113738068633754E-13</v>
      </c>
      <c r="BS328" s="26">
        <f t="shared" si="185"/>
        <v>1.4431271820464745E-13</v>
      </c>
      <c r="BT328" s="26">
        <f t="shared" si="185"/>
        <v>1.8463538946771043E-13</v>
      </c>
      <c r="BU328" s="26">
        <f t="shared" si="185"/>
        <v>2.3280114324189636E-13</v>
      </c>
      <c r="BV328" s="26">
        <f t="shared" si="185"/>
        <v>2.8933856374349933E-13</v>
      </c>
      <c r="BW328" s="26">
        <f t="shared" si="185"/>
        <v>3.5454162036175329E-13</v>
      </c>
      <c r="BX328" s="26">
        <f t="shared" si="185"/>
        <v>4.2840445793711818E-13</v>
      </c>
      <c r="BY328" s="26">
        <f t="shared" si="185"/>
        <v>5.1056421699355236E-13</v>
      </c>
      <c r="BZ328" s="26">
        <f t="shared" si="185"/>
        <v>6.0025793078971612E-13</v>
      </c>
      <c r="CA328" s="26">
        <f t="shared" si="185"/>
        <v>6.9629919971607118E-13</v>
      </c>
      <c r="CB328" s="26">
        <f t="shared" si="185"/>
        <v>7.970793470433981E-13</v>
      </c>
      <c r="CC328" s="26">
        <f t="shared" si="185"/>
        <v>9.0059614536072191E-13</v>
      </c>
      <c r="CD328" s="26">
        <f t="shared" si="185"/>
        <v>1.0045110852100369E-12</v>
      </c>
      <c r="CE328" s="26">
        <f t="shared" si="188"/>
        <v>1.1062337267502917E-12</v>
      </c>
      <c r="CF328" s="26">
        <f t="shared" si="188"/>
        <v>1.2030291778409424E-12</v>
      </c>
      <c r="CG328" s="26">
        <f t="shared" si="188"/>
        <v>1.2921424502736049E-12</v>
      </c>
      <c r="CH328" s="26">
        <f t="shared" si="188"/>
        <v>1.3709316240707767E-12</v>
      </c>
      <c r="CI328" s="26">
        <f t="shared" si="188"/>
        <v>1.4370006180018979E-12</v>
      </c>
      <c r="CJ328" s="26">
        <f t="shared" si="188"/>
        <v>1.4883220686448227E-12</v>
      </c>
      <c r="CK328" s="26">
        <f t="shared" si="188"/>
        <v>1.5233414114364657E-12</v>
      </c>
      <c r="CL328" s="26">
        <f t="shared" si="188"/>
        <v>1.5410546836624713E-12</v>
      </c>
      <c r="CM328" s="26">
        <f t="shared" si="188"/>
        <v>1.5410546836624715E-12</v>
      </c>
      <c r="CN328" s="26">
        <f t="shared" si="188"/>
        <v>1.5235426986208524E-12</v>
      </c>
      <c r="CO328" s="26">
        <f t="shared" si="188"/>
        <v>1.4893057840451033E-12</v>
      </c>
      <c r="CP328" s="26">
        <f t="shared" si="188"/>
        <v>1.4396622579102658E-12</v>
      </c>
      <c r="CQ328" s="26">
        <f t="shared" si="188"/>
        <v>1.3763804004197058E-12</v>
      </c>
      <c r="CR328" s="26">
        <f t="shared" si="188"/>
        <v>1.3015771177881995E-12</v>
      </c>
      <c r="CS328" s="26">
        <f t="shared" si="188"/>
        <v>1.2176044005115424E-12</v>
      </c>
      <c r="CT328" s="26">
        <f t="shared" si="188"/>
        <v>1.1269317323883422E-12</v>
      </c>
      <c r="CU328" s="26">
        <f t="shared" si="189"/>
        <v>1.0320322180819558E-12</v>
      </c>
      <c r="CV328" s="26">
        <f t="shared" si="189"/>
        <v>9.3527919763677041E-13</v>
      </c>
      <c r="CW328" s="26">
        <f t="shared" si="189"/>
        <v>8.388586617979289E-13</v>
      </c>
      <c r="CX328" s="26">
        <f t="shared" si="189"/>
        <v>7.4470105690224156E-13</v>
      </c>
      <c r="CY328" s="26">
        <f t="shared" si="189"/>
        <v>6.5443426212621353E-13</v>
      </c>
      <c r="CZ328" s="26">
        <f t="shared" si="189"/>
        <v>5.6935780804980583E-13</v>
      </c>
      <c r="DA328" s="26">
        <f t="shared" si="189"/>
        <v>4.9043692376567469E-13</v>
      </c>
      <c r="DB328" s="26">
        <f t="shared" si="189"/>
        <v>4.1831384674130962E-13</v>
      </c>
      <c r="DC328" s="26">
        <f t="shared" si="189"/>
        <v>3.5333305501450581E-13</v>
      </c>
      <c r="DD328" s="26">
        <f t="shared" si="189"/>
        <v>2.9557669025251856E-13</v>
      </c>
      <c r="DE328" s="26">
        <f t="shared" si="189"/>
        <v>2.4490640049494401E-13</v>
      </c>
      <c r="DF328" s="26">
        <f t="shared" si="189"/>
        <v>2.0100808342509525E-13</v>
      </c>
      <c r="DG328" s="26">
        <f t="shared" si="189"/>
        <v>1.6343647904657308E-13</v>
      </c>
      <c r="DH328" s="26">
        <f t="shared" si="189"/>
        <v>1.3165716367640622E-13</v>
      </c>
      <c r="DI328" s="26">
        <f t="shared" si="189"/>
        <v>1.0508415816373698E-13</v>
      </c>
      <c r="DJ328" s="26">
        <f t="shared" si="189"/>
        <v>8.3112016002228338E-14</v>
      </c>
      <c r="DK328" s="26">
        <f t="shared" si="187"/>
        <v>6.5141850380124904E-14</v>
      </c>
      <c r="DL328" s="26">
        <f t="shared" si="187"/>
        <v>5.0601258777418624E-14</v>
      </c>
      <c r="DM328" s="26">
        <f t="shared" si="187"/>
        <v>3.8958491271109884E-14</v>
      </c>
      <c r="DN328" s="26">
        <f t="shared" si="187"/>
        <v>2.9731480180583838E-14</v>
      </c>
      <c r="DO328" s="26">
        <f t="shared" si="187"/>
        <v>2.2492511093137364E-14</v>
      </c>
      <c r="DP328" s="26">
        <f t="shared" si="187"/>
        <v>1.6869383319852993E-14</v>
      </c>
      <c r="DQ328" s="26">
        <f t="shared" si="187"/>
        <v>1.254390041732651E-14</v>
      </c>
      <c r="DR328" s="26">
        <f t="shared" si="187"/>
        <v>9.2484689517577742E-15</v>
      </c>
      <c r="DS328" s="26">
        <f t="shared" si="187"/>
        <v>6.7614857042262514E-15</v>
      </c>
      <c r="DT328" s="26">
        <f t="shared" si="187"/>
        <v>4.9020771355640118E-15</v>
      </c>
      <c r="DU328" s="26">
        <f t="shared" si="187"/>
        <v>3.5246339735046967E-15</v>
      </c>
      <c r="DV328" s="26">
        <f t="shared" si="187"/>
        <v>2.513468489302537E-15</v>
      </c>
      <c r="DW328" s="26">
        <f t="shared" si="187"/>
        <v>1.777819175360339E-15</v>
      </c>
      <c r="DX328" s="26">
        <f t="shared" si="191"/>
        <v>1.2473408730350736E-15</v>
      </c>
      <c r="DY328" s="26">
        <f t="shared" si="191"/>
        <v>8.6814924763241627E-16</v>
      </c>
      <c r="DZ328" s="26">
        <f t="shared" si="191"/>
        <v>5.9943638526999937E-16</v>
      </c>
      <c r="EA328" s="26">
        <f t="shared" si="191"/>
        <v>4.106375237676343E-16</v>
      </c>
      <c r="EB328" s="26">
        <f t="shared" si="191"/>
        <v>2.7910519193581535E-16</v>
      </c>
      <c r="EC328" s="26">
        <f t="shared" si="191"/>
        <v>1.8823373409624697E-16</v>
      </c>
      <c r="ED328" s="26">
        <f t="shared" si="191"/>
        <v>1.2597180666441178E-16</v>
      </c>
      <c r="EE328" s="26">
        <f t="shared" si="180"/>
        <v>8.3660665494685297E-17</v>
      </c>
      <c r="EF328" s="26">
        <f t="shared" si="180"/>
        <v>5.5139984076043137E-17</v>
      </c>
      <c r="EG328" s="26">
        <f t="shared" si="180"/>
        <v>3.606901213996782E-17</v>
      </c>
      <c r="EH328" s="26">
        <f t="shared" si="180"/>
        <v>2.3417940717740501E-17</v>
      </c>
      <c r="EI328" s="26">
        <f t="shared" si="180"/>
        <v>1.5091561795877185E-17</v>
      </c>
      <c r="EJ328" s="26">
        <f t="shared" si="180"/>
        <v>9.6541608547154281E-18</v>
      </c>
      <c r="EK328" s="26">
        <f t="shared" si="180"/>
        <v>6.1307444843814152E-18</v>
      </c>
      <c r="EL328" s="26">
        <f t="shared" si="180"/>
        <v>3.8650345662404268E-18</v>
      </c>
      <c r="EM328" s="26">
        <f t="shared" si="180"/>
        <v>2.4191223544094914E-18</v>
      </c>
      <c r="EN328" s="26">
        <f t="shared" si="180"/>
        <v>1.5033117488116076E-18</v>
      </c>
      <c r="EO328" s="26">
        <f t="shared" si="180"/>
        <v>9.2757533437311802E-19</v>
      </c>
      <c r="EP328" s="26">
        <f t="shared" si="180"/>
        <v>5.6830319782014893E-19</v>
      </c>
      <c r="EQ328" s="26">
        <f t="shared" si="180"/>
        <v>3.4575089657589135E-19</v>
      </c>
      <c r="ER328" s="26">
        <f t="shared" si="180"/>
        <v>2.0889116668126983E-19</v>
      </c>
      <c r="ES328" s="26">
        <f t="shared" si="181"/>
        <v>1.2533470000876107E-19</v>
      </c>
      <c r="ET328" s="26">
        <f t="shared" si="181"/>
        <v>7.4685745895633061E-20</v>
      </c>
      <c r="EU328" s="26">
        <f t="shared" si="181"/>
        <v>4.4201767979046847E-20</v>
      </c>
      <c r="EV328" s="26">
        <f t="shared" si="181"/>
        <v>2.5983471717413373E-20</v>
      </c>
      <c r="EW328" s="26">
        <f t="shared" si="181"/>
        <v>1.5171557311509789E-20</v>
      </c>
      <c r="EX328" s="26">
        <f t="shared" si="181"/>
        <v>8.7995032406757535E-21</v>
      </c>
      <c r="EY328" s="26">
        <f t="shared" si="181"/>
        <v>5.0699124631707657E-21</v>
      </c>
      <c r="EZ328" s="26">
        <f t="shared" si="181"/>
        <v>2.9018577914200462E-21</v>
      </c>
      <c r="FA328" s="26">
        <f t="shared" si="181"/>
        <v>1.650075999042805E-21</v>
      </c>
      <c r="FB328" s="26">
        <f t="shared" si="181"/>
        <v>9.3218579166702912E-22</v>
      </c>
      <c r="FC328" s="26">
        <f t="shared" si="181"/>
        <v>5.232268637098863E-22</v>
      </c>
      <c r="FD328" s="26">
        <f t="shared" si="181"/>
        <v>2.9179959706896844E-22</v>
      </c>
      <c r="FE328" s="26">
        <f t="shared" si="181"/>
        <v>1.616978658917236E-22</v>
      </c>
      <c r="FF328" s="26">
        <f t="shared" si="181"/>
        <v>8.9036166661898482E-23</v>
      </c>
      <c r="FG328" s="26">
        <f t="shared" si="181"/>
        <v>4.8717902513113852E-23</v>
      </c>
      <c r="FH328" s="26">
        <f t="shared" si="181"/>
        <v>2.6490359491505637E-23</v>
      </c>
    </row>
    <row r="329" spans="2:164" ht="19.2" customHeight="1" x14ac:dyDescent="0.3">
      <c r="B329" s="26">
        <f t="shared" si="176"/>
        <v>1.9897823950108554E-11</v>
      </c>
      <c r="C329" s="3">
        <v>145</v>
      </c>
      <c r="D329" s="26">
        <f t="shared" si="190"/>
        <v>3.2748066110751299E-49</v>
      </c>
      <c r="E329" s="26">
        <f t="shared" si="190"/>
        <v>2.8490817516353631E-47</v>
      </c>
      <c r="F329" s="26">
        <f t="shared" si="190"/>
        <v>1.2393505619613703E-45</v>
      </c>
      <c r="G329" s="26">
        <f t="shared" si="190"/>
        <v>3.5941166296880192E-44</v>
      </c>
      <c r="H329" s="26">
        <f t="shared" si="190"/>
        <v>7.8172036695714217E-43</v>
      </c>
      <c r="I329" s="26">
        <f t="shared" si="190"/>
        <v>1.3601934385054298E-41</v>
      </c>
      <c r="J329" s="26">
        <f t="shared" si="190"/>
        <v>1.9722804858328535E-40</v>
      </c>
      <c r="K329" s="26">
        <f t="shared" si="190"/>
        <v>2.4512628895351211E-39</v>
      </c>
      <c r="L329" s="26">
        <f t="shared" si="190"/>
        <v>2.6657483923694576E-38</v>
      </c>
      <c r="M329" s="26">
        <f t="shared" si="190"/>
        <v>2.5768901126238033E-37</v>
      </c>
      <c r="N329" s="26">
        <f t="shared" si="190"/>
        <v>2.2418943979827363E-36</v>
      </c>
      <c r="O329" s="26">
        <f t="shared" si="190"/>
        <v>1.7731346602226819E-35</v>
      </c>
      <c r="P329" s="26">
        <f t="shared" si="190"/>
        <v>1.2855226286614539E-34</v>
      </c>
      <c r="Q329" s="26">
        <f t="shared" si="190"/>
        <v>8.6031129764266643E-34</v>
      </c>
      <c r="R329" s="26">
        <f t="shared" si="190"/>
        <v>5.3462202067794079E-33</v>
      </c>
      <c r="S329" s="26">
        <f t="shared" si="190"/>
        <v>3.1008077199320562E-32</v>
      </c>
      <c r="T329" s="26">
        <f t="shared" si="186"/>
        <v>1.6860641977130576E-31</v>
      </c>
      <c r="U329" s="26">
        <f t="shared" si="186"/>
        <v>8.6286814824138227E-31</v>
      </c>
      <c r="V329" s="26">
        <f t="shared" si="186"/>
        <v>4.170529383166703E-30</v>
      </c>
      <c r="W329" s="26">
        <f t="shared" si="186"/>
        <v>1.9096634543973895E-29</v>
      </c>
      <c r="X329" s="26">
        <f t="shared" si="186"/>
        <v>8.3070360266286849E-29</v>
      </c>
      <c r="Y329" s="26">
        <f t="shared" si="186"/>
        <v>3.4414863538890225E-28</v>
      </c>
      <c r="Z329" s="26">
        <f t="shared" si="186"/>
        <v>1.3609514217651996E-27</v>
      </c>
      <c r="AA329" s="26">
        <f t="shared" si="186"/>
        <v>5.147946682329251E-27</v>
      </c>
      <c r="AB329" s="26">
        <f t="shared" si="186"/>
        <v>1.8661306723443536E-26</v>
      </c>
      <c r="AC329" s="26">
        <f t="shared" si="186"/>
        <v>6.4941347397583569E-26</v>
      </c>
      <c r="AD329" s="26">
        <f t="shared" si="186"/>
        <v>2.1730373936883619E-25</v>
      </c>
      <c r="AE329" s="26">
        <f t="shared" si="186"/>
        <v>7.0020093796625072E-25</v>
      </c>
      <c r="AF329" s="26">
        <f t="shared" si="186"/>
        <v>2.1756243429665776E-24</v>
      </c>
      <c r="AG329" s="26">
        <f t="shared" si="186"/>
        <v>6.5268730288997244E-24</v>
      </c>
      <c r="AH329" s="26">
        <f t="shared" si="186"/>
        <v>1.8927931783809072E-23</v>
      </c>
      <c r="AI329" s="26">
        <f t="shared" si="183"/>
        <v>5.3120324683593348E-23</v>
      </c>
      <c r="AJ329" s="26">
        <f t="shared" si="183"/>
        <v>1.4442088273351932E-22</v>
      </c>
      <c r="AK329" s="26">
        <f t="shared" si="183"/>
        <v>3.8074596357018761E-22</v>
      </c>
      <c r="AL329" s="26">
        <f t="shared" si="183"/>
        <v>9.7426173031195036E-22</v>
      </c>
      <c r="AM329" s="26">
        <f t="shared" si="183"/>
        <v>2.4217363010611266E-21</v>
      </c>
      <c r="AN329" s="26">
        <f t="shared" si="183"/>
        <v>5.852529394231076E-21</v>
      </c>
      <c r="AO329" s="26">
        <f t="shared" si="183"/>
        <v>1.376135289994877E-20</v>
      </c>
      <c r="AP329" s="26">
        <f t="shared" si="183"/>
        <v>3.1506255323566904E-20</v>
      </c>
      <c r="AQ329" s="26">
        <f t="shared" si="183"/>
        <v>7.0283184952572171E-20</v>
      </c>
      <c r="AR329" s="26">
        <f t="shared" si="183"/>
        <v>1.5286592727184486E-19</v>
      </c>
      <c r="AS329" s="26">
        <f t="shared" si="183"/>
        <v>3.2437404079635335E-19</v>
      </c>
      <c r="AT329" s="26">
        <f t="shared" si="183"/>
        <v>6.7191765593530253E-19</v>
      </c>
      <c r="AU329" s="26">
        <f t="shared" si="183"/>
        <v>1.359461303869102E-18</v>
      </c>
      <c r="AV329" s="26">
        <f t="shared" si="183"/>
        <v>2.6880257599229854E-18</v>
      </c>
      <c r="AW329" s="26">
        <f t="shared" si="183"/>
        <v>5.196849802517763E-18</v>
      </c>
      <c r="AX329" s="26">
        <f t="shared" si="183"/>
        <v>9.8288246265010006E-18</v>
      </c>
      <c r="AY329" s="26">
        <f t="shared" si="184"/>
        <v>1.819378175543813E-17</v>
      </c>
      <c r="AZ329" s="26">
        <f t="shared" si="184"/>
        <v>3.297622943173152E-17</v>
      </c>
      <c r="BA329" s="26">
        <f t="shared" si="184"/>
        <v>5.8549631848176414E-17</v>
      </c>
      <c r="BB329" s="26">
        <f t="shared" si="184"/>
        <v>1.0187635941582729E-16</v>
      </c>
      <c r="BC329" s="26">
        <f t="shared" si="184"/>
        <v>1.7378908370935205E-16</v>
      </c>
      <c r="BD329" s="26">
        <f t="shared" si="184"/>
        <v>2.90762505436799E-16</v>
      </c>
      <c r="BE329" s="26">
        <f t="shared" si="184"/>
        <v>4.7728939571701009E-16</v>
      </c>
      <c r="BF329" s="26">
        <f t="shared" si="184"/>
        <v>7.6896624865518457E-16</v>
      </c>
      <c r="BG329" s="26">
        <f t="shared" si="184"/>
        <v>1.2163647933272956E-15</v>
      </c>
      <c r="BH329" s="26">
        <f t="shared" si="184"/>
        <v>1.8897095896334757E-15</v>
      </c>
      <c r="BI329" s="26">
        <f t="shared" si="184"/>
        <v>2.8842935841774128E-15</v>
      </c>
      <c r="BJ329" s="26">
        <f t="shared" si="184"/>
        <v>4.3264403762660958E-15</v>
      </c>
      <c r="BK329" s="26">
        <f t="shared" si="184"/>
        <v>6.3796663175449162E-15</v>
      </c>
      <c r="BL329" s="26">
        <f t="shared" si="184"/>
        <v>9.2505161604401625E-15</v>
      </c>
      <c r="BM329" s="26">
        <f t="shared" si="184"/>
        <v>1.3193359114070396E-14</v>
      </c>
      <c r="BN329" s="26">
        <f t="shared" si="184"/>
        <v>1.8513261982647156E-14</v>
      </c>
      <c r="BO329" s="26">
        <f t="shared" si="185"/>
        <v>2.5565933214131767E-14</v>
      </c>
      <c r="BP329" s="26">
        <f t="shared" si="185"/>
        <v>3.4753690462960467E-14</v>
      </c>
      <c r="BQ329" s="26">
        <f t="shared" si="185"/>
        <v>4.6516478004270076E-14</v>
      </c>
      <c r="BR329" s="26">
        <f t="shared" si="185"/>
        <v>6.1317175551083216E-14</v>
      </c>
      <c r="BS329" s="26">
        <f t="shared" si="185"/>
        <v>7.9620810043943994E-14</v>
      </c>
      <c r="BT329" s="26">
        <f t="shared" si="185"/>
        <v>1.0186780108563408E-13</v>
      </c>
      <c r="BU329" s="26">
        <f t="shared" si="185"/>
        <v>1.2844201006449546E-13</v>
      </c>
      <c r="BV329" s="26">
        <f t="shared" si="185"/>
        <v>1.5963506965158698E-13</v>
      </c>
      <c r="BW329" s="26">
        <f t="shared" si="185"/>
        <v>1.9560916985476184E-13</v>
      </c>
      <c r="BX329" s="26">
        <f t="shared" si="185"/>
        <v>2.3636108024117038E-13</v>
      </c>
      <c r="BY329" s="26">
        <f t="shared" si="185"/>
        <v>2.8169060247920335E-13</v>
      </c>
      <c r="BZ329" s="26">
        <f t="shared" si="185"/>
        <v>3.3117678940122508E-13</v>
      </c>
      <c r="CA329" s="26">
        <f t="shared" si="185"/>
        <v>3.8416507570542134E-13</v>
      </c>
      <c r="CB329" s="26">
        <f t="shared" si="185"/>
        <v>4.3976791561015383E-13</v>
      </c>
      <c r="CC329" s="26">
        <f t="shared" si="185"/>
        <v>4.9688063192316049E-13</v>
      </c>
      <c r="CD329" s="26">
        <f t="shared" si="185"/>
        <v>5.5421301252967949E-13</v>
      </c>
      <c r="CE329" s="26">
        <f t="shared" si="188"/>
        <v>6.1033584924154468E-13</v>
      </c>
      <c r="CF329" s="26">
        <f t="shared" si="188"/>
        <v>6.6374023605017997E-13</v>
      </c>
      <c r="CG329" s="26">
        <f t="shared" si="188"/>
        <v>7.1290617946130438E-13</v>
      </c>
      <c r="CH329" s="26">
        <f t="shared" si="188"/>
        <v>7.5637606845284779E-13</v>
      </c>
      <c r="CI329" s="26">
        <f t="shared" si="188"/>
        <v>7.9282792717346662E-13</v>
      </c>
      <c r="CJ329" s="26">
        <f t="shared" si="188"/>
        <v>8.2114321028680467E-13</v>
      </c>
      <c r="CK329" s="26">
        <f t="shared" si="188"/>
        <v>8.4046422699943544E-13</v>
      </c>
      <c r="CL329" s="26">
        <f t="shared" si="188"/>
        <v>8.5023706684826608E-13</v>
      </c>
      <c r="CM329" s="26">
        <f t="shared" si="188"/>
        <v>8.5023706684826628E-13</v>
      </c>
      <c r="CN329" s="26">
        <f t="shared" si="188"/>
        <v>8.405752819977177E-13</v>
      </c>
      <c r="CO329" s="26">
        <f t="shared" si="188"/>
        <v>8.216859498179939E-13</v>
      </c>
      <c r="CP329" s="26">
        <f t="shared" si="188"/>
        <v>7.9429641815739376E-13</v>
      </c>
      <c r="CQ329" s="26">
        <f t="shared" si="188"/>
        <v>7.5938228988673964E-13</v>
      </c>
      <c r="CR329" s="26">
        <f t="shared" si="188"/>
        <v>7.1811151326246001E-13</v>
      </c>
      <c r="CS329" s="26">
        <f t="shared" si="188"/>
        <v>6.7178173821326959E-13</v>
      </c>
      <c r="CT329" s="26">
        <f t="shared" si="188"/>
        <v>6.2175543855908983E-13</v>
      </c>
      <c r="CU329" s="26">
        <f t="shared" si="189"/>
        <v>5.6939708583832452E-13</v>
      </c>
      <c r="CV329" s="26">
        <f t="shared" si="189"/>
        <v>5.1601610904098042E-13</v>
      </c>
      <c r="CW329" s="26">
        <f t="shared" si="189"/>
        <v>4.6281857202644688E-13</v>
      </c>
      <c r="CX329" s="26">
        <f t="shared" si="189"/>
        <v>4.1086954863572243E-13</v>
      </c>
      <c r="CY329" s="26">
        <f t="shared" si="189"/>
        <v>3.610671791041204E-13</v>
      </c>
      <c r="CZ329" s="26">
        <f t="shared" si="189"/>
        <v>3.1412844582058479E-13</v>
      </c>
      <c r="DA329" s="26">
        <f t="shared" si="189"/>
        <v>2.7058588897416728E-13</v>
      </c>
      <c r="DB329" s="26">
        <f t="shared" si="189"/>
        <v>2.3079384647796559E-13</v>
      </c>
      <c r="DC329" s="26">
        <f t="shared" si="189"/>
        <v>1.949423751804184E-13</v>
      </c>
      <c r="DD329" s="26">
        <f t="shared" si="189"/>
        <v>1.6307679462208039E-13</v>
      </c>
      <c r="DE329" s="26">
        <f t="shared" si="189"/>
        <v>1.3512077268686664E-13</v>
      </c>
      <c r="DF329" s="26">
        <f t="shared" si="189"/>
        <v>1.1090101154488093E-13</v>
      </c>
      <c r="DG329" s="26">
        <f t="shared" si="189"/>
        <v>9.0171850508454759E-14</v>
      </c>
      <c r="DH329" s="26">
        <f t="shared" si="189"/>
        <v>7.2638435131810861E-14</v>
      </c>
      <c r="DI329" s="26">
        <f t="shared" si="189"/>
        <v>5.7977466573096679E-14</v>
      </c>
      <c r="DJ329" s="26">
        <f t="shared" si="189"/>
        <v>4.5854905380540097E-14</v>
      </c>
      <c r="DK329" s="26">
        <f t="shared" si="187"/>
        <v>3.5940331244207102E-14</v>
      </c>
      <c r="DL329" s="26">
        <f t="shared" si="187"/>
        <v>2.791793587719668E-14</v>
      </c>
      <c r="DM329" s="26">
        <f t="shared" si="187"/>
        <v>2.1494340011646985E-14</v>
      </c>
      <c r="DN329" s="26">
        <f t="shared" si="187"/>
        <v>1.6403575272046374E-14</v>
      </c>
      <c r="DO329" s="26">
        <f t="shared" si="187"/>
        <v>1.2409661292765531E-14</v>
      </c>
      <c r="DP329" s="26">
        <f t="shared" si="187"/>
        <v>9.3072459695741309E-15</v>
      </c>
      <c r="DQ329" s="26">
        <f t="shared" si="187"/>
        <v>6.9207726440422623E-15</v>
      </c>
      <c r="DR329" s="26">
        <f t="shared" si="187"/>
        <v>5.1026035595905329E-15</v>
      </c>
      <c r="DS329" s="26">
        <f t="shared" si="187"/>
        <v>3.7304748712972691E-15</v>
      </c>
      <c r="DT329" s="26">
        <f t="shared" si="187"/>
        <v>2.7045942816905085E-15</v>
      </c>
      <c r="DU329" s="26">
        <f t="shared" si="187"/>
        <v>1.9446256405543292E-15</v>
      </c>
      <c r="DV329" s="26">
        <f t="shared" si="187"/>
        <v>1.3867412354772718E-15</v>
      </c>
      <c r="DW329" s="26">
        <f t="shared" si="187"/>
        <v>9.8086575192295266E-16</v>
      </c>
      <c r="DX329" s="26">
        <f t="shared" si="191"/>
        <v>6.881880678814248E-16</v>
      </c>
      <c r="DY329" s="26">
        <f t="shared" si="191"/>
        <v>4.7897889524547443E-16</v>
      </c>
      <c r="DZ329" s="26">
        <f t="shared" si="191"/>
        <v>3.3072352290758824E-16</v>
      </c>
      <c r="EA329" s="26">
        <f t="shared" si="191"/>
        <v>2.2655863380283433E-16</v>
      </c>
      <c r="EB329" s="26">
        <f t="shared" si="191"/>
        <v>1.5398907141286473E-16</v>
      </c>
      <c r="EC329" s="26">
        <f t="shared" si="191"/>
        <v>1.0385309467379217E-16</v>
      </c>
      <c r="ED329" s="26">
        <f t="shared" si="191"/>
        <v>6.9501686435538026E-17</v>
      </c>
      <c r="EE329" s="26">
        <f t="shared" si="180"/>
        <v>4.6157608548792219E-17</v>
      </c>
      <c r="EF329" s="26">
        <f t="shared" si="180"/>
        <v>3.0422060179886086E-17</v>
      </c>
      <c r="EG329" s="26">
        <f t="shared" si="180"/>
        <v>1.9900144628947905E-17</v>
      </c>
      <c r="EH329" s="26">
        <f t="shared" si="180"/>
        <v>1.2920243154615542E-17</v>
      </c>
      <c r="EI329" s="26">
        <f t="shared" si="180"/>
        <v>8.3263789218633336E-18</v>
      </c>
      <c r="EJ329" s="26">
        <f t="shared" si="180"/>
        <v>5.3264335750154469E-18</v>
      </c>
      <c r="EK329" s="26">
        <f t="shared" si="180"/>
        <v>3.3824797155208051E-18</v>
      </c>
      <c r="EL329" s="26">
        <f t="shared" si="180"/>
        <v>2.1324328641326643E-18</v>
      </c>
      <c r="EM329" s="26">
        <f t="shared" si="180"/>
        <v>1.3346881955362807E-18</v>
      </c>
      <c r="EN329" s="26">
        <f t="shared" si="180"/>
        <v>8.2941337865468599E-19</v>
      </c>
      <c r="EO329" s="26">
        <f t="shared" si="180"/>
        <v>5.1176570172310323E-19</v>
      </c>
      <c r="EP329" s="26">
        <f t="shared" si="180"/>
        <v>3.135465919007741E-19</v>
      </c>
      <c r="EQ329" s="26">
        <f t="shared" si="180"/>
        <v>1.9075911535221729E-19</v>
      </c>
      <c r="ER329" s="26">
        <f t="shared" si="180"/>
        <v>1.1525029885863246E-19</v>
      </c>
      <c r="ES329" s="26">
        <f t="shared" si="181"/>
        <v>6.9150179315179024E-20</v>
      </c>
      <c r="ET329" s="26">
        <f t="shared" si="181"/>
        <v>4.1205928770004743E-20</v>
      </c>
      <c r="EU329" s="26">
        <f t="shared" si="181"/>
        <v>2.4387182333267398E-20</v>
      </c>
      <c r="EV329" s="26">
        <f t="shared" si="181"/>
        <v>1.4335708533745411E-20</v>
      </c>
      <c r="EW329" s="26">
        <f t="shared" si="181"/>
        <v>8.3705143787640813E-21</v>
      </c>
      <c r="EX329" s="26">
        <f t="shared" si="181"/>
        <v>4.8548983396832093E-21</v>
      </c>
      <c r="EY329" s="26">
        <f t="shared" si="181"/>
        <v>2.7971930831287184E-21</v>
      </c>
      <c r="EZ329" s="26">
        <f t="shared" si="181"/>
        <v>1.6010249883696922E-21</v>
      </c>
      <c r="FA329" s="26">
        <f t="shared" si="181"/>
        <v>9.1038675809258854E-22</v>
      </c>
      <c r="FB329" s="26">
        <f t="shared" si="181"/>
        <v>5.1430940229905424E-22</v>
      </c>
      <c r="FC329" s="26">
        <f t="shared" si="181"/>
        <v>2.8867689032269798E-22</v>
      </c>
      <c r="FD329" s="26">
        <f t="shared" si="181"/>
        <v>1.6099288114150101E-22</v>
      </c>
      <c r="FE329" s="26">
        <f t="shared" si="181"/>
        <v>8.9212615664399861E-23</v>
      </c>
      <c r="FF329" s="26">
        <f t="shared" si="181"/>
        <v>4.9123402296220203E-23</v>
      </c>
      <c r="FG329" s="26">
        <f t="shared" si="181"/>
        <v>2.6878842765856112E-23</v>
      </c>
      <c r="FH329" s="26">
        <f t="shared" si="181"/>
        <v>1.4615370753934249E-23</v>
      </c>
    </row>
    <row r="330" spans="2:164" ht="19.2" customHeight="1" x14ac:dyDescent="0.3">
      <c r="B330" s="26">
        <f t="shared" si="176"/>
        <v>1.0902917232936073E-11</v>
      </c>
      <c r="C330" s="3">
        <v>146</v>
      </c>
      <c r="D330" s="26">
        <f t="shared" si="190"/>
        <v>1.7944145814110104E-49</v>
      </c>
      <c r="E330" s="26">
        <f t="shared" si="190"/>
        <v>1.5611406858275788E-47</v>
      </c>
      <c r="F330" s="26">
        <f t="shared" si="190"/>
        <v>6.7909619833498988E-46</v>
      </c>
      <c r="G330" s="26">
        <f t="shared" si="190"/>
        <v>1.9693789751714955E-44</v>
      </c>
      <c r="H330" s="26">
        <f t="shared" si="190"/>
        <v>4.2833992709979922E-43</v>
      </c>
      <c r="I330" s="26">
        <f t="shared" si="190"/>
        <v>7.4531147315365192E-42</v>
      </c>
      <c r="J330" s="26">
        <f t="shared" si="190"/>
        <v>1.0807016360727845E-40</v>
      </c>
      <c r="K330" s="26">
        <f t="shared" si="190"/>
        <v>1.3431577476904624E-39</v>
      </c>
      <c r="L330" s="26">
        <f t="shared" si="190"/>
        <v>1.4606840506133852E-38</v>
      </c>
      <c r="M330" s="26">
        <f t="shared" si="190"/>
        <v>1.4119945822596024E-37</v>
      </c>
      <c r="N330" s="26">
        <f t="shared" si="190"/>
        <v>1.2284352865658693E-36</v>
      </c>
      <c r="O330" s="26">
        <f t="shared" si="190"/>
        <v>9.7158063573844512E-36</v>
      </c>
      <c r="P330" s="26">
        <f t="shared" si="190"/>
        <v>7.0439596091037782E-35</v>
      </c>
      <c r="Q330" s="26">
        <f t="shared" si="190"/>
        <v>4.7140345076309969E-34</v>
      </c>
      <c r="R330" s="26">
        <f t="shared" si="190"/>
        <v>2.9294357297421088E-33</v>
      </c>
      <c r="S330" s="26">
        <f t="shared" si="190"/>
        <v>1.6990727232504227E-32</v>
      </c>
      <c r="T330" s="26">
        <f t="shared" si="186"/>
        <v>9.2387079326741865E-32</v>
      </c>
      <c r="U330" s="26">
        <f t="shared" si="186"/>
        <v>4.7280446478979331E-31</v>
      </c>
      <c r="V330" s="26">
        <f t="shared" si="186"/>
        <v>2.2852215798173463E-30</v>
      </c>
      <c r="W330" s="26">
        <f t="shared" si="186"/>
        <v>1.0463909339163663E-29</v>
      </c>
      <c r="X330" s="26">
        <f t="shared" si="186"/>
        <v>4.5518005625362151E-29</v>
      </c>
      <c r="Y330" s="26">
        <f t="shared" si="186"/>
        <v>1.8857459473364299E-28</v>
      </c>
      <c r="Z330" s="26">
        <f t="shared" si="186"/>
        <v>7.4572680644667649E-28</v>
      </c>
      <c r="AA330" s="26">
        <f t="shared" si="186"/>
        <v>2.8207927026461336E-27</v>
      </c>
      <c r="AB330" s="26">
        <f t="shared" si="186"/>
        <v>1.0225373547092236E-26</v>
      </c>
      <c r="AC330" s="26">
        <f t="shared" si="186"/>
        <v>3.5584299943881014E-26</v>
      </c>
      <c r="AD330" s="26">
        <f t="shared" si="186"/>
        <v>1.1907054211990892E-25</v>
      </c>
      <c r="AE330" s="26">
        <f t="shared" si="186"/>
        <v>3.8367174683081807E-25</v>
      </c>
      <c r="AF330" s="26">
        <f t="shared" si="186"/>
        <v>1.1921229276529061E-24</v>
      </c>
      <c r="AG330" s="26">
        <f t="shared" si="186"/>
        <v>3.5763687829587133E-24</v>
      </c>
      <c r="AH330" s="26">
        <f t="shared" si="186"/>
        <v>1.0371469470580199E-23</v>
      </c>
      <c r="AI330" s="26">
        <f t="shared" si="183"/>
        <v>2.9107027223886445E-23</v>
      </c>
      <c r="AJ330" s="26">
        <f t="shared" si="183"/>
        <v>7.9134730264941226E-23</v>
      </c>
      <c r="AK330" s="26">
        <f t="shared" si="183"/>
        <v>2.0862792524393612E-22</v>
      </c>
      <c r="AL330" s="26">
        <f t="shared" si="183"/>
        <v>5.3384204400654214E-22</v>
      </c>
      <c r="AM330" s="26">
        <f t="shared" si="183"/>
        <v>1.3269787951019725E-21</v>
      </c>
      <c r="AN330" s="26">
        <f t="shared" si="183"/>
        <v>3.2068654214964442E-21</v>
      </c>
      <c r="AO330" s="26">
        <f t="shared" si="183"/>
        <v>7.5404673424375985E-21</v>
      </c>
      <c r="AP330" s="26">
        <f t="shared" si="183"/>
        <v>1.7263701547159755E-20</v>
      </c>
      <c r="AQ330" s="26">
        <f t="shared" si="183"/>
        <v>3.8511334220587061E-20</v>
      </c>
      <c r="AR330" s="26">
        <f t="shared" si="183"/>
        <v>8.3762151929777071E-20</v>
      </c>
      <c r="AS330" s="26">
        <f t="shared" si="183"/>
        <v>1.7773920043635603E-19</v>
      </c>
      <c r="AT330" s="26">
        <f t="shared" si="183"/>
        <v>3.6817405804673704E-19</v>
      </c>
      <c r="AU330" s="26">
        <f t="shared" si="183"/>
        <v>7.4491030348991063E-19</v>
      </c>
      <c r="AV330" s="26">
        <f t="shared" si="183"/>
        <v>1.4728908273550442E-18</v>
      </c>
      <c r="AW330" s="26">
        <f t="shared" si="183"/>
        <v>2.8475889328864137E-18</v>
      </c>
      <c r="AX330" s="26">
        <f t="shared" si="183"/>
        <v>5.3856573295895297E-18</v>
      </c>
      <c r="AY330" s="26">
        <f t="shared" si="184"/>
        <v>9.9691954824317417E-18</v>
      </c>
      <c r="AZ330" s="26">
        <f t="shared" si="184"/>
        <v>1.8069166811907483E-17</v>
      </c>
      <c r="BA330" s="26">
        <f t="shared" si="184"/>
        <v>3.2081990053794941E-17</v>
      </c>
      <c r="BB330" s="26">
        <f t="shared" si="184"/>
        <v>5.5822662693603379E-17</v>
      </c>
      <c r="BC330" s="26">
        <f t="shared" si="184"/>
        <v>9.522689518320555E-17</v>
      </c>
      <c r="BD330" s="26">
        <f t="shared" si="184"/>
        <v>1.5932192078728535E-16</v>
      </c>
      <c r="BE330" s="26">
        <f t="shared" si="184"/>
        <v>2.6152843600931767E-16</v>
      </c>
      <c r="BF330" s="26">
        <f t="shared" si="184"/>
        <v>4.2135136912612388E-16</v>
      </c>
      <c r="BG330" s="26">
        <f t="shared" si="184"/>
        <v>6.6650125661768881E-16</v>
      </c>
      <c r="BH330" s="26">
        <f t="shared" si="184"/>
        <v>1.0354573093881943E-15</v>
      </c>
      <c r="BI330" s="26">
        <f t="shared" si="184"/>
        <v>1.5804348406451404E-15</v>
      </c>
      <c r="BJ330" s="26">
        <f t="shared" si="184"/>
        <v>2.3706522609676976E-15</v>
      </c>
      <c r="BK330" s="26">
        <f t="shared" si="184"/>
        <v>3.4957075712574496E-15</v>
      </c>
      <c r="BL330" s="26">
        <f t="shared" si="184"/>
        <v>5.0687759783233206E-15</v>
      </c>
      <c r="BM330" s="26">
        <f t="shared" si="184"/>
        <v>7.2292378707234244E-15</v>
      </c>
      <c r="BN330" s="26">
        <f t="shared" si="184"/>
        <v>1.0144253141176412E-14</v>
      </c>
      <c r="BO330" s="26">
        <f t="shared" si="185"/>
        <v>1.4008730528291223E-14</v>
      </c>
      <c r="BP330" s="26">
        <f t="shared" si="185"/>
        <v>1.9043118061895936E-14</v>
      </c>
      <c r="BQ330" s="26">
        <f t="shared" si="185"/>
        <v>2.5488481098229893E-14</v>
      </c>
      <c r="BR330" s="26">
        <f t="shared" si="185"/>
        <v>3.3598452356757552E-14</v>
      </c>
      <c r="BS330" s="26">
        <f t="shared" si="185"/>
        <v>4.3627841119968827E-14</v>
      </c>
      <c r="BT330" s="26">
        <f t="shared" si="185"/>
        <v>5.5817973197607096E-14</v>
      </c>
      <c r="BU330" s="26">
        <f t="shared" si="185"/>
        <v>7.0379183596983037E-14</v>
      </c>
      <c r="BV330" s="26">
        <f t="shared" si="185"/>
        <v>8.7471271041964494E-14</v>
      </c>
      <c r="BW330" s="26">
        <f t="shared" si="185"/>
        <v>1.0718310676973132E-13</v>
      </c>
      <c r="BX330" s="26">
        <f t="shared" si="185"/>
        <v>1.2951292068009191E-13</v>
      </c>
      <c r="BY330" s="26">
        <f t="shared" si="185"/>
        <v>1.54351015057096E-13</v>
      </c>
      <c r="BZ330" s="26">
        <f t="shared" si="185"/>
        <v>1.8146673391847748E-13</v>
      </c>
      <c r="CA330" s="26">
        <f t="shared" si="185"/>
        <v>2.10501411345434E-13</v>
      </c>
      <c r="CB330" s="26">
        <f t="shared" si="185"/>
        <v>2.4096872088227341E-13</v>
      </c>
      <c r="CC330" s="26">
        <f t="shared" si="185"/>
        <v>2.7226335995789315E-13</v>
      </c>
      <c r="CD330" s="26">
        <f t="shared" si="185"/>
        <v>3.0367836302995801E-13</v>
      </c>
      <c r="CE330" s="26">
        <f t="shared" si="188"/>
        <v>3.3443060232413035E-13</v>
      </c>
      <c r="CF330" s="26">
        <f t="shared" si="188"/>
        <v>3.6369328002749184E-13</v>
      </c>
      <c r="CG330" s="26">
        <f t="shared" si="188"/>
        <v>3.9063352299249121E-13</v>
      </c>
      <c r="CH330" s="26">
        <f t="shared" si="188"/>
        <v>4.1445264024813116E-13</v>
      </c>
      <c r="CI330" s="26">
        <f t="shared" si="188"/>
        <v>4.3442626146490843E-13</v>
      </c>
      <c r="CJ330" s="26">
        <f t="shared" si="188"/>
        <v>4.4994148508865507E-13</v>
      </c>
      <c r="CK330" s="26">
        <f t="shared" si="188"/>
        <v>4.6052834356132932E-13</v>
      </c>
      <c r="CL330" s="26">
        <f t="shared" si="188"/>
        <v>4.6588332430041465E-13</v>
      </c>
      <c r="CM330" s="26">
        <f t="shared" si="188"/>
        <v>4.6588332430041465E-13</v>
      </c>
      <c r="CN330" s="26">
        <f t="shared" si="188"/>
        <v>4.6058919561518262E-13</v>
      </c>
      <c r="CO330" s="26">
        <f t="shared" si="188"/>
        <v>4.5023887661259443E-13</v>
      </c>
      <c r="CP330" s="26">
        <f t="shared" si="188"/>
        <v>4.3523091405884108E-13</v>
      </c>
      <c r="CQ330" s="26">
        <f t="shared" si="188"/>
        <v>4.1609988486944181E-13</v>
      </c>
      <c r="CR330" s="26">
        <f t="shared" si="188"/>
        <v>3.9348576069175455E-13</v>
      </c>
      <c r="CS330" s="26">
        <f t="shared" si="188"/>
        <v>3.680995825826094E-13</v>
      </c>
      <c r="CT330" s="26">
        <f t="shared" si="188"/>
        <v>3.4068791153922355E-13</v>
      </c>
      <c r="CU330" s="26">
        <f t="shared" si="189"/>
        <v>3.1199840319907848E-13</v>
      </c>
      <c r="CV330" s="26">
        <f t="shared" si="189"/>
        <v>2.8274855289916425E-13</v>
      </c>
      <c r="CW330" s="26">
        <f t="shared" si="189"/>
        <v>2.5359921754873519E-13</v>
      </c>
      <c r="CX330" s="26">
        <f t="shared" si="189"/>
        <v>2.2513399925244815E-13</v>
      </c>
      <c r="CY330" s="26">
        <f t="shared" si="189"/>
        <v>1.9784502964609118E-13</v>
      </c>
      <c r="CZ330" s="26">
        <f t="shared" si="189"/>
        <v>1.7212517579209936E-13</v>
      </c>
      <c r="DA330" s="26">
        <f t="shared" si="189"/>
        <v>1.4826624053378865E-13</v>
      </c>
      <c r="DB330" s="26">
        <f t="shared" si="189"/>
        <v>1.2646238163176057E-13</v>
      </c>
      <c r="DC330" s="26">
        <f t="shared" si="189"/>
        <v>1.0681773982488561E-13</v>
      </c>
      <c r="DD330" s="26">
        <f t="shared" si="189"/>
        <v>8.9357147738125247E-14</v>
      </c>
      <c r="DE330" s="26">
        <f t="shared" si="189"/>
        <v>7.4038779554446651E-14</v>
      </c>
      <c r="DF330" s="26">
        <f t="shared" si="189"/>
        <v>6.0767677558838189E-14</v>
      </c>
      <c r="DG330" s="26">
        <f t="shared" si="189"/>
        <v>4.9409233155317126E-14</v>
      </c>
      <c r="DH330" s="26">
        <f t="shared" si="189"/>
        <v>3.9801882264005511E-14</v>
      </c>
      <c r="DI330" s="26">
        <f t="shared" si="189"/>
        <v>3.176847483457317E-14</v>
      </c>
      <c r="DJ330" s="26">
        <f t="shared" si="189"/>
        <v>2.5125975550980598E-14</v>
      </c>
      <c r="DK330" s="26">
        <f t="shared" si="187"/>
        <v>1.9693332188606411E-14</v>
      </c>
      <c r="DL330" s="26">
        <f t="shared" si="187"/>
        <v>1.5297499110792533E-14</v>
      </c>
      <c r="DM330" s="26">
        <f t="shared" si="187"/>
        <v>1.1777720554326986E-14</v>
      </c>
      <c r="DN330" s="26">
        <f t="shared" si="187"/>
        <v>8.9882604230390083E-15</v>
      </c>
      <c r="DO330" s="26">
        <f t="shared" si="187"/>
        <v>6.7998144069947361E-15</v>
      </c>
      <c r="DP330" s="26">
        <f t="shared" si="187"/>
        <v>5.0998608052460424E-15</v>
      </c>
      <c r="DQ330" s="26">
        <f t="shared" si="187"/>
        <v>3.7922041885162658E-15</v>
      </c>
      <c r="DR330" s="26">
        <f t="shared" si="187"/>
        <v>2.7959471559399871E-15</v>
      </c>
      <c r="DS330" s="26">
        <f t="shared" si="187"/>
        <v>2.0440958198888919E-15</v>
      </c>
      <c r="DT330" s="26">
        <f t="shared" si="187"/>
        <v>1.4819694694194404E-15</v>
      </c>
      <c r="DU330" s="26">
        <f t="shared" si="187"/>
        <v>1.0655482961941412E-15</v>
      </c>
      <c r="DV330" s="26">
        <f t="shared" si="187"/>
        <v>7.5985821122041447E-16</v>
      </c>
      <c r="DW330" s="26">
        <f t="shared" si="187"/>
        <v>5.3746068598517361E-16</v>
      </c>
      <c r="DX330" s="26">
        <f t="shared" si="191"/>
        <v>3.7708935226379024E-16</v>
      </c>
      <c r="DY330" s="26">
        <f t="shared" si="191"/>
        <v>2.6245418917559952E-16</v>
      </c>
      <c r="DZ330" s="26">
        <f t="shared" si="191"/>
        <v>1.8121836871648469E-16</v>
      </c>
      <c r="EA330" s="26">
        <f t="shared" si="191"/>
        <v>1.2414171715223663E-16</v>
      </c>
      <c r="EB330" s="26">
        <f t="shared" si="191"/>
        <v>8.437757337691125E-17</v>
      </c>
      <c r="EC330" s="26">
        <f t="shared" si="191"/>
        <v>5.6905805300707405E-17</v>
      </c>
      <c r="ED330" s="26">
        <f t="shared" si="191"/>
        <v>3.808311585508891E-17</v>
      </c>
      <c r="EE330" s="26">
        <f t="shared" si="180"/>
        <v>2.5291840300707785E-17</v>
      </c>
      <c r="EF330" s="26">
        <f t="shared" si="180"/>
        <v>1.6669622016375752E-17</v>
      </c>
      <c r="EG330" s="26">
        <f t="shared" si="180"/>
        <v>1.0904188837779553E-17</v>
      </c>
      <c r="EH330" s="26">
        <f t="shared" si="180"/>
        <v>7.079585290200218E-18</v>
      </c>
      <c r="EI330" s="26">
        <f t="shared" si="180"/>
        <v>4.5623994092401322E-18</v>
      </c>
      <c r="EJ330" s="26">
        <f t="shared" si="180"/>
        <v>2.918593739734459E-18</v>
      </c>
      <c r="EK330" s="26">
        <f t="shared" si="180"/>
        <v>1.8534135427511058E-18</v>
      </c>
      <c r="EL330" s="26">
        <f t="shared" si="180"/>
        <v>1.1684563639082963E-18</v>
      </c>
      <c r="EM330" s="26">
        <f t="shared" si="180"/>
        <v>7.3133599755411833E-19</v>
      </c>
      <c r="EN330" s="26">
        <f t="shared" si="180"/>
        <v>4.5447308419434341E-19</v>
      </c>
      <c r="EO330" s="26">
        <f t="shared" si="180"/>
        <v>2.8041956258799868E-19</v>
      </c>
      <c r="EP330" s="26">
        <f t="shared" si="180"/>
        <v>1.7180635172644964E-19</v>
      </c>
      <c r="EQ330" s="26">
        <f t="shared" si="180"/>
        <v>1.0452554265874803E-19</v>
      </c>
      <c r="ER330" s="26">
        <f t="shared" si="180"/>
        <v>6.3150848689660919E-20</v>
      </c>
      <c r="ES330" s="26">
        <f t="shared" si="181"/>
        <v>3.78905092137963E-20</v>
      </c>
      <c r="ET330" s="26">
        <f t="shared" si="181"/>
        <v>2.2578591106851665E-20</v>
      </c>
      <c r="EU330" s="26">
        <f t="shared" si="181"/>
        <v>1.336283963466692E-20</v>
      </c>
      <c r="EV330" s="26">
        <f t="shared" si="181"/>
        <v>7.855182758216577E-21</v>
      </c>
      <c r="EW330" s="26">
        <f t="shared" si="181"/>
        <v>4.586583221240542E-21</v>
      </c>
      <c r="EX330" s="26">
        <f t="shared" si="181"/>
        <v>2.6602182683195372E-21</v>
      </c>
      <c r="EY330" s="26">
        <f t="shared" si="181"/>
        <v>1.5327085387006506E-21</v>
      </c>
      <c r="EZ330" s="26">
        <f t="shared" si="181"/>
        <v>8.7727396622995853E-22</v>
      </c>
      <c r="FA330" s="26">
        <f t="shared" si="181"/>
        <v>4.9884205922881016E-22</v>
      </c>
      <c r="FB330" s="26">
        <f t="shared" si="181"/>
        <v>2.8181337112276633E-22</v>
      </c>
      <c r="FC330" s="26">
        <f t="shared" si="181"/>
        <v>1.5817911798503824E-22</v>
      </c>
      <c r="FD330" s="26">
        <f t="shared" si="181"/>
        <v>8.8215277337807784E-23</v>
      </c>
      <c r="FE330" s="26">
        <f t="shared" si="181"/>
        <v>4.8883625021588428E-23</v>
      </c>
      <c r="FF330" s="26">
        <f t="shared" si="181"/>
        <v>2.6916932765051867E-23</v>
      </c>
      <c r="FG330" s="26">
        <f t="shared" si="181"/>
        <v>1.4728133022386746E-23</v>
      </c>
      <c r="FH330" s="26">
        <f t="shared" si="181"/>
        <v>8.0084223309227882E-24</v>
      </c>
    </row>
    <row r="331" spans="2:164" ht="19.2" customHeight="1" x14ac:dyDescent="0.3">
      <c r="B331" s="26">
        <f t="shared" si="176"/>
        <v>5.9335603988768425E-12</v>
      </c>
      <c r="C331" s="3">
        <v>147</v>
      </c>
      <c r="D331" s="26">
        <f t="shared" si="190"/>
        <v>9.7655215314886028E-50</v>
      </c>
      <c r="E331" s="26">
        <f t="shared" si="190"/>
        <v>8.4960037323950846E-48</v>
      </c>
      <c r="F331" s="26">
        <f t="shared" si="190"/>
        <v>3.695761623591824E-46</v>
      </c>
      <c r="G331" s="26">
        <f t="shared" si="190"/>
        <v>1.0717708708416425E-44</v>
      </c>
      <c r="H331" s="26">
        <f t="shared" si="190"/>
        <v>2.3311016440805667E-43</v>
      </c>
      <c r="I331" s="26">
        <f t="shared" si="190"/>
        <v>4.0561168607001928E-42</v>
      </c>
      <c r="J331" s="26">
        <f t="shared" si="190"/>
        <v>5.8813694480152208E-41</v>
      </c>
      <c r="K331" s="26">
        <f t="shared" si="190"/>
        <v>7.3097020282474985E-40</v>
      </c>
      <c r="L331" s="26">
        <f t="shared" si="190"/>
        <v>7.9493009557191944E-39</v>
      </c>
      <c r="M331" s="26">
        <f t="shared" si="190"/>
        <v>7.6843242571952039E-38</v>
      </c>
      <c r="N331" s="26">
        <f t="shared" si="190"/>
        <v>6.6853621037599091E-37</v>
      </c>
      <c r="O331" s="26">
        <f t="shared" si="190"/>
        <v>5.287513663882755E-36</v>
      </c>
      <c r="P331" s="26">
        <f t="shared" si="190"/>
        <v>3.8334474063150253E-35</v>
      </c>
      <c r="Q331" s="26">
        <f t="shared" si="190"/>
        <v>2.5654609565339048E-34</v>
      </c>
      <c r="R331" s="26">
        <f t="shared" si="190"/>
        <v>1.5942507372746356E-33</v>
      </c>
      <c r="S331" s="26">
        <f t="shared" si="190"/>
        <v>9.2466542761928833E-33</v>
      </c>
      <c r="T331" s="26">
        <f t="shared" si="186"/>
        <v>5.0278682626798873E-32</v>
      </c>
      <c r="U331" s="26">
        <f t="shared" si="186"/>
        <v>2.5730855226655714E-31</v>
      </c>
      <c r="V331" s="26">
        <f t="shared" si="186"/>
        <v>1.2436580026216993E-30</v>
      </c>
      <c r="W331" s="26">
        <f t="shared" si="186"/>
        <v>5.6946445383204259E-30</v>
      </c>
      <c r="X331" s="26">
        <f t="shared" si="186"/>
        <v>2.4771703741693973E-29</v>
      </c>
      <c r="Y331" s="26">
        <f t="shared" si="186"/>
        <v>1.0262562978701776E-28</v>
      </c>
      <c r="Z331" s="26">
        <f t="shared" si="186"/>
        <v>4.0583771779411428E-28</v>
      </c>
      <c r="AA331" s="26">
        <f t="shared" si="186"/>
        <v>1.5351252803516549E-27</v>
      </c>
      <c r="AB331" s="26">
        <f t="shared" si="186"/>
        <v>5.5648291412747495E-27</v>
      </c>
      <c r="AC331" s="26">
        <f t="shared" si="186"/>
        <v>1.9365605411636148E-26</v>
      </c>
      <c r="AD331" s="26">
        <f t="shared" si="186"/>
        <v>6.4800295031243689E-26</v>
      </c>
      <c r="AE331" s="26">
        <f t="shared" si="186"/>
        <v>2.0880095065622993E-25</v>
      </c>
      <c r="AF331" s="26">
        <f t="shared" si="186"/>
        <v>6.4877438239614674E-25</v>
      </c>
      <c r="AG331" s="26">
        <f t="shared" si="186"/>
        <v>1.9463231471884375E-24</v>
      </c>
      <c r="AH331" s="26">
        <f t="shared" si="186"/>
        <v>5.6443371268464315E-24</v>
      </c>
      <c r="AI331" s="26">
        <f t="shared" si="183"/>
        <v>1.584055903340777E-23</v>
      </c>
      <c r="AJ331" s="26">
        <f t="shared" si="183"/>
        <v>4.3066519872077348E-23</v>
      </c>
      <c r="AK331" s="26">
        <f t="shared" si="183"/>
        <v>1.1353900693547674E-22</v>
      </c>
      <c r="AL331" s="26">
        <f t="shared" si="183"/>
        <v>2.905262824525433E-22</v>
      </c>
      <c r="AM331" s="26">
        <f t="shared" si="183"/>
        <v>7.221653306677484E-22</v>
      </c>
      <c r="AN331" s="26">
        <f t="shared" si="183"/>
        <v>1.7452328824470647E-21</v>
      </c>
      <c r="AO331" s="26">
        <f t="shared" si="183"/>
        <v>4.1036556965647263E-21</v>
      </c>
      <c r="AP331" s="26">
        <f t="shared" si="183"/>
        <v>9.3952117263455523E-21</v>
      </c>
      <c r="AQ331" s="26">
        <f t="shared" si="183"/>
        <v>2.095854923569388E-20</v>
      </c>
      <c r="AR331" s="26">
        <f t="shared" si="183"/>
        <v>4.5584844587634304E-20</v>
      </c>
      <c r="AS331" s="26">
        <f t="shared" si="183"/>
        <v>9.6728816564004384E-20</v>
      </c>
      <c r="AT331" s="26">
        <f t="shared" si="183"/>
        <v>2.0036683431115169E-19</v>
      </c>
      <c r="AU331" s="26">
        <f t="shared" si="183"/>
        <v>4.0539336244349344E-19</v>
      </c>
      <c r="AV331" s="26">
        <f t="shared" si="183"/>
        <v>8.015732393769039E-19</v>
      </c>
      <c r="AW331" s="26">
        <f t="shared" si="183"/>
        <v>1.549708262795345E-18</v>
      </c>
      <c r="AX331" s="26">
        <f t="shared" si="183"/>
        <v>2.9309699752868526E-18</v>
      </c>
      <c r="AY331" s="26">
        <f t="shared" si="184"/>
        <v>5.4254125074459083E-18</v>
      </c>
      <c r="AZ331" s="26">
        <f t="shared" si="184"/>
        <v>9.8335601697456807E-18</v>
      </c>
      <c r="BA331" s="26">
        <f t="shared" si="184"/>
        <v>1.7459586423834183E-17</v>
      </c>
      <c r="BB331" s="26">
        <f t="shared" si="184"/>
        <v>3.0379680377471572E-17</v>
      </c>
      <c r="BC331" s="26">
        <f t="shared" si="184"/>
        <v>5.1824160643921981E-17</v>
      </c>
      <c r="BD331" s="26">
        <f t="shared" si="184"/>
        <v>8.67058072311767E-17</v>
      </c>
      <c r="BE331" s="26">
        <f t="shared" si="184"/>
        <v>1.4232840054929016E-16</v>
      </c>
      <c r="BF331" s="26">
        <f t="shared" si="184"/>
        <v>2.2930686755163464E-16</v>
      </c>
      <c r="BG331" s="26">
        <f t="shared" si="184"/>
        <v>3.6272177230895044E-16</v>
      </c>
      <c r="BH331" s="26">
        <f t="shared" si="184"/>
        <v>5.6351418197997608E-16</v>
      </c>
      <c r="BI331" s="26">
        <f t="shared" si="184"/>
        <v>8.601005935483855E-16</v>
      </c>
      <c r="BJ331" s="26">
        <f t="shared" si="184"/>
        <v>1.2901508903225712E-15</v>
      </c>
      <c r="BK331" s="26">
        <f t="shared" si="184"/>
        <v>1.9024258891197223E-15</v>
      </c>
      <c r="BL331" s="26">
        <f t="shared" si="184"/>
        <v>2.7585175392236076E-15</v>
      </c>
      <c r="BM331" s="26">
        <f t="shared" si="184"/>
        <v>3.934279113318916E-15</v>
      </c>
      <c r="BN331" s="26">
        <f t="shared" si="184"/>
        <v>5.5206819815926684E-15</v>
      </c>
      <c r="BO331" s="26">
        <f t="shared" si="185"/>
        <v>7.6237989269612975E-15</v>
      </c>
      <c r="BP331" s="26">
        <f t="shared" si="185"/>
        <v>1.0363601666338043E-14</v>
      </c>
      <c r="BQ331" s="26">
        <f t="shared" si="185"/>
        <v>1.3871282230329354E-14</v>
      </c>
      <c r="BR331" s="26">
        <f t="shared" si="185"/>
        <v>1.8284872030888674E-14</v>
      </c>
      <c r="BS331" s="26">
        <f t="shared" si="185"/>
        <v>2.3743042786377864E-14</v>
      </c>
      <c r="BT331" s="26">
        <f t="shared" si="185"/>
        <v>3.0377128270806929E-14</v>
      </c>
      <c r="BU331" s="26">
        <f t="shared" si="185"/>
        <v>3.8301596515365355E-14</v>
      </c>
      <c r="BV331" s="26">
        <f t="shared" si="185"/>
        <v>4.7603412811954011E-14</v>
      </c>
      <c r="BW331" s="26">
        <f t="shared" si="185"/>
        <v>5.8330942459718396E-14</v>
      </c>
      <c r="BX331" s="26">
        <f t="shared" si="185"/>
        <v>7.0483222138826336E-14</v>
      </c>
      <c r="BY331" s="26">
        <f t="shared" si="185"/>
        <v>8.4000552412025998E-14</v>
      </c>
      <c r="BZ331" s="26">
        <f t="shared" si="185"/>
        <v>9.875740621413854E-14</v>
      </c>
      <c r="CA331" s="26">
        <f t="shared" si="185"/>
        <v>1.1455859120840077E-13</v>
      </c>
      <c r="CB331" s="26">
        <f t="shared" si="185"/>
        <v>1.3113943993593259E-13</v>
      </c>
      <c r="CC331" s="26">
        <f t="shared" si="185"/>
        <v>1.4817053603150816E-13</v>
      </c>
      <c r="CD331" s="26">
        <f t="shared" si="185"/>
        <v>1.6526713634283617E-13</v>
      </c>
      <c r="CE331" s="26">
        <f t="shared" si="188"/>
        <v>1.8200304888388256E-13</v>
      </c>
      <c r="CF331" s="26">
        <f t="shared" si="188"/>
        <v>1.979283156612223E-13</v>
      </c>
      <c r="CG331" s="26">
        <f t="shared" si="188"/>
        <v>2.125896723768684E-13</v>
      </c>
      <c r="CH331" s="26">
        <f t="shared" si="188"/>
        <v>2.2555245727789708E-13</v>
      </c>
      <c r="CI331" s="26">
        <f t="shared" si="188"/>
        <v>2.3642245521900047E-13</v>
      </c>
      <c r="CJ331" s="26">
        <f t="shared" si="188"/>
        <v>2.4486611433396476E-13</v>
      </c>
      <c r="CK331" s="26">
        <f t="shared" si="188"/>
        <v>2.5062766996535216E-13</v>
      </c>
      <c r="CL331" s="26">
        <f t="shared" si="188"/>
        <v>2.5354194519750747E-13</v>
      </c>
      <c r="CM331" s="26">
        <f t="shared" si="188"/>
        <v>2.5354194519750752E-13</v>
      </c>
      <c r="CN331" s="26">
        <f t="shared" si="188"/>
        <v>2.50660786729354E-13</v>
      </c>
      <c r="CO331" s="26">
        <f t="shared" si="188"/>
        <v>2.450279600612787E-13</v>
      </c>
      <c r="CP331" s="26">
        <f t="shared" si="188"/>
        <v>2.3686036139256926E-13</v>
      </c>
      <c r="CQ331" s="26">
        <f t="shared" si="188"/>
        <v>2.2644891693575322E-13</v>
      </c>
      <c r="CR331" s="26">
        <f t="shared" si="188"/>
        <v>2.1414191058054915E-13</v>
      </c>
      <c r="CS331" s="26">
        <f t="shared" si="188"/>
        <v>2.0032630344632032E-13</v>
      </c>
      <c r="CT331" s="26">
        <f t="shared" si="188"/>
        <v>1.8540838723223261E-13</v>
      </c>
      <c r="CU331" s="26">
        <f t="shared" si="189"/>
        <v>1.6979504936004464E-13</v>
      </c>
      <c r="CV331" s="26">
        <f t="shared" si="189"/>
        <v>1.5387676348254011E-13</v>
      </c>
      <c r="CW331" s="26">
        <f t="shared" si="189"/>
        <v>1.3801317961836088E-13</v>
      </c>
      <c r="CX331" s="26">
        <f t="shared" si="189"/>
        <v>1.2252190435507523E-13</v>
      </c>
      <c r="CY331" s="26">
        <f t="shared" si="189"/>
        <v>1.0767076443324814E-13</v>
      </c>
      <c r="CZ331" s="26">
        <f t="shared" si="189"/>
        <v>9.3673565056925883E-14</v>
      </c>
      <c r="DA331" s="26">
        <f t="shared" si="189"/>
        <v>8.0689110494579781E-14</v>
      </c>
      <c r="DB331" s="26">
        <f t="shared" si="189"/>
        <v>6.8823064833611982E-14</v>
      </c>
      <c r="DC331" s="26">
        <f t="shared" si="189"/>
        <v>5.813210330606086E-14</v>
      </c>
      <c r="DD331" s="26">
        <f t="shared" si="189"/>
        <v>4.8629740265646947E-14</v>
      </c>
      <c r="DE331" s="26">
        <f t="shared" si="189"/>
        <v>4.0293213362964621E-14</v>
      </c>
      <c r="DF331" s="26">
        <f t="shared" si="189"/>
        <v>3.307084492998035E-14</v>
      </c>
      <c r="DG331" s="26">
        <f t="shared" si="189"/>
        <v>2.6889378587927996E-14</v>
      </c>
      <c r="DH331" s="26">
        <f t="shared" si="189"/>
        <v>2.166088830694202E-14</v>
      </c>
      <c r="DI331" s="26">
        <f t="shared" si="189"/>
        <v>1.7288965896366549E-14</v>
      </c>
      <c r="DJ331" s="26">
        <f t="shared" si="189"/>
        <v>1.3674000299853543E-14</v>
      </c>
      <c r="DK331" s="26">
        <f t="shared" si="187"/>
        <v>1.0717459694479803E-14</v>
      </c>
      <c r="DL331" s="26">
        <f t="shared" si="187"/>
        <v>8.3251695841048752E-15</v>
      </c>
      <c r="DM331" s="26">
        <f t="shared" si="187"/>
        <v>6.4096438390895889E-15</v>
      </c>
      <c r="DN331" s="26">
        <f t="shared" si="187"/>
        <v>4.8915702982525775E-15</v>
      </c>
      <c r="DO331" s="26">
        <f t="shared" si="187"/>
        <v>3.7005792691128242E-15</v>
      </c>
      <c r="DP331" s="26">
        <f t="shared" si="187"/>
        <v>2.775434451834613E-15</v>
      </c>
      <c r="DQ331" s="26">
        <f t="shared" si="187"/>
        <v>2.0637845923898282E-15</v>
      </c>
      <c r="DR331" s="26">
        <f t="shared" si="187"/>
        <v>1.521603894389126E-15</v>
      </c>
      <c r="DS331" s="26">
        <f t="shared" si="187"/>
        <v>1.1124330992592737E-15</v>
      </c>
      <c r="DT331" s="26">
        <f t="shared" si="187"/>
        <v>8.0651399696296996E-16</v>
      </c>
      <c r="DU331" s="26">
        <f t="shared" si="187"/>
        <v>5.79890229221308E-16</v>
      </c>
      <c r="DV331" s="26">
        <f t="shared" si="187"/>
        <v>4.1352827821519629E-16</v>
      </c>
      <c r="DW331" s="26">
        <f t="shared" si="187"/>
        <v>2.9249561142050599E-16</v>
      </c>
      <c r="DX331" s="26">
        <f t="shared" si="191"/>
        <v>2.0521869510954805E-16</v>
      </c>
      <c r="DY331" s="26">
        <f t="shared" si="191"/>
        <v>1.4283221179624628E-16</v>
      </c>
      <c r="DZ331" s="26">
        <f t="shared" si="191"/>
        <v>9.8622241478360149E-17</v>
      </c>
      <c r="EA331" s="26">
        <f t="shared" si="191"/>
        <v>6.7560118178088735E-17</v>
      </c>
      <c r="EB331" s="26">
        <f t="shared" si="191"/>
        <v>4.5919767824169916E-17</v>
      </c>
      <c r="EC331" s="26">
        <f t="shared" si="191"/>
        <v>3.096914574188194E-17</v>
      </c>
      <c r="ED331" s="26">
        <f t="shared" si="191"/>
        <v>2.0725505227259507E-17</v>
      </c>
      <c r="EE331" s="26">
        <f t="shared" si="180"/>
        <v>1.376426683031732E-17</v>
      </c>
      <c r="EF331" s="26">
        <f t="shared" si="180"/>
        <v>9.0719031381637786E-18</v>
      </c>
      <c r="EG331" s="26">
        <f t="shared" si="180"/>
        <v>5.934252428723634E-18</v>
      </c>
      <c r="EH331" s="26">
        <f t="shared" si="180"/>
        <v>3.8528355320817955E-18</v>
      </c>
      <c r="EI331" s="26">
        <f t="shared" si="180"/>
        <v>2.4829384540082639E-18</v>
      </c>
      <c r="EJ331" s="26">
        <f t="shared" si="180"/>
        <v>1.5883503345493838E-18</v>
      </c>
      <c r="EK331" s="26">
        <f t="shared" si="180"/>
        <v>1.0086604314291846E-18</v>
      </c>
      <c r="EL331" s="26">
        <f t="shared" si="180"/>
        <v>6.3589461981404608E-19</v>
      </c>
      <c r="EM331" s="26">
        <f t="shared" si="180"/>
        <v>3.9800598506347028E-19</v>
      </c>
      <c r="EN331" s="26">
        <f t="shared" si="180"/>
        <v>2.4733229071801288E-19</v>
      </c>
      <c r="EO331" s="26">
        <f t="shared" si="180"/>
        <v>1.526092857621779E-19</v>
      </c>
      <c r="EP331" s="26">
        <f t="shared" si="180"/>
        <v>9.3500055361334217E-20</v>
      </c>
      <c r="EQ331" s="26">
        <f t="shared" si="180"/>
        <v>5.6884649065985981E-20</v>
      </c>
      <c r="ER331" s="26">
        <f t="shared" si="180"/>
        <v>3.4367808810700212E-20</v>
      </c>
      <c r="ES331" s="26">
        <f t="shared" si="181"/>
        <v>2.0620685286419994E-20</v>
      </c>
      <c r="ET331" s="26">
        <f t="shared" ref="ES331:FH344" si="192">$B331*ET$182</f>
        <v>1.2287668629579278E-20</v>
      </c>
      <c r="EU331" s="26">
        <f t="shared" si="192"/>
        <v>7.2722936787303801E-21</v>
      </c>
      <c r="EV331" s="26">
        <f t="shared" si="192"/>
        <v>4.2749293922267572E-21</v>
      </c>
      <c r="EW331" s="26">
        <f t="shared" si="192"/>
        <v>2.4960997122397792E-21</v>
      </c>
      <c r="EX331" s="26">
        <f t="shared" si="192"/>
        <v>1.4477378330990846E-21</v>
      </c>
      <c r="EY331" s="26">
        <f t="shared" si="192"/>
        <v>8.3412709589152012E-22</v>
      </c>
      <c r="EZ331" s="26">
        <f t="shared" si="192"/>
        <v>4.7742800883263601E-22</v>
      </c>
      <c r="FA331" s="26">
        <f t="shared" si="192"/>
        <v>2.7147867168915148E-22</v>
      </c>
      <c r="FB331" s="26">
        <f t="shared" si="192"/>
        <v>1.5336782101919431E-22</v>
      </c>
      <c r="FC331" s="26">
        <f t="shared" si="192"/>
        <v>8.6083873733355121E-23</v>
      </c>
      <c r="FD331" s="26">
        <f t="shared" si="192"/>
        <v>4.8008314197446966E-23</v>
      </c>
      <c r="FE331" s="26">
        <f t="shared" si="192"/>
        <v>2.660333334508244E-23</v>
      </c>
      <c r="FF331" s="26">
        <f t="shared" si="192"/>
        <v>1.4648670892545403E-23</v>
      </c>
      <c r="FG331" s="26">
        <f t="shared" si="192"/>
        <v>8.0153104883738312E-24</v>
      </c>
      <c r="FH331" s="26">
        <f t="shared" si="192"/>
        <v>4.3583250780532675E-24</v>
      </c>
    </row>
    <row r="332" spans="2:164" ht="19.2" customHeight="1" x14ac:dyDescent="0.3">
      <c r="B332" s="26">
        <f t="shared" si="176"/>
        <v>3.2073299453387765E-12</v>
      </c>
      <c r="C332" s="3">
        <v>148</v>
      </c>
      <c r="D332" s="26">
        <f t="shared" si="190"/>
        <v>5.2786602872910421E-50</v>
      </c>
      <c r="E332" s="26">
        <f t="shared" si="190"/>
        <v>4.5924344499432069E-48</v>
      </c>
      <c r="F332" s="26">
        <f t="shared" si="190"/>
        <v>1.9977089857252745E-46</v>
      </c>
      <c r="G332" s="26">
        <f t="shared" si="190"/>
        <v>5.793356058603369E-45</v>
      </c>
      <c r="H332" s="26">
        <f t="shared" si="190"/>
        <v>1.2600549427462296E-43</v>
      </c>
      <c r="I332" s="26">
        <f t="shared" si="190"/>
        <v>2.1924956003784435E-42</v>
      </c>
      <c r="J332" s="26">
        <f t="shared" si="190"/>
        <v>3.1791186205487112E-41</v>
      </c>
      <c r="K332" s="26">
        <f t="shared" si="190"/>
        <v>3.9511902855391179E-40</v>
      </c>
      <c r="L332" s="26">
        <f t="shared" si="190"/>
        <v>4.2969194355238119E-39</v>
      </c>
      <c r="M332" s="26">
        <f t="shared" si="190"/>
        <v>4.1536887876730087E-38</v>
      </c>
      <c r="N332" s="26">
        <f t="shared" si="190"/>
        <v>3.6137092452755621E-37</v>
      </c>
      <c r="O332" s="26">
        <f t="shared" si="190"/>
        <v>2.8581154939906272E-36</v>
      </c>
      <c r="P332" s="26">
        <f t="shared" si="190"/>
        <v>2.0721337331432199E-35</v>
      </c>
      <c r="Q332" s="26">
        <f t="shared" si="190"/>
        <v>1.3867356521804644E-34</v>
      </c>
      <c r="R332" s="26">
        <f t="shared" si="190"/>
        <v>8.6175715528357122E-34</v>
      </c>
      <c r="S332" s="26">
        <f t="shared" si="190"/>
        <v>4.9981915006447125E-33</v>
      </c>
      <c r="T332" s="26">
        <f t="shared" si="186"/>
        <v>2.7177666284755658E-32</v>
      </c>
      <c r="U332" s="26">
        <f t="shared" si="186"/>
        <v>1.3908570392786623E-31</v>
      </c>
      <c r="V332" s="26">
        <f t="shared" si="186"/>
        <v>6.7224756898469033E-31</v>
      </c>
      <c r="W332" s="26">
        <f t="shared" si="186"/>
        <v>3.078186236929905E-30</v>
      </c>
      <c r="X332" s="26">
        <f t="shared" si="186"/>
        <v>1.3390110130645152E-29</v>
      </c>
      <c r="Y332" s="26">
        <f t="shared" si="186"/>
        <v>5.5473313398386994E-29</v>
      </c>
      <c r="Z332" s="26">
        <f t="shared" si="186"/>
        <v>2.1937173934816599E-28</v>
      </c>
      <c r="AA332" s="26">
        <f t="shared" si="186"/>
        <v>8.297974488387176E-28</v>
      </c>
      <c r="AB332" s="26">
        <f t="shared" si="186"/>
        <v>3.0080157520403516E-27</v>
      </c>
      <c r="AC332" s="26">
        <f t="shared" si="186"/>
        <v>1.0467894817100434E-26</v>
      </c>
      <c r="AD332" s="26">
        <f t="shared" si="186"/>
        <v>3.5027186503374341E-26</v>
      </c>
      <c r="AE332" s="26">
        <f t="shared" si="186"/>
        <v>1.1286537873309523E-25</v>
      </c>
      <c r="AF332" s="26">
        <f t="shared" si="186"/>
        <v>3.5068885534926227E-25</v>
      </c>
      <c r="AG332" s="26">
        <f t="shared" si="186"/>
        <v>1.0520665660477854E-24</v>
      </c>
      <c r="AH332" s="26">
        <f t="shared" si="186"/>
        <v>3.0509930415385572E-24</v>
      </c>
      <c r="AI332" s="26">
        <f t="shared" si="183"/>
        <v>8.5624643423824253E-24</v>
      </c>
      <c r="AJ332" s="26">
        <f t="shared" si="183"/>
        <v>2.3279199930852204E-23</v>
      </c>
      <c r="AK332" s="26">
        <f t="shared" si="183"/>
        <v>6.137243618133768E-23</v>
      </c>
      <c r="AL332" s="26">
        <f t="shared" si="183"/>
        <v>1.5704123375812869E-22</v>
      </c>
      <c r="AM332" s="26">
        <f t="shared" si="183"/>
        <v>3.9035963819877597E-22</v>
      </c>
      <c r="AN332" s="26">
        <f t="shared" si="183"/>
        <v>9.4336912564704511E-22</v>
      </c>
      <c r="AO332" s="26">
        <f t="shared" si="183"/>
        <v>2.218192268413326E-21</v>
      </c>
      <c r="AP332" s="26">
        <f t="shared" si="183"/>
        <v>5.0784928250515596E-21</v>
      </c>
      <c r="AQ332" s="26">
        <f t="shared" si="183"/>
        <v>1.1328945532807301E-20</v>
      </c>
      <c r="AR332" s="26">
        <f t="shared" si="183"/>
        <v>2.4640456533855941E-20</v>
      </c>
      <c r="AS332" s="26">
        <f t="shared" si="183"/>
        <v>5.2285846791352787E-20</v>
      </c>
      <c r="AT332" s="26">
        <f t="shared" si="183"/>
        <v>1.0830639692494492E-19</v>
      </c>
      <c r="AU332" s="26">
        <f t="shared" si="183"/>
        <v>2.191315472667493E-19</v>
      </c>
      <c r="AV332" s="26">
        <f t="shared" si="183"/>
        <v>4.3328283209561602E-19</v>
      </c>
      <c r="AW332" s="26">
        <f t="shared" si="183"/>
        <v>8.376801420515229E-19</v>
      </c>
      <c r="AX332" s="26">
        <f t="shared" si="183"/>
        <v>1.5843080947496217E-18</v>
      </c>
      <c r="AY332" s="26">
        <f t="shared" si="184"/>
        <v>2.9326554094301684E-18</v>
      </c>
      <c r="AZ332" s="26">
        <f t="shared" si="184"/>
        <v>5.3154379295921653E-18</v>
      </c>
      <c r="BA332" s="26">
        <f t="shared" si="184"/>
        <v>9.4376142831534428E-18</v>
      </c>
      <c r="BB332" s="26">
        <f t="shared" si="184"/>
        <v>1.6421448852687042E-17</v>
      </c>
      <c r="BC332" s="26">
        <f t="shared" si="184"/>
        <v>2.8013059807524893E-17</v>
      </c>
      <c r="BD332" s="26">
        <f t="shared" si="184"/>
        <v>4.6868003908743324E-17</v>
      </c>
      <c r="BE332" s="26">
        <f t="shared" si="184"/>
        <v>7.6934270567182493E-17</v>
      </c>
      <c r="BF332" s="26">
        <f t="shared" si="184"/>
        <v>1.2394965813601653E-16</v>
      </c>
      <c r="BG332" s="26">
        <f t="shared" si="184"/>
        <v>1.9606582286969945E-16</v>
      </c>
      <c r="BH332" s="26">
        <f t="shared" si="184"/>
        <v>3.0460226052971137E-16</v>
      </c>
      <c r="BI332" s="26">
        <f t="shared" si="184"/>
        <v>4.6491923975587576E-16</v>
      </c>
      <c r="BJ332" s="26">
        <f t="shared" si="184"/>
        <v>6.9737885963380979E-16</v>
      </c>
      <c r="BK332" s="26">
        <f t="shared" si="184"/>
        <v>1.0283383184430747E-15</v>
      </c>
      <c r="BL332" s="26">
        <f t="shared" si="184"/>
        <v>1.4910905617424638E-15</v>
      </c>
      <c r="BM332" s="26">
        <f t="shared" si="184"/>
        <v>2.1266373585507271E-15</v>
      </c>
      <c r="BN332" s="26">
        <f t="shared" si="184"/>
        <v>2.9841524224824701E-15</v>
      </c>
      <c r="BO332" s="26">
        <f t="shared" si="185"/>
        <v>4.120972392951979E-15</v>
      </c>
      <c r="BP332" s="26">
        <f t="shared" si="185"/>
        <v>5.6019468466691122E-15</v>
      </c>
      <c r="BQ332" s="26">
        <f t="shared" si="185"/>
        <v>7.4979903947724887E-15</v>
      </c>
      <c r="BR332" s="26">
        <f t="shared" si="185"/>
        <v>9.8837146112909991E-15</v>
      </c>
      <c r="BS332" s="26">
        <f t="shared" si="185"/>
        <v>1.2834077181825644E-14</v>
      </c>
      <c r="BT332" s="26">
        <f t="shared" si="185"/>
        <v>1.642006933557102E-14</v>
      </c>
      <c r="BU332" s="26">
        <f t="shared" si="185"/>
        <v>2.0703565683980903E-14</v>
      </c>
      <c r="BV332" s="26">
        <f t="shared" si="185"/>
        <v>2.5731574492947655E-14</v>
      </c>
      <c r="BW332" s="26">
        <f t="shared" si="185"/>
        <v>3.1530239167414788E-14</v>
      </c>
      <c r="BX332" s="26">
        <f t="shared" si="185"/>
        <v>3.8099038993959502E-14</v>
      </c>
      <c r="BY332" s="26">
        <f t="shared" si="185"/>
        <v>4.5405704006499731E-14</v>
      </c>
      <c r="BZ332" s="26">
        <f t="shared" si="185"/>
        <v>5.3382381737371231E-14</v>
      </c>
      <c r="CA332" s="26">
        <f t="shared" si="185"/>
        <v>6.1923562815350658E-14</v>
      </c>
      <c r="CB332" s="26">
        <f t="shared" si="185"/>
        <v>7.0886183749151491E-14</v>
      </c>
      <c r="CC332" s="26">
        <f t="shared" si="185"/>
        <v>8.0092181638651636E-14</v>
      </c>
      <c r="CD332" s="26">
        <f t="shared" si="185"/>
        <v>8.9333587212342285E-14</v>
      </c>
      <c r="CE332" s="26">
        <f t="shared" si="188"/>
        <v>9.8380026423718537E-14</v>
      </c>
      <c r="CF332" s="26">
        <f t="shared" si="188"/>
        <v>1.0698827873579393E-13</v>
      </c>
      <c r="CG332" s="26">
        <f t="shared" si="188"/>
        <v>1.1491333641992681E-13</v>
      </c>
      <c r="CH332" s="26">
        <f t="shared" si="188"/>
        <v>1.2192024717723949E-13</v>
      </c>
      <c r="CI332" s="26">
        <f t="shared" si="188"/>
        <v>1.2779592173999797E-13</v>
      </c>
      <c r="CJ332" s="26">
        <f t="shared" si="188"/>
        <v>1.3236006180214074E-13</v>
      </c>
      <c r="CK332" s="26">
        <f t="shared" si="188"/>
        <v>1.3547441619748525E-13</v>
      </c>
      <c r="CL332" s="26">
        <f t="shared" si="188"/>
        <v>1.3704970010675834E-13</v>
      </c>
      <c r="CM332" s="26">
        <f t="shared" si="188"/>
        <v>1.3704970010675836E-13</v>
      </c>
      <c r="CN332" s="26">
        <f t="shared" si="188"/>
        <v>1.3549231715099973E-13</v>
      </c>
      <c r="CO332" s="26">
        <f t="shared" si="188"/>
        <v>1.324475459790672E-13</v>
      </c>
      <c r="CP332" s="26">
        <f t="shared" si="188"/>
        <v>1.280326277797649E-13</v>
      </c>
      <c r="CQ332" s="26">
        <f t="shared" si="188"/>
        <v>1.2240481996526983E-13</v>
      </c>
      <c r="CR332" s="26">
        <f t="shared" si="188"/>
        <v>1.1575238409759208E-13</v>
      </c>
      <c r="CS332" s="26">
        <f t="shared" si="188"/>
        <v>1.082844883493604E-13</v>
      </c>
      <c r="CT332" s="26">
        <f t="shared" si="188"/>
        <v>1.0022074985525909E-13</v>
      </c>
      <c r="CU332" s="26">
        <f t="shared" si="189"/>
        <v>9.1781107762184656E-14</v>
      </c>
      <c r="CV332" s="26">
        <f t="shared" si="189"/>
        <v>8.3176628909479662E-14</v>
      </c>
      <c r="CW332" s="26">
        <f t="shared" si="189"/>
        <v>7.4601718712626169E-14</v>
      </c>
      <c r="CX332" s="26">
        <f t="shared" si="189"/>
        <v>6.6228056408147591E-14</v>
      </c>
      <c r="CY332" s="26">
        <f t="shared" si="189"/>
        <v>5.8200413207160114E-14</v>
      </c>
      <c r="CZ332" s="26">
        <f t="shared" si="189"/>
        <v>5.0634359490229303E-14</v>
      </c>
      <c r="DA332" s="26">
        <f t="shared" si="189"/>
        <v>4.3615735402474776E-14</v>
      </c>
      <c r="DB332" s="26">
        <f t="shared" si="189"/>
        <v>3.720165666681662E-14</v>
      </c>
      <c r="DC332" s="26">
        <f t="shared" si="189"/>
        <v>3.1422758543816123E-14</v>
      </c>
      <c r="DD332" s="26">
        <f t="shared" si="189"/>
        <v>2.6286346089538422E-14</v>
      </c>
      <c r="DE332" s="26">
        <f t="shared" si="189"/>
        <v>2.178011533133184E-14</v>
      </c>
      <c r="DF332" s="26">
        <f t="shared" si="189"/>
        <v>1.7876132394583653E-14</v>
      </c>
      <c r="DG332" s="26">
        <f t="shared" si="189"/>
        <v>1.4534799236717578E-14</v>
      </c>
      <c r="DH332" s="26">
        <f t="shared" si="189"/>
        <v>1.1708588274022504E-14</v>
      </c>
      <c r="DI332" s="26">
        <f t="shared" si="189"/>
        <v>9.3453869710087795E-15</v>
      </c>
      <c r="DJ332" s="26">
        <f t="shared" si="189"/>
        <v>7.3913515134342162E-15</v>
      </c>
      <c r="DK332" s="26">
        <f t="shared" si="187"/>
        <v>5.7932214564754653E-15</v>
      </c>
      <c r="DL332" s="26">
        <f t="shared" si="187"/>
        <v>4.5000916670836355E-15</v>
      </c>
      <c r="DM332" s="26">
        <f t="shared" si="187"/>
        <v>3.4646723454537701E-15</v>
      </c>
      <c r="DN332" s="26">
        <f t="shared" si="187"/>
        <v>2.6440920531094542E-15</v>
      </c>
      <c r="DO332" s="26">
        <f t="shared" si="187"/>
        <v>2.0003131184393284E-15</v>
      </c>
      <c r="DP332" s="26">
        <f t="shared" si="187"/>
        <v>1.5002348388294938E-15</v>
      </c>
      <c r="DQ332" s="26">
        <f t="shared" si="187"/>
        <v>1.1155592391296169E-15</v>
      </c>
      <c r="DR332" s="26">
        <f t="shared" si="187"/>
        <v>8.2248859156167504E-16</v>
      </c>
      <c r="DS332" s="26">
        <f t="shared" si="187"/>
        <v>6.0131518878878578E-16</v>
      </c>
      <c r="DT332" s="26">
        <f t="shared" si="187"/>
        <v>4.3595351187186785E-16</v>
      </c>
      <c r="DU332" s="26">
        <f t="shared" si="187"/>
        <v>3.134541779574582E-16</v>
      </c>
      <c r="DV332" s="26">
        <f t="shared" si="187"/>
        <v>2.2352879903523724E-16</v>
      </c>
      <c r="DW332" s="26">
        <f t="shared" si="187"/>
        <v>1.5810573590297338E-16</v>
      </c>
      <c r="DX332" s="26">
        <f t="shared" si="191"/>
        <v>1.1092902438353751E-16</v>
      </c>
      <c r="DY332" s="26">
        <f t="shared" si="191"/>
        <v>7.7206600970942559E-17</v>
      </c>
      <c r="DZ332" s="26">
        <f t="shared" si="191"/>
        <v>5.3309319718031558E-17</v>
      </c>
      <c r="EA332" s="26">
        <f t="shared" si="191"/>
        <v>3.6518982798966233E-17</v>
      </c>
      <c r="EB332" s="26">
        <f t="shared" si="191"/>
        <v>2.4821496121172482E-17</v>
      </c>
      <c r="EC332" s="26">
        <f t="shared" si="191"/>
        <v>1.6740078779395342E-17</v>
      </c>
      <c r="ED332" s="26">
        <f t="shared" si="191"/>
        <v>1.1202975798518453E-17</v>
      </c>
      <c r="EE332" s="26">
        <f t="shared" si="180"/>
        <v>7.4401442326038234E-18</v>
      </c>
      <c r="EF332" s="26">
        <f t="shared" si="180"/>
        <v>4.9037314260343874E-18</v>
      </c>
      <c r="EG332" s="26">
        <f t="shared" si="180"/>
        <v>3.2077040155262315E-18</v>
      </c>
      <c r="EH332" s="26">
        <f t="shared" si="180"/>
        <v>2.0826138011252577E-18</v>
      </c>
      <c r="EI332" s="26">
        <f t="shared" si="180"/>
        <v>1.3421288940584969E-18</v>
      </c>
      <c r="EJ332" s="26">
        <f t="shared" si="180"/>
        <v>8.5856774840505696E-19</v>
      </c>
      <c r="EK332" s="26">
        <f t="shared" si="180"/>
        <v>5.4522185482657659E-19</v>
      </c>
      <c r="EL332" s="26">
        <f t="shared" si="180"/>
        <v>3.4372682152109987E-19</v>
      </c>
      <c r="EM332" s="26">
        <f t="shared" si="180"/>
        <v>2.1513837030457469E-19</v>
      </c>
      <c r="EN332" s="26">
        <f t="shared" si="180"/>
        <v>1.3369313011784239E-19</v>
      </c>
      <c r="EO332" s="26">
        <f t="shared" si="180"/>
        <v>8.2491505817391988E-20</v>
      </c>
      <c r="EP332" s="26">
        <f t="shared" si="180"/>
        <v>5.0540570465585158E-20</v>
      </c>
      <c r="EQ332" s="26">
        <f t="shared" si="180"/>
        <v>3.0748458954586462E-20</v>
      </c>
      <c r="ER332" s="26">
        <f t="shared" si="180"/>
        <v>1.8577193951729515E-20</v>
      </c>
      <c r="ES332" s="26">
        <f t="shared" si="192"/>
        <v>1.1146316371037635E-20</v>
      </c>
      <c r="ET332" s="26">
        <f t="shared" si="192"/>
        <v>6.6419830430157071E-21</v>
      </c>
      <c r="EU332" s="26">
        <f t="shared" si="192"/>
        <v>3.9309695560704051E-21</v>
      </c>
      <c r="EV332" s="26">
        <f t="shared" si="192"/>
        <v>2.3107726444468546E-21</v>
      </c>
      <c r="EW332" s="26">
        <f t="shared" si="192"/>
        <v>1.349243087697154E-21</v>
      </c>
      <c r="EX332" s="26">
        <f t="shared" si="192"/>
        <v>7.8256099086435607E-22</v>
      </c>
      <c r="EY332" s="26">
        <f t="shared" si="192"/>
        <v>4.5087951129270548E-22</v>
      </c>
      <c r="EZ332" s="26">
        <f t="shared" si="192"/>
        <v>2.5806919396358242E-22</v>
      </c>
      <c r="FA332" s="26">
        <f t="shared" si="192"/>
        <v>1.4674522794007926E-22</v>
      </c>
      <c r="FB332" s="26">
        <f t="shared" si="192"/>
        <v>8.2901524875238692E-23</v>
      </c>
      <c r="FC332" s="26">
        <f t="shared" si="192"/>
        <v>4.6531823639650589E-23</v>
      </c>
      <c r="FD332" s="26">
        <f t="shared" si="192"/>
        <v>2.5950440106727624E-23</v>
      </c>
      <c r="FE332" s="26">
        <f t="shared" si="192"/>
        <v>1.4380180186530791E-23</v>
      </c>
      <c r="FF332" s="26">
        <f t="shared" si="192"/>
        <v>7.918200482456833E-24</v>
      </c>
      <c r="FG332" s="26">
        <f t="shared" si="192"/>
        <v>4.3326002639857769E-24</v>
      </c>
      <c r="FH332" s="26">
        <f t="shared" si="192"/>
        <v>2.3558513935422647E-24</v>
      </c>
    </row>
    <row r="333" spans="2:164" ht="19.2" customHeight="1" x14ac:dyDescent="0.3">
      <c r="B333" s="26">
        <f t="shared" si="176"/>
        <v>1.7220563464906355E-12</v>
      </c>
      <c r="C333" s="3">
        <v>149</v>
      </c>
      <c r="D333" s="26">
        <f t="shared" si="190"/>
        <v>2.8341800200220645E-50</v>
      </c>
      <c r="E333" s="26">
        <f t="shared" si="190"/>
        <v>2.4657366174191959E-48</v>
      </c>
      <c r="F333" s="26">
        <f t="shared" si="190"/>
        <v>1.0725954285773393E-46</v>
      </c>
      <c r="G333" s="26">
        <f t="shared" si="190"/>
        <v>3.1105267428743238E-45</v>
      </c>
      <c r="H333" s="26">
        <f t="shared" si="190"/>
        <v>6.7653956657516364E-44</v>
      </c>
      <c r="I333" s="26">
        <f t="shared" si="190"/>
        <v>1.1771788458407868E-42</v>
      </c>
      <c r="J333" s="26">
        <f t="shared" si="190"/>
        <v>1.7069093264691239E-41</v>
      </c>
      <c r="K333" s="26">
        <f t="shared" si="190"/>
        <v>2.1214444486116281E-40</v>
      </c>
      <c r="L333" s="26">
        <f t="shared" si="190"/>
        <v>2.3070708378651569E-39</v>
      </c>
      <c r="M333" s="26">
        <f t="shared" si="190"/>
        <v>2.2301684766029802E-38</v>
      </c>
      <c r="N333" s="26">
        <f t="shared" si="190"/>
        <v>1.9402465746446165E-37</v>
      </c>
      <c r="O333" s="26">
        <f t="shared" si="190"/>
        <v>1.5345586544916274E-36</v>
      </c>
      <c r="P333" s="26">
        <f t="shared" si="190"/>
        <v>1.112555024506438E-35</v>
      </c>
      <c r="Q333" s="26">
        <f t="shared" si="190"/>
        <v>7.4455605486200185E-35</v>
      </c>
      <c r="R333" s="26">
        <f t="shared" si="190"/>
        <v>4.626884055213852E-34</v>
      </c>
      <c r="S333" s="26">
        <f t="shared" si="190"/>
        <v>2.6835927520240334E-33</v>
      </c>
      <c r="T333" s="26">
        <f t="shared" si="186"/>
        <v>1.4592035589130702E-32</v>
      </c>
      <c r="U333" s="26">
        <f t="shared" si="186"/>
        <v>7.4676888014962479E-32</v>
      </c>
      <c r="V333" s="26">
        <f t="shared" si="186"/>
        <v>3.6093829207232056E-31</v>
      </c>
      <c r="W333" s="26">
        <f t="shared" si="186"/>
        <v>1.6527174426469455E-30</v>
      </c>
      <c r="X333" s="26">
        <f t="shared" si="186"/>
        <v>7.1893208755142467E-30</v>
      </c>
      <c r="Y333" s="26">
        <f t="shared" si="186"/>
        <v>2.9784329341416135E-29</v>
      </c>
      <c r="Z333" s="26">
        <f t="shared" si="186"/>
        <v>1.1778348421378158E-28</v>
      </c>
      <c r="AA333" s="26">
        <f t="shared" si="186"/>
        <v>4.4552883159126224E-28</v>
      </c>
      <c r="AB333" s="26">
        <f t="shared" si="186"/>
        <v>1.6150420145183257E-27</v>
      </c>
      <c r="AC333" s="26">
        <f t="shared" si="186"/>
        <v>5.6203462105237792E-27</v>
      </c>
      <c r="AD333" s="26">
        <f t="shared" si="186"/>
        <v>1.8806543089060237E-26</v>
      </c>
      <c r="AE333" s="26">
        <f t="shared" si="186"/>
        <v>6.0598861064749722E-26</v>
      </c>
      <c r="AF333" s="26">
        <f t="shared" si="186"/>
        <v>1.8828931830833061E-25</v>
      </c>
      <c r="AG333" s="26">
        <f t="shared" si="186"/>
        <v>5.6486795492499106E-25</v>
      </c>
      <c r="AH333" s="26">
        <f t="shared" si="186"/>
        <v>1.6381170692824632E-24</v>
      </c>
      <c r="AI333" s="26">
        <f t="shared" si="183"/>
        <v>4.5972962912120864E-24</v>
      </c>
      <c r="AJ333" s="26">
        <f t="shared" si="183"/>
        <v>1.2498899291732853E-23</v>
      </c>
      <c r="AK333" s="26">
        <f t="shared" si="183"/>
        <v>3.2951643587295728E-23</v>
      </c>
      <c r="AL333" s="26">
        <f t="shared" si="183"/>
        <v>8.431744094396256E-23</v>
      </c>
      <c r="AM333" s="26">
        <f t="shared" si="183"/>
        <v>2.0958906748927779E-22</v>
      </c>
      <c r="AN333" s="26">
        <f t="shared" si="183"/>
        <v>5.0650691309908966E-22</v>
      </c>
      <c r="AO333" s="26">
        <f t="shared" si="183"/>
        <v>1.1909757145843481E-21</v>
      </c>
      <c r="AP333" s="26">
        <f t="shared" si="183"/>
        <v>2.7267075570746902E-21</v>
      </c>
      <c r="AQ333" s="26">
        <f t="shared" si="183"/>
        <v>6.082655319628142E-21</v>
      </c>
      <c r="AR333" s="26">
        <f t="shared" si="183"/>
        <v>1.3229775320191242E-20</v>
      </c>
      <c r="AS333" s="26">
        <f t="shared" si="183"/>
        <v>2.8072937874552112E-20</v>
      </c>
      <c r="AT333" s="26">
        <f t="shared" si="183"/>
        <v>5.8151085597286453E-20</v>
      </c>
      <c r="AU333" s="26">
        <f t="shared" si="183"/>
        <v>1.1765452202241691E-19</v>
      </c>
      <c r="AV333" s="26">
        <f t="shared" si="183"/>
        <v>2.3263507763523241E-19</v>
      </c>
      <c r="AW333" s="26">
        <f t="shared" si="183"/>
        <v>4.4976115009478187E-19</v>
      </c>
      <c r="AX333" s="26">
        <f t="shared" ref="AX333:BM333" si="193">$B333*AX$182</f>
        <v>8.5063521865752351E-19</v>
      </c>
      <c r="AY333" s="26">
        <f t="shared" si="193"/>
        <v>1.5745800856001061E-18</v>
      </c>
      <c r="AZ333" s="26">
        <f t="shared" si="193"/>
        <v>2.8539264051501844E-18</v>
      </c>
      <c r="BA333" s="26">
        <f t="shared" si="193"/>
        <v>5.0671754540421677E-18</v>
      </c>
      <c r="BB333" s="26">
        <f t="shared" si="193"/>
        <v>8.8168852900334009E-18</v>
      </c>
      <c r="BC333" s="26">
        <f t="shared" si="193"/>
        <v>1.5040569024174591E-17</v>
      </c>
      <c r="BD333" s="26">
        <f t="shared" si="193"/>
        <v>2.516402894429197E-17</v>
      </c>
      <c r="BE333" s="26">
        <f t="shared" si="193"/>
        <v>4.1306990908554776E-17</v>
      </c>
      <c r="BF333" s="26">
        <f t="shared" si="193"/>
        <v>6.6550152019338399E-17</v>
      </c>
      <c r="BG333" s="26">
        <f t="shared" si="193"/>
        <v>1.0527024046695378E-16</v>
      </c>
      <c r="BH333" s="26">
        <f t="shared" si="193"/>
        <v>1.6354483786830304E-16</v>
      </c>
      <c r="BI333" s="26">
        <f t="shared" si="193"/>
        <v>2.496210683253049E-16</v>
      </c>
      <c r="BJ333" s="26">
        <f t="shared" si="193"/>
        <v>3.7443160248795534E-16</v>
      </c>
      <c r="BK333" s="26">
        <f t="shared" si="193"/>
        <v>5.5212795621105239E-16</v>
      </c>
      <c r="BL333" s="26">
        <f t="shared" si="193"/>
        <v>8.0058553650602892E-16</v>
      </c>
      <c r="BM333" s="26">
        <f t="shared" si="193"/>
        <v>1.141818716000402E-15</v>
      </c>
      <c r="BN333" s="26">
        <f t="shared" si="184"/>
        <v>1.6022294885812081E-15</v>
      </c>
      <c r="BO333" s="26">
        <f t="shared" si="185"/>
        <v>2.212602627088333E-15</v>
      </c>
      <c r="BP333" s="26">
        <f t="shared" si="185"/>
        <v>3.0077566961982115E-15</v>
      </c>
      <c r="BQ333" s="26">
        <f t="shared" si="185"/>
        <v>4.0257666549114438E-15</v>
      </c>
      <c r="BR333" s="26">
        <f t="shared" si="185"/>
        <v>5.3066924087468982E-15</v>
      </c>
      <c r="BS333" s="26">
        <f t="shared" si="185"/>
        <v>6.8907796949400122E-15</v>
      </c>
      <c r="BT333" s="26">
        <f t="shared" si="185"/>
        <v>8.8161446097026488E-15</v>
      </c>
      <c r="BU333" s="26">
        <f t="shared" si="185"/>
        <v>1.1116008420929455E-14</v>
      </c>
      <c r="BV333" s="26">
        <f t="shared" si="185"/>
        <v>1.3815610466012301E-14</v>
      </c>
      <c r="BW333" s="26">
        <f t="shared" si="185"/>
        <v>1.6928987472437638E-14</v>
      </c>
      <c r="BX333" s="26">
        <f t="shared" si="185"/>
        <v>2.0455859862528797E-14</v>
      </c>
      <c r="BY333" s="26">
        <f t="shared" si="185"/>
        <v>2.4378901480000099E-14</v>
      </c>
      <c r="BZ333" s="26">
        <f t="shared" si="185"/>
        <v>2.8661681469729809E-14</v>
      </c>
      <c r="CA333" s="26">
        <f t="shared" si="185"/>
        <v>3.3247550504886595E-14</v>
      </c>
      <c r="CB333" s="26">
        <f t="shared" si="185"/>
        <v>3.8059695972699167E-14</v>
      </c>
      <c r="CC333" s="26">
        <f t="shared" si="185"/>
        <v>4.3002513631491241E-14</v>
      </c>
      <c r="CD333" s="26">
        <f t="shared" ref="AI333:CD339" si="194">$B333*CD$182</f>
        <v>4.7964342127432583E-14</v>
      </c>
      <c r="CE333" s="26">
        <f t="shared" si="188"/>
        <v>5.2821490697299075E-14</v>
      </c>
      <c r="CF333" s="26">
        <f t="shared" si="188"/>
        <v>5.7443371133312758E-14</v>
      </c>
      <c r="CG333" s="26">
        <f t="shared" si="188"/>
        <v>6.1698435661706286E-14</v>
      </c>
      <c r="CH333" s="26">
        <f t="shared" si="188"/>
        <v>6.5460535397176223E-14</v>
      </c>
      <c r="CI333" s="26">
        <f t="shared" si="188"/>
        <v>6.861525999463048E-14</v>
      </c>
      <c r="CJ333" s="26">
        <f t="shared" si="188"/>
        <v>7.1065804994438693E-14</v>
      </c>
      <c r="CK333" s="26">
        <f t="shared" si="188"/>
        <v>7.2737941582543145E-14</v>
      </c>
      <c r="CL333" s="26">
        <f t="shared" si="188"/>
        <v>7.3583731600944813E-14</v>
      </c>
      <c r="CM333" s="26">
        <f t="shared" si="188"/>
        <v>7.3583731600944826E-14</v>
      </c>
      <c r="CN333" s="26">
        <f t="shared" si="188"/>
        <v>7.274755283275226E-14</v>
      </c>
      <c r="CO333" s="26">
        <f t="shared" si="188"/>
        <v>7.1112776364600547E-14</v>
      </c>
      <c r="CP333" s="26">
        <f t="shared" si="188"/>
        <v>6.8742350485780494E-14</v>
      </c>
      <c r="CQ333" s="26">
        <f t="shared" si="188"/>
        <v>6.5720708706185804E-14</v>
      </c>
      <c r="CR333" s="26">
        <f t="shared" si="188"/>
        <v>6.214893105911046E-14</v>
      </c>
      <c r="CS333" s="26">
        <f t="shared" si="188"/>
        <v>5.8139322603684026E-14</v>
      </c>
      <c r="CT333" s="26">
        <f t="shared" si="188"/>
        <v>5.3809798580005416E-14</v>
      </c>
      <c r="CU333" s="26">
        <f t="shared" si="189"/>
        <v>4.9278447120636555E-14</v>
      </c>
      <c r="CV333" s="26">
        <f t="shared" si="189"/>
        <v>4.4658592703076779E-14</v>
      </c>
      <c r="CW333" s="26">
        <f t="shared" si="189"/>
        <v>4.0054614073893642E-14</v>
      </c>
      <c r="CX333" s="26">
        <f t="shared" si="189"/>
        <v>3.5558688004374901E-14</v>
      </c>
      <c r="CY333" s="26">
        <f t="shared" si="189"/>
        <v>3.1248544003844671E-14</v>
      </c>
      <c r="CZ333" s="26">
        <f t="shared" si="189"/>
        <v>2.7186233283344867E-14</v>
      </c>
      <c r="DA333" s="26">
        <f t="shared" si="189"/>
        <v>2.3417844511396089E-14</v>
      </c>
      <c r="DB333" s="26">
        <f t="shared" si="189"/>
        <v>1.9974043847955435E-14</v>
      </c>
      <c r="DC333" s="26">
        <f t="shared" si="189"/>
        <v>1.6871279755069226E-14</v>
      </c>
      <c r="DD333" s="26">
        <f t="shared" si="189"/>
        <v>1.4113474410490569E-14</v>
      </c>
      <c r="DE333" s="26">
        <f t="shared" si="189"/>
        <v>1.1694021654406475E-14</v>
      </c>
      <c r="DF333" s="26">
        <f t="shared" si="189"/>
        <v>9.5979234333336013E-15</v>
      </c>
      <c r="DG333" s="26">
        <f t="shared" si="189"/>
        <v>7.8039190532712596E-15</v>
      </c>
      <c r="DH333" s="26">
        <f t="shared" si="189"/>
        <v>6.2864903484685221E-15</v>
      </c>
      <c r="DI333" s="26">
        <f t="shared" si="189"/>
        <v>5.0176574340987233E-15</v>
      </c>
      <c r="DJ333" s="26">
        <f t="shared" si="189"/>
        <v>3.9685108796962626E-15</v>
      </c>
      <c r="DK333" s="26">
        <f t="shared" si="187"/>
        <v>3.110454473275449E-15</v>
      </c>
      <c r="DL333" s="26">
        <f t="shared" si="187"/>
        <v>2.4161565997764731E-15</v>
      </c>
      <c r="DM333" s="26">
        <f t="shared" si="187"/>
        <v>1.8602267626597609E-15</v>
      </c>
      <c r="DN333" s="26">
        <f t="shared" si="187"/>
        <v>1.4196467399245534E-15</v>
      </c>
      <c r="DO333" s="26">
        <f t="shared" si="187"/>
        <v>1.0739936206385765E-15</v>
      </c>
      <c r="DP333" s="26">
        <f t="shared" si="187"/>
        <v>8.0549521547893081E-16</v>
      </c>
      <c r="DQ333" s="26">
        <f t="shared" si="187"/>
        <v>5.9895798074073994E-16</v>
      </c>
      <c r="DR333" s="26">
        <f t="shared" si="187"/>
        <v>4.416046129190246E-16</v>
      </c>
      <c r="DS333" s="26">
        <f t="shared" si="187"/>
        <v>3.2285379263827752E-16</v>
      </c>
      <c r="DT333" s="26">
        <f t="shared" si="187"/>
        <v>2.3406899966275019E-16</v>
      </c>
      <c r="DU333" s="26">
        <f t="shared" si="187"/>
        <v>1.6829754521205978E-16</v>
      </c>
      <c r="DV333" s="26">
        <f t="shared" si="187"/>
        <v>1.200154625692561E-16</v>
      </c>
      <c r="DW333" s="26">
        <f t="shared" si="187"/>
        <v>8.4888985719718105E-17</v>
      </c>
      <c r="DX333" s="26">
        <f t="shared" si="191"/>
        <v>5.9559207722705302E-17</v>
      </c>
      <c r="DY333" s="26">
        <f t="shared" si="191"/>
        <v>4.145320857500313E-17</v>
      </c>
      <c r="DZ333" s="26">
        <f t="shared" si="191"/>
        <v>2.8622453539883002E-17</v>
      </c>
      <c r="EA333" s="26">
        <f t="shared" si="191"/>
        <v>1.9607507543069314E-17</v>
      </c>
      <c r="EB333" s="26">
        <f t="shared" si="191"/>
        <v>1.332697778317999E-17</v>
      </c>
      <c r="EC333" s="26">
        <f t="shared" si="191"/>
        <v>8.9879617607492683E-18</v>
      </c>
      <c r="ED333" s="26">
        <f t="shared" si="191"/>
        <v>6.0150205629629878E-18</v>
      </c>
      <c r="EE333" s="26">
        <f t="shared" si="180"/>
        <v>3.9947083128074623E-18</v>
      </c>
      <c r="EF333" s="26">
        <f t="shared" ref="EE333:ER344" si="195">$B333*EF$182</f>
        <v>2.6328759334413081E-18</v>
      </c>
      <c r="EG333" s="26">
        <f t="shared" si="195"/>
        <v>1.7222571895443025E-18</v>
      </c>
      <c r="EH333" s="26">
        <f t="shared" si="195"/>
        <v>1.1181819066444449E-18</v>
      </c>
      <c r="EI333" s="26">
        <f t="shared" si="195"/>
        <v>7.2060611761530757E-19</v>
      </c>
      <c r="EJ333" s="26">
        <f t="shared" si="195"/>
        <v>4.6097597229802174E-19</v>
      </c>
      <c r="EK333" s="26">
        <f t="shared" si="195"/>
        <v>2.9273656634984272E-19</v>
      </c>
      <c r="EL333" s="26">
        <f t="shared" si="195"/>
        <v>1.8455131356837762E-19</v>
      </c>
      <c r="EM333" s="26">
        <f t="shared" si="195"/>
        <v>1.1551053439171912E-19</v>
      </c>
      <c r="EN333" s="26">
        <f t="shared" si="195"/>
        <v>7.1781546371996636E-20</v>
      </c>
      <c r="EO333" s="26">
        <f t="shared" si="195"/>
        <v>4.4290741378465937E-20</v>
      </c>
      <c r="EP333" s="26">
        <f t="shared" si="195"/>
        <v>2.7135876760045996E-20</v>
      </c>
      <c r="EQ333" s="26">
        <f t="shared" si="195"/>
        <v>1.6509239707160684E-20</v>
      </c>
      <c r="ER333" s="26">
        <f t="shared" si="195"/>
        <v>9.9743323230763495E-21</v>
      </c>
      <c r="ES333" s="26">
        <f t="shared" si="192"/>
        <v>5.9845993938457698E-21</v>
      </c>
      <c r="ET333" s="26">
        <f t="shared" si="192"/>
        <v>3.5661653922232342E-21</v>
      </c>
      <c r="EU333" s="26">
        <f t="shared" si="192"/>
        <v>2.1105876811116484E-21</v>
      </c>
      <c r="EV333" s="26">
        <f t="shared" si="192"/>
        <v>1.2406832990318807E-21</v>
      </c>
      <c r="EW333" s="26">
        <f t="shared" si="192"/>
        <v>7.2442581889780799E-22</v>
      </c>
      <c r="EX333" s="26">
        <f t="shared" si="192"/>
        <v>4.201669749607323E-22</v>
      </c>
      <c r="EY333" s="26">
        <f t="shared" si="192"/>
        <v>2.4208295908333426E-22</v>
      </c>
      <c r="EZ333" s="26">
        <f t="shared" si="192"/>
        <v>1.3856064105427383E-22</v>
      </c>
      <c r="FA333" s="26">
        <f t="shared" si="192"/>
        <v>7.8789384128902412E-23</v>
      </c>
      <c r="FB333" s="26">
        <f t="shared" si="192"/>
        <v>4.4510885839054778E-23</v>
      </c>
      <c r="FC333" s="26">
        <f t="shared" si="192"/>
        <v>2.4983529470953587E-23</v>
      </c>
      <c r="FD333" s="26">
        <f t="shared" si="192"/>
        <v>1.393312220495457E-23</v>
      </c>
      <c r="FE333" s="26">
        <f t="shared" si="192"/>
        <v>7.7209021135736572E-24</v>
      </c>
      <c r="FF333" s="26">
        <f t="shared" si="192"/>
        <v>4.2513828093728388E-24</v>
      </c>
      <c r="FG333" s="26">
        <f t="shared" si="192"/>
        <v>2.3262283296568165E-24</v>
      </c>
      <c r="FH333" s="26">
        <f t="shared" si="192"/>
        <v>1.2648866542508931E-24</v>
      </c>
    </row>
    <row r="334" spans="2:164" ht="19.2" customHeight="1" x14ac:dyDescent="0.3">
      <c r="B334" s="26">
        <f t="shared" si="176"/>
        <v>9.1843005146167821E-13</v>
      </c>
      <c r="C334" s="3">
        <v>150</v>
      </c>
      <c r="D334" s="26">
        <f t="shared" si="190"/>
        <v>1.511562677345111E-50</v>
      </c>
      <c r="E334" s="26">
        <f t="shared" si="190"/>
        <v>1.3150595292902464E-48</v>
      </c>
      <c r="F334" s="26">
        <f t="shared" si="190"/>
        <v>5.7205089524125133E-47</v>
      </c>
      <c r="G334" s="26">
        <f t="shared" si="190"/>
        <v>1.6589475961996499E-45</v>
      </c>
      <c r="H334" s="26">
        <f t="shared" si="190"/>
        <v>3.6082110217342296E-44</v>
      </c>
      <c r="I334" s="26">
        <f t="shared" si="190"/>
        <v>6.2782871778175708E-43</v>
      </c>
      <c r="J334" s="26">
        <f t="shared" si="190"/>
        <v>9.103516407835386E-42</v>
      </c>
      <c r="K334" s="26">
        <f t="shared" si="190"/>
        <v>1.1314370392595423E-40</v>
      </c>
      <c r="L334" s="26">
        <f t="shared" si="190"/>
        <v>1.2304377801947584E-39</v>
      </c>
      <c r="M334" s="26">
        <f t="shared" si="190"/>
        <v>1.1894231875215972E-38</v>
      </c>
      <c r="N334" s="26">
        <f t="shared" si="190"/>
        <v>1.0347981731438022E-37</v>
      </c>
      <c r="O334" s="26">
        <f t="shared" si="190"/>
        <v>8.1843128239553988E-37</v>
      </c>
      <c r="P334" s="26">
        <f t="shared" si="190"/>
        <v>5.9336267973677079E-36</v>
      </c>
      <c r="Q334" s="26">
        <f t="shared" si="190"/>
        <v>3.970965625930702E-35</v>
      </c>
      <c r="R334" s="26">
        <f t="shared" si="190"/>
        <v>2.4676714961140702E-34</v>
      </c>
      <c r="S334" s="26">
        <f t="shared" si="190"/>
        <v>1.4312494677461604E-33</v>
      </c>
      <c r="T334" s="26">
        <f t="shared" si="186"/>
        <v>7.7824189808697579E-33</v>
      </c>
      <c r="U334" s="26">
        <f t="shared" si="186"/>
        <v>3.9827673607980247E-32</v>
      </c>
      <c r="V334" s="26">
        <f t="shared" si="186"/>
        <v>1.9250042243857222E-31</v>
      </c>
      <c r="W334" s="26">
        <f t="shared" si="186"/>
        <v>8.8144930274504319E-31</v>
      </c>
      <c r="X334" s="26">
        <f t="shared" si="186"/>
        <v>3.8343044669409568E-30</v>
      </c>
      <c r="Y334" s="26">
        <f t="shared" si="186"/>
        <v>1.5884975648755373E-29</v>
      </c>
      <c r="Z334" s="26">
        <f t="shared" si="186"/>
        <v>6.281785824735058E-29</v>
      </c>
      <c r="AA334" s="26">
        <f t="shared" si="186"/>
        <v>2.376153768486747E-28</v>
      </c>
      <c r="AB334" s="26">
        <f t="shared" si="186"/>
        <v>8.6135574107644601E-28</v>
      </c>
      <c r="AC334" s="26">
        <f t="shared" si="186"/>
        <v>2.997517978946035E-27</v>
      </c>
      <c r="AD334" s="26">
        <f t="shared" si="186"/>
        <v>1.0030156314165524E-26</v>
      </c>
      <c r="AE334" s="26">
        <f t="shared" si="186"/>
        <v>3.2319392567866729E-26</v>
      </c>
      <c r="AF334" s="26">
        <f t="shared" si="186"/>
        <v>1.0042096976444364E-25</v>
      </c>
      <c r="AG334" s="26">
        <f t="shared" si="186"/>
        <v>3.0126290929333053E-25</v>
      </c>
      <c r="AH334" s="26">
        <f t="shared" si="186"/>
        <v>8.7366243695065265E-25</v>
      </c>
      <c r="AI334" s="26">
        <f t="shared" si="194"/>
        <v>2.4518913553131286E-24</v>
      </c>
      <c r="AJ334" s="26">
        <f t="shared" si="194"/>
        <v>6.6660796222575647E-24</v>
      </c>
      <c r="AK334" s="26">
        <f t="shared" si="194"/>
        <v>1.7574209913224502E-23</v>
      </c>
      <c r="AL334" s="26">
        <f t="shared" si="194"/>
        <v>4.4969301836780323E-23</v>
      </c>
      <c r="AM334" s="26">
        <f t="shared" si="194"/>
        <v>1.1178083599428221E-22</v>
      </c>
      <c r="AN334" s="26">
        <f t="shared" si="194"/>
        <v>2.7013702031951626E-22</v>
      </c>
      <c r="AO334" s="26">
        <f t="shared" si="194"/>
        <v>6.3518704777832309E-22</v>
      </c>
      <c r="AP334" s="26">
        <f t="shared" si="194"/>
        <v>1.4542440304398442E-21</v>
      </c>
      <c r="AQ334" s="26">
        <f t="shared" si="194"/>
        <v>3.2440828371350299E-21</v>
      </c>
      <c r="AR334" s="26">
        <f t="shared" si="194"/>
        <v>7.0558801707687082E-21</v>
      </c>
      <c r="AS334" s="26">
        <f t="shared" si="194"/>
        <v>1.4972233533094557E-20</v>
      </c>
      <c r="AT334" s="26">
        <f t="shared" si="194"/>
        <v>3.1013912318552972E-20</v>
      </c>
      <c r="AU334" s="26">
        <f t="shared" si="194"/>
        <v>6.2749078411956092E-20</v>
      </c>
      <c r="AV334" s="26">
        <f t="shared" si="194"/>
        <v>1.2407204140545809E-19</v>
      </c>
      <c r="AW334" s="26">
        <f t="shared" si="194"/>
        <v>2.3987261338388522E-19</v>
      </c>
      <c r="AX334" s="26">
        <f t="shared" si="194"/>
        <v>4.5367211661734887E-19</v>
      </c>
      <c r="AY334" s="26">
        <f t="shared" si="194"/>
        <v>8.3977604565339532E-19</v>
      </c>
      <c r="AZ334" s="26">
        <f t="shared" si="194"/>
        <v>1.5220940827467748E-18</v>
      </c>
      <c r="BA334" s="26">
        <f t="shared" si="194"/>
        <v>2.7024935754891736E-18</v>
      </c>
      <c r="BB334" s="26">
        <f t="shared" si="194"/>
        <v>4.7023388213511769E-18</v>
      </c>
      <c r="BC334" s="26">
        <f t="shared" si="194"/>
        <v>8.0216368128931674E-18</v>
      </c>
      <c r="BD334" s="26">
        <f t="shared" si="194"/>
        <v>1.3420815436955805E-17</v>
      </c>
      <c r="BE334" s="26">
        <f t="shared" si="194"/>
        <v>2.2030395151229357E-17</v>
      </c>
      <c r="BF334" s="26">
        <f t="shared" si="194"/>
        <v>3.5493414410314042E-17</v>
      </c>
      <c r="BG334" s="26">
        <f t="shared" si="194"/>
        <v>5.6144128249042382E-17</v>
      </c>
      <c r="BH334" s="26">
        <f t="shared" si="194"/>
        <v>8.7223913529762189E-17</v>
      </c>
      <c r="BI334" s="26">
        <f t="shared" si="194"/>
        <v>1.3313123644016348E-16</v>
      </c>
      <c r="BJ334" s="26">
        <f t="shared" si="194"/>
        <v>1.9969685466024414E-16</v>
      </c>
      <c r="BK334" s="26">
        <f t="shared" si="194"/>
        <v>2.9446824331256317E-16</v>
      </c>
      <c r="BL334" s="26">
        <f t="shared" si="194"/>
        <v>4.2697895280321814E-16</v>
      </c>
      <c r="BM334" s="26">
        <f t="shared" si="194"/>
        <v>6.0896998186688491E-16</v>
      </c>
      <c r="BN334" s="26">
        <f t="shared" si="194"/>
        <v>8.5452239390998315E-16</v>
      </c>
      <c r="BO334" s="26">
        <f t="shared" si="194"/>
        <v>1.1800547344471186E-15</v>
      </c>
      <c r="BP334" s="26">
        <f t="shared" si="194"/>
        <v>1.6041369046390563E-15</v>
      </c>
      <c r="BQ334" s="26">
        <f t="shared" si="194"/>
        <v>2.1470755492861174E-15</v>
      </c>
      <c r="BR334" s="26">
        <f t="shared" si="194"/>
        <v>2.8302359513316973E-15</v>
      </c>
      <c r="BS334" s="26">
        <f t="shared" si="194"/>
        <v>3.6750825039680304E-15</v>
      </c>
      <c r="BT334" s="26">
        <f t="shared" si="194"/>
        <v>4.7019437918414437E-15</v>
      </c>
      <c r="BU334" s="26">
        <f t="shared" si="194"/>
        <v>5.9285378244957478E-15</v>
      </c>
      <c r="BV334" s="26">
        <f t="shared" si="194"/>
        <v>7.368325581873276E-15</v>
      </c>
      <c r="BW334" s="26">
        <f t="shared" si="194"/>
        <v>9.0287933186334656E-15</v>
      </c>
      <c r="BX334" s="26">
        <f t="shared" si="194"/>
        <v>1.0909791926682096E-14</v>
      </c>
      <c r="BY334" s="26">
        <f t="shared" si="194"/>
        <v>1.300208078933347E-14</v>
      </c>
      <c r="BZ334" s="26">
        <f t="shared" si="194"/>
        <v>1.528623011718933E-14</v>
      </c>
      <c r="CA334" s="26">
        <f t="shared" si="194"/>
        <v>1.7732026935939634E-14</v>
      </c>
      <c r="CB334" s="26">
        <f t="shared" si="194"/>
        <v>2.0298504518773022E-14</v>
      </c>
      <c r="CC334" s="26">
        <f t="shared" si="194"/>
        <v>2.2934673936795477E-14</v>
      </c>
      <c r="CD334" s="26">
        <f t="shared" si="194"/>
        <v>2.5580982467964207E-14</v>
      </c>
      <c r="CE334" s="26">
        <f t="shared" si="188"/>
        <v>2.8171461705226355E-14</v>
      </c>
      <c r="CF334" s="26">
        <f t="shared" si="188"/>
        <v>3.0636464604433665E-14</v>
      </c>
      <c r="CG334" s="26">
        <f t="shared" si="188"/>
        <v>3.2905832352910231E-14</v>
      </c>
      <c r="CH334" s="26">
        <f t="shared" si="188"/>
        <v>3.4912285545160881E-14</v>
      </c>
      <c r="CI334" s="26">
        <f t="shared" si="188"/>
        <v>3.6594805330469823E-14</v>
      </c>
      <c r="CJ334" s="26">
        <f t="shared" si="188"/>
        <v>3.7901762663700884E-14</v>
      </c>
      <c r="CK334" s="26">
        <f t="shared" si="188"/>
        <v>3.8793568844023259E-14</v>
      </c>
      <c r="CL334" s="26">
        <f t="shared" si="188"/>
        <v>3.9244656853837491E-14</v>
      </c>
      <c r="CM334" s="26">
        <f t="shared" si="188"/>
        <v>3.9244656853837497E-14</v>
      </c>
      <c r="CN334" s="26">
        <f t="shared" si="188"/>
        <v>3.879869484413479E-14</v>
      </c>
      <c r="CO334" s="26">
        <f t="shared" si="188"/>
        <v>3.7926814061120534E-14</v>
      </c>
      <c r="CP334" s="26">
        <f t="shared" si="188"/>
        <v>3.6662586925749837E-14</v>
      </c>
      <c r="CQ334" s="26">
        <f t="shared" si="188"/>
        <v>3.505104464329932E-14</v>
      </c>
      <c r="CR334" s="26">
        <f t="shared" si="188"/>
        <v>3.3146096564859129E-14</v>
      </c>
      <c r="CS334" s="26">
        <f t="shared" si="188"/>
        <v>3.1007638721965009E-14</v>
      </c>
      <c r="CT334" s="26">
        <f t="shared" si="188"/>
        <v>2.869855924266974E-14</v>
      </c>
      <c r="CU334" s="26">
        <f t="shared" si="189"/>
        <v>2.6281838464339666E-14</v>
      </c>
      <c r="CV334" s="26">
        <f t="shared" si="189"/>
        <v>2.3817916108307768E-14</v>
      </c>
      <c r="CW334" s="26">
        <f t="shared" si="189"/>
        <v>2.1362460839410082E-14</v>
      </c>
      <c r="CX334" s="26">
        <f t="shared" si="189"/>
        <v>1.8964633602333404E-14</v>
      </c>
      <c r="CY334" s="26">
        <f t="shared" si="189"/>
        <v>1.6665890135383931E-14</v>
      </c>
      <c r="CZ334" s="26">
        <f t="shared" si="189"/>
        <v>1.4499324417784023E-14</v>
      </c>
      <c r="DA334" s="26">
        <f t="shared" si="189"/>
        <v>1.2489517072744661E-14</v>
      </c>
      <c r="DB334" s="26">
        <f t="shared" si="189"/>
        <v>1.06528233855763E-14</v>
      </c>
      <c r="DC334" s="26">
        <f t="shared" si="189"/>
        <v>8.9980158693703125E-15</v>
      </c>
      <c r="DD334" s="26">
        <f t="shared" si="189"/>
        <v>7.5271863522616853E-15</v>
      </c>
      <c r="DE334" s="26">
        <f t="shared" si="189"/>
        <v>6.2368115490168271E-15</v>
      </c>
      <c r="DF334" s="26">
        <f t="shared" si="189"/>
        <v>5.1188924977779533E-15</v>
      </c>
      <c r="DG334" s="26">
        <f t="shared" si="189"/>
        <v>4.1620901617446989E-15</v>
      </c>
      <c r="DH334" s="26">
        <f t="shared" si="189"/>
        <v>3.352794852516567E-15</v>
      </c>
      <c r="DI334" s="26">
        <f t="shared" si="189"/>
        <v>2.6760839648526699E-15</v>
      </c>
      <c r="DJ334" s="26">
        <f t="shared" si="189"/>
        <v>2.1165391358380208E-15</v>
      </c>
      <c r="DK334" s="26">
        <f t="shared" si="187"/>
        <v>1.6589090524135836E-15</v>
      </c>
      <c r="DL334" s="26">
        <f t="shared" si="187"/>
        <v>1.2886168532141272E-15</v>
      </c>
      <c r="DM334" s="26">
        <f t="shared" si="187"/>
        <v>9.9212094008521223E-16</v>
      </c>
      <c r="DN334" s="26">
        <f t="shared" si="187"/>
        <v>7.5714492795976679E-16</v>
      </c>
      <c r="DO334" s="26">
        <f t="shared" si="187"/>
        <v>5.7279659767391107E-16</v>
      </c>
      <c r="DP334" s="26">
        <f t="shared" si="187"/>
        <v>4.2959744825543256E-16</v>
      </c>
      <c r="DQ334" s="26">
        <f t="shared" si="187"/>
        <v>3.1944425639506338E-16</v>
      </c>
      <c r="DR334" s="26">
        <f t="shared" si="187"/>
        <v>2.3552246022348132E-16</v>
      </c>
      <c r="DS334" s="26">
        <f t="shared" si="187"/>
        <v>1.7218868940708244E-16</v>
      </c>
      <c r="DT334" s="26">
        <f t="shared" si="187"/>
        <v>1.2483679982013425E-16</v>
      </c>
      <c r="DU334" s="26">
        <f t="shared" si="187"/>
        <v>8.9758690779765787E-17</v>
      </c>
      <c r="DV334" s="26">
        <f t="shared" si="187"/>
        <v>6.400824670360366E-17</v>
      </c>
      <c r="DW334" s="26">
        <f t="shared" si="187"/>
        <v>4.5274125717183281E-17</v>
      </c>
      <c r="DX334" s="26">
        <f t="shared" si="191"/>
        <v>3.1764910785443031E-17</v>
      </c>
      <c r="DY334" s="26">
        <f t="shared" si="191"/>
        <v>2.210837790666848E-17</v>
      </c>
      <c r="DZ334" s="26">
        <f t="shared" si="191"/>
        <v>1.5265308554604368E-17</v>
      </c>
      <c r="EA334" s="26">
        <f t="shared" si="191"/>
        <v>1.0457337356303701E-17</v>
      </c>
      <c r="EB334" s="26">
        <f t="shared" si="191"/>
        <v>7.1077214843627067E-18</v>
      </c>
      <c r="EC334" s="26">
        <f t="shared" si="191"/>
        <v>4.7935796057329735E-18</v>
      </c>
      <c r="ED334" s="26">
        <f t="shared" si="191"/>
        <v>3.2080109669136142E-18</v>
      </c>
      <c r="EE334" s="26">
        <f t="shared" si="195"/>
        <v>2.1305111001639937E-18</v>
      </c>
      <c r="EF334" s="26">
        <f t="shared" si="195"/>
        <v>1.4042004978353735E-18</v>
      </c>
      <c r="EG334" s="26">
        <f t="shared" si="195"/>
        <v>9.1853716775696725E-19</v>
      </c>
      <c r="EH334" s="26">
        <f t="shared" si="195"/>
        <v>5.9636368354370778E-19</v>
      </c>
      <c r="EI334" s="26">
        <f t="shared" si="195"/>
        <v>3.8432326272816652E-19</v>
      </c>
      <c r="EJ334" s="26">
        <f t="shared" si="195"/>
        <v>2.4585385189227986E-19</v>
      </c>
      <c r="EK334" s="26">
        <f t="shared" si="195"/>
        <v>1.5612616871991712E-19</v>
      </c>
      <c r="EL334" s="26">
        <f t="shared" si="195"/>
        <v>9.84273672364687E-20</v>
      </c>
      <c r="EM334" s="26">
        <f t="shared" si="195"/>
        <v>6.1605618342250594E-20</v>
      </c>
      <c r="EN334" s="26">
        <f t="shared" si="195"/>
        <v>3.8283491398398458E-20</v>
      </c>
      <c r="EO334" s="26">
        <f t="shared" si="195"/>
        <v>2.3621728735181987E-20</v>
      </c>
      <c r="EP334" s="26">
        <f t="shared" si="195"/>
        <v>1.4472467605357959E-20</v>
      </c>
      <c r="EQ334" s="26">
        <f t="shared" si="195"/>
        <v>8.8049278438190887E-21</v>
      </c>
      <c r="ER334" s="26">
        <f t="shared" si="195"/>
        <v>5.3196439056407536E-21</v>
      </c>
      <c r="ES334" s="26">
        <f t="shared" si="192"/>
        <v>3.1917863433844314E-21</v>
      </c>
      <c r="ET334" s="26">
        <f t="shared" si="192"/>
        <v>1.901954875852404E-21</v>
      </c>
      <c r="EU334" s="26">
        <f t="shared" si="192"/>
        <v>1.125646763259553E-21</v>
      </c>
      <c r="EV334" s="26">
        <f t="shared" si="192"/>
        <v>6.6169775948367396E-22</v>
      </c>
      <c r="EW334" s="26">
        <f t="shared" si="192"/>
        <v>3.8636043674550011E-22</v>
      </c>
      <c r="EX334" s="26">
        <f t="shared" si="192"/>
        <v>2.2408905331239201E-22</v>
      </c>
      <c r="EY334" s="26">
        <f t="shared" si="192"/>
        <v>1.2911091151111243E-22</v>
      </c>
      <c r="EZ334" s="26">
        <f t="shared" si="192"/>
        <v>7.3899008562279847E-23</v>
      </c>
      <c r="FA334" s="26">
        <f t="shared" si="192"/>
        <v>4.2021004868748222E-23</v>
      </c>
      <c r="FB334" s="26">
        <f t="shared" si="192"/>
        <v>2.37391391141627E-23</v>
      </c>
      <c r="FC334" s="26">
        <f t="shared" si="192"/>
        <v>1.3324549051175333E-23</v>
      </c>
      <c r="FD334" s="26">
        <f t="shared" si="192"/>
        <v>7.4309985093091517E-24</v>
      </c>
      <c r="FE334" s="26">
        <f t="shared" si="192"/>
        <v>4.117814460572644E-24</v>
      </c>
      <c r="FF334" s="26">
        <f t="shared" si="192"/>
        <v>2.2674041649988621E-24</v>
      </c>
      <c r="FG334" s="26">
        <f t="shared" si="192"/>
        <v>1.2406551091503102E-24</v>
      </c>
      <c r="FH334" s="26">
        <f t="shared" si="192"/>
        <v>6.7460621560048071E-25</v>
      </c>
    </row>
    <row r="335" spans="2:164" ht="19.2" customHeight="1" x14ac:dyDescent="0.3">
      <c r="B335" s="26">
        <f t="shared" si="176"/>
        <v>4.8658545772804397E-13</v>
      </c>
      <c r="C335" s="3">
        <v>151</v>
      </c>
      <c r="D335" s="26">
        <f t="shared" si="190"/>
        <v>8.0082790852721523E-51</v>
      </c>
      <c r="E335" s="26">
        <f t="shared" si="190"/>
        <v>6.9672028041867722E-49</v>
      </c>
      <c r="F335" s="26">
        <f t="shared" si="190"/>
        <v>3.0307332198212153E-47</v>
      </c>
      <c r="G335" s="26">
        <f t="shared" si="190"/>
        <v>8.7891263374816346E-46</v>
      </c>
      <c r="H335" s="26">
        <f t="shared" si="190"/>
        <v>1.9116349784022508E-44</v>
      </c>
      <c r="I335" s="26">
        <f t="shared" si="190"/>
        <v>3.3262448624199222E-43</v>
      </c>
      <c r="J335" s="26">
        <f t="shared" si="190"/>
        <v>4.8230550505088389E-42</v>
      </c>
      <c r="K335" s="26">
        <f t="shared" si="190"/>
        <v>5.9943684199181356E-41</v>
      </c>
      <c r="L335" s="26">
        <f t="shared" si="190"/>
        <v>6.5188756566610053E-40</v>
      </c>
      <c r="M335" s="26">
        <f t="shared" si="190"/>
        <v>6.3015798014389577E-39</v>
      </c>
      <c r="N335" s="26">
        <f t="shared" si="190"/>
        <v>5.4823744272519607E-38</v>
      </c>
      <c r="O335" s="26">
        <f t="shared" si="190"/>
        <v>4.3360597742810281E-37</v>
      </c>
      <c r="P335" s="26">
        <f t="shared" si="190"/>
        <v>3.1436433363537685E-36</v>
      </c>
      <c r="Q335" s="26">
        <f t="shared" si="190"/>
        <v>2.1038228481752174E-35</v>
      </c>
      <c r="R335" s="26">
        <f t="shared" si="190"/>
        <v>1.307375627080309E-34</v>
      </c>
      <c r="S335" s="26">
        <f t="shared" si="190"/>
        <v>7.5827786370657903E-34</v>
      </c>
      <c r="T335" s="26">
        <f t="shared" si="186"/>
        <v>4.1231358839045291E-33</v>
      </c>
      <c r="U335" s="26">
        <f t="shared" si="186"/>
        <v>2.1100754229393618E-32</v>
      </c>
      <c r="V335" s="26">
        <f t="shared" si="186"/>
        <v>1.0198697877540304E-31</v>
      </c>
      <c r="W335" s="26">
        <f t="shared" si="186"/>
        <v>4.6699300807684651E-31</v>
      </c>
      <c r="X335" s="26">
        <f t="shared" si="186"/>
        <v>2.0314195851342924E-30</v>
      </c>
      <c r="Y335" s="26">
        <f t="shared" si="186"/>
        <v>8.4158811384134868E-30</v>
      </c>
      <c r="Z335" s="26">
        <f t="shared" si="186"/>
        <v>3.3280984501907763E-29</v>
      </c>
      <c r="AA335" s="26">
        <f t="shared" si="186"/>
        <v>1.2588894137678196E-28</v>
      </c>
      <c r="AB335" s="26">
        <f t="shared" si="186"/>
        <v>4.5634741249083472E-28</v>
      </c>
      <c r="AC335" s="26">
        <f t="shared" si="186"/>
        <v>1.5880889954681063E-27</v>
      </c>
      <c r="AD335" s="26">
        <f t="shared" si="186"/>
        <v>5.3139901002201737E-27</v>
      </c>
      <c r="AE335" s="26">
        <f t="shared" si="186"/>
        <v>1.7122856989598356E-26</v>
      </c>
      <c r="AF335" s="26">
        <f t="shared" si="186"/>
        <v>5.3203162789109491E-26</v>
      </c>
      <c r="AG335" s="26">
        <f t="shared" si="186"/>
        <v>1.5960948836732826E-25</v>
      </c>
      <c r="AH335" s="26">
        <f t="shared" si="186"/>
        <v>4.6286751626524889E-25</v>
      </c>
      <c r="AI335" s="26">
        <f t="shared" si="194"/>
        <v>1.2990152875831212E-24</v>
      </c>
      <c r="AJ335" s="26">
        <f t="shared" si="194"/>
        <v>3.5316978131166093E-24</v>
      </c>
      <c r="AK335" s="26">
        <f t="shared" si="194"/>
        <v>9.3108396891256131E-24</v>
      </c>
      <c r="AL335" s="26">
        <f t="shared" si="194"/>
        <v>2.3824795675115528E-23</v>
      </c>
      <c r="AM335" s="26">
        <f t="shared" si="194"/>
        <v>5.9221634963858428E-23</v>
      </c>
      <c r="AN335" s="26">
        <f t="shared" si="194"/>
        <v>1.4311895116265836E-22</v>
      </c>
      <c r="AO335" s="26">
        <f t="shared" si="194"/>
        <v>3.3652293922030537E-22</v>
      </c>
      <c r="AP335" s="26">
        <f t="shared" si="194"/>
        <v>7.7046041347806713E-22</v>
      </c>
      <c r="AQ335" s="26">
        <f t="shared" si="194"/>
        <v>1.7187193839126078E-21</v>
      </c>
      <c r="AR335" s="26">
        <f t="shared" si="194"/>
        <v>3.7382146600099308E-21</v>
      </c>
      <c r="AS335" s="26">
        <f t="shared" si="194"/>
        <v>7.932309156606429E-21</v>
      </c>
      <c r="AT335" s="26">
        <f t="shared" si="194"/>
        <v>1.6431211824399011E-20</v>
      </c>
      <c r="AU335" s="26">
        <f t="shared" si="194"/>
        <v>3.3244544854016642E-20</v>
      </c>
      <c r="AV335" s="26">
        <f t="shared" si="194"/>
        <v>6.5733531870441717E-20</v>
      </c>
      <c r="AW335" s="26">
        <f t="shared" si="194"/>
        <v>1.2708482828285377E-19</v>
      </c>
      <c r="AX335" s="26">
        <f t="shared" si="194"/>
        <v>2.4035608827409333E-19</v>
      </c>
      <c r="AY335" s="26">
        <f t="shared" si="194"/>
        <v>4.449144612733244E-19</v>
      </c>
      <c r="AZ335" s="26">
        <f t="shared" si="194"/>
        <v>8.0640746105789817E-19</v>
      </c>
      <c r="BA335" s="26">
        <f t="shared" si="194"/>
        <v>1.431784675755861E-18</v>
      </c>
      <c r="BB335" s="26">
        <f t="shared" si="194"/>
        <v>2.491305335815206E-18</v>
      </c>
      <c r="BC335" s="26">
        <f t="shared" si="194"/>
        <v>4.2498738081553422E-18</v>
      </c>
      <c r="BD335" s="26">
        <f t="shared" si="194"/>
        <v>7.1103657944137084E-18</v>
      </c>
      <c r="BE335" s="26">
        <f t="shared" si="194"/>
        <v>1.1671732530452699E-17</v>
      </c>
      <c r="BF335" s="26">
        <f t="shared" si="194"/>
        <v>1.880445796572939E-17</v>
      </c>
      <c r="BG335" s="26">
        <f t="shared" si="194"/>
        <v>2.9745233509426579E-17</v>
      </c>
      <c r="BH335" s="26">
        <f t="shared" si="194"/>
        <v>4.6211344916430542E-17</v>
      </c>
      <c r="BI335" s="26">
        <f t="shared" si="194"/>
        <v>7.0533105398762475E-17</v>
      </c>
      <c r="BJ335" s="26">
        <f t="shared" si="194"/>
        <v>1.0579965809814315E-16</v>
      </c>
      <c r="BK335" s="26">
        <f t="shared" si="194"/>
        <v>1.5600966533116012E-16</v>
      </c>
      <c r="BL335" s="26">
        <f t="shared" si="194"/>
        <v>2.2621401473018299E-16</v>
      </c>
      <c r="BM335" s="26">
        <f t="shared" si="194"/>
        <v>3.2263310297583475E-16</v>
      </c>
      <c r="BN335" s="26">
        <f t="shared" si="194"/>
        <v>4.5272709611125169E-16</v>
      </c>
      <c r="BO335" s="26">
        <f t="shared" si="194"/>
        <v>6.2519456129648992E-16</v>
      </c>
      <c r="BP335" s="26">
        <f t="shared" si="194"/>
        <v>8.4987385676241844E-16</v>
      </c>
      <c r="BQ335" s="26">
        <f t="shared" si="194"/>
        <v>1.1375234698204655E-15</v>
      </c>
      <c r="BR335" s="26">
        <f t="shared" si="194"/>
        <v>1.4994627556724302E-15</v>
      </c>
      <c r="BS335" s="26">
        <f t="shared" si="194"/>
        <v>1.9470635782612183E-15</v>
      </c>
      <c r="BT335" s="26">
        <f t="shared" si="194"/>
        <v>2.4910960486577312E-15</v>
      </c>
      <c r="BU335" s="26">
        <f t="shared" si="194"/>
        <v>3.140947191785843E-15</v>
      </c>
      <c r="BV335" s="26">
        <f t="shared" si="194"/>
        <v>3.9037486526481136E-15</v>
      </c>
      <c r="BW335" s="26">
        <f t="shared" si="194"/>
        <v>4.7834666588786826E-15</v>
      </c>
      <c r="BX335" s="26">
        <f t="shared" si="194"/>
        <v>5.7800222128117361E-15</v>
      </c>
      <c r="BY335" s="26">
        <f t="shared" si="194"/>
        <v>6.8885196234879677E-15</v>
      </c>
      <c r="BZ335" s="26">
        <f t="shared" si="194"/>
        <v>8.0986649627493558E-15</v>
      </c>
      <c r="CA335" s="26">
        <f t="shared" si="194"/>
        <v>9.3944513567892588E-15</v>
      </c>
      <c r="CB335" s="26">
        <f t="shared" si="194"/>
        <v>1.0754174579482451E-14</v>
      </c>
      <c r="CC335" s="26">
        <f t="shared" si="194"/>
        <v>1.2150820628765879E-14</v>
      </c>
      <c r="CD335" s="26">
        <f t="shared" si="194"/>
        <v>1.3552838393623492E-14</v>
      </c>
      <c r="CE335" s="26">
        <f t="shared" si="188"/>
        <v>1.4925277724623312E-14</v>
      </c>
      <c r="CF335" s="26">
        <f t="shared" si="188"/>
        <v>1.6231239525527856E-14</v>
      </c>
      <c r="CG335" s="26">
        <f t="shared" si="188"/>
        <v>1.7433553564455845E-14</v>
      </c>
      <c r="CH335" s="26">
        <f t="shared" si="188"/>
        <v>1.8496575123264137E-14</v>
      </c>
      <c r="CI335" s="26">
        <f t="shared" si="188"/>
        <v>1.938797633402385E-14</v>
      </c>
      <c r="CJ335" s="26">
        <f t="shared" si="188"/>
        <v>2.0080404060238985E-14</v>
      </c>
      <c r="CK335" s="26">
        <f t="shared" si="188"/>
        <v>2.0552884155774021E-14</v>
      </c>
      <c r="CL335" s="26">
        <f t="shared" si="188"/>
        <v>2.0791871180841162E-14</v>
      </c>
      <c r="CM335" s="26">
        <f t="shared" si="188"/>
        <v>2.0791871180841165E-14</v>
      </c>
      <c r="CN335" s="26">
        <f t="shared" si="188"/>
        <v>2.0555599917422514E-14</v>
      </c>
      <c r="CO335" s="26">
        <f t="shared" si="188"/>
        <v>2.0093676323772573E-14</v>
      </c>
      <c r="CP335" s="26">
        <f t="shared" si="188"/>
        <v>1.9423887112980146E-14</v>
      </c>
      <c r="CQ335" s="26">
        <f t="shared" si="188"/>
        <v>1.857008987724477E-14</v>
      </c>
      <c r="CR335" s="26">
        <f t="shared" si="188"/>
        <v>1.7560845862177113E-14</v>
      </c>
      <c r="CS335" s="26">
        <f t="shared" si="188"/>
        <v>1.6427888064617311E-14</v>
      </c>
      <c r="CT335" s="26">
        <f t="shared" si="188"/>
        <v>1.5204534698103252E-14</v>
      </c>
      <c r="CU335" s="26">
        <f t="shared" si="189"/>
        <v>1.39241528287893E-14</v>
      </c>
      <c r="CV335" s="26">
        <f t="shared" si="189"/>
        <v>1.2618763501090275E-14</v>
      </c>
      <c r="CW335" s="26">
        <f t="shared" si="189"/>
        <v>1.1317860047369639E-14</v>
      </c>
      <c r="CX335" s="26">
        <f t="shared" si="189"/>
        <v>1.0047488001236292E-14</v>
      </c>
      <c r="CY335" s="26">
        <f t="shared" si="189"/>
        <v>8.8296106677531216E-15</v>
      </c>
      <c r="CZ335" s="26">
        <f t="shared" si="189"/>
        <v>7.681761280945218E-15</v>
      </c>
      <c r="DA335" s="26">
        <f t="shared" si="189"/>
        <v>6.616962687546875E-15</v>
      </c>
      <c r="DB335" s="26">
        <f t="shared" si="189"/>
        <v>5.6438799393782014E-15</v>
      </c>
      <c r="DC335" s="26">
        <f t="shared" si="189"/>
        <v>4.7671607254942298E-15</v>
      </c>
      <c r="DD335" s="26">
        <f t="shared" si="189"/>
        <v>3.9879132992115098E-15</v>
      </c>
      <c r="DE335" s="26">
        <f t="shared" si="189"/>
        <v>3.3042710193466805E-15</v>
      </c>
      <c r="DF335" s="26">
        <f t="shared" si="189"/>
        <v>2.7119960253128372E-15</v>
      </c>
      <c r="DG335" s="26">
        <f t="shared" si="189"/>
        <v>2.2050808803945541E-15</v>
      </c>
      <c r="DH335" s="26">
        <f t="shared" si="189"/>
        <v>1.7763151536511704E-15</v>
      </c>
      <c r="DI335" s="26">
        <f t="shared" si="189"/>
        <v>1.4177928290610246E-15</v>
      </c>
      <c r="DJ335" s="26">
        <f t="shared" si="189"/>
        <v>1.1213452375300831E-15</v>
      </c>
      <c r="DK335" s="26">
        <f t="shared" si="187"/>
        <v>8.7889221319925416E-16</v>
      </c>
      <c r="DL335" s="26">
        <f t="shared" si="187"/>
        <v>6.8271091561013721E-16</v>
      </c>
      <c r="DM335" s="26">
        <f t="shared" si="187"/>
        <v>5.2562698812461856E-16</v>
      </c>
      <c r="DN335" s="26">
        <f t="shared" si="187"/>
        <v>4.0113638567405069E-16</v>
      </c>
      <c r="DO335" s="26">
        <f t="shared" si="187"/>
        <v>3.0346839611862998E-16</v>
      </c>
      <c r="DP335" s="26">
        <f t="shared" si="187"/>
        <v>2.2760129708897207E-16</v>
      </c>
      <c r="DQ335" s="26">
        <f t="shared" si="187"/>
        <v>1.6924199014308081E-16</v>
      </c>
      <c r="DR335" s="26">
        <f t="shared" si="187"/>
        <v>1.2478011137667948E-16</v>
      </c>
      <c r="DS335" s="26">
        <f t="shared" si="187"/>
        <v>9.1225795712362042E-17</v>
      </c>
      <c r="DT335" s="26">
        <f t="shared" si="187"/>
        <v>6.6138701891462196E-17</v>
      </c>
      <c r="DU335" s="26">
        <f t="shared" si="187"/>
        <v>4.7554273260803315E-17</v>
      </c>
      <c r="DV335" s="26">
        <f t="shared" si="187"/>
        <v>3.3911653882704108E-17</v>
      </c>
      <c r="DW335" s="26">
        <f t="shared" si="187"/>
        <v>2.3986291770693253E-17</v>
      </c>
      <c r="DX335" s="26">
        <f t="shared" si="191"/>
        <v>1.6829091806857324E-17</v>
      </c>
      <c r="DY335" s="26">
        <f t="shared" si="191"/>
        <v>1.1713047897572766E-17</v>
      </c>
      <c r="DZ335" s="26">
        <f t="shared" si="191"/>
        <v>8.087580691181164E-18</v>
      </c>
      <c r="EA335" s="26">
        <f t="shared" si="191"/>
        <v>5.5403111821476854E-18</v>
      </c>
      <c r="EB335" s="26">
        <f t="shared" si="191"/>
        <v>3.7656802566160238E-18</v>
      </c>
      <c r="EC335" s="26">
        <f t="shared" si="191"/>
        <v>2.5396448242294034E-18</v>
      </c>
      <c r="ED335" s="26">
        <f t="shared" si="191"/>
        <v>1.69960845929199E-18</v>
      </c>
      <c r="EE335" s="26">
        <f t="shared" si="195"/>
        <v>1.1287476027358965E-18</v>
      </c>
      <c r="EF335" s="26">
        <f t="shared" si="195"/>
        <v>7.4394728362139381E-19</v>
      </c>
      <c r="EG335" s="26">
        <f t="shared" si="195"/>
        <v>4.8664220808316403E-19</v>
      </c>
      <c r="EH335" s="26">
        <f t="shared" si="195"/>
        <v>3.1595426942713161E-19</v>
      </c>
      <c r="EI335" s="26">
        <f t="shared" si="195"/>
        <v>2.0361497363081777E-19</v>
      </c>
      <c r="EJ335" s="26">
        <f t="shared" si="195"/>
        <v>1.3025369636677149E-19</v>
      </c>
      <c r="EK335" s="26">
        <f t="shared" si="195"/>
        <v>8.2715850977439969E-20</v>
      </c>
      <c r="EL335" s="26">
        <f t="shared" si="195"/>
        <v>5.2146949529255209E-20</v>
      </c>
      <c r="EM335" s="26">
        <f t="shared" si="195"/>
        <v>3.2638738194570024E-20</v>
      </c>
      <c r="EN335" s="26">
        <f t="shared" si="195"/>
        <v>2.0282644449482732E-20</v>
      </c>
      <c r="EO335" s="26">
        <f t="shared" si="195"/>
        <v>1.2514823170957409E-20</v>
      </c>
      <c r="EP335" s="26">
        <f t="shared" si="195"/>
        <v>7.6675325061499506E-21</v>
      </c>
      <c r="EQ335" s="26">
        <f t="shared" si="195"/>
        <v>4.6648624338114617E-21</v>
      </c>
      <c r="ER335" s="26">
        <f t="shared" si="195"/>
        <v>2.818354387094454E-21</v>
      </c>
      <c r="ES335" s="26">
        <f t="shared" si="192"/>
        <v>1.6910126322566612E-21</v>
      </c>
      <c r="ET335" s="26">
        <f t="shared" si="192"/>
        <v>1.0076582123721398E-21</v>
      </c>
      <c r="EU335" s="26">
        <f t="shared" si="192"/>
        <v>5.963691460977795E-22</v>
      </c>
      <c r="EV335" s="26">
        <f t="shared" si="192"/>
        <v>3.5056834939532582E-22</v>
      </c>
      <c r="EW335" s="26">
        <f t="shared" si="192"/>
        <v>2.0469427112344483E-22</v>
      </c>
      <c r="EX335" s="26">
        <f t="shared" si="192"/>
        <v>1.1872267725159903E-22</v>
      </c>
      <c r="EY335" s="26">
        <f t="shared" si="192"/>
        <v>6.8403131926417535E-23</v>
      </c>
      <c r="EZ335" s="26">
        <f t="shared" si="192"/>
        <v>3.9151792615777611E-23</v>
      </c>
      <c r="FA335" s="26">
        <f t="shared" si="192"/>
        <v>2.2262784036423015E-23</v>
      </c>
      <c r="FB335" s="26">
        <f t="shared" si="192"/>
        <v>1.2577027345251828E-23</v>
      </c>
      <c r="FC335" s="26">
        <f t="shared" si="192"/>
        <v>7.0593637357220677E-24</v>
      </c>
      <c r="FD335" s="26">
        <f t="shared" si="192"/>
        <v>3.936952852614141E-24</v>
      </c>
      <c r="FE335" s="26">
        <f t="shared" si="192"/>
        <v>2.1816235552702864E-24</v>
      </c>
      <c r="FF335" s="26">
        <f t="shared" si="192"/>
        <v>1.2012737298007278E-24</v>
      </c>
      <c r="FG335" s="26">
        <f t="shared" si="192"/>
        <v>6.5730072007963799E-25</v>
      </c>
      <c r="FH335" s="26">
        <f t="shared" si="192"/>
        <v>3.5740726654330288E-25</v>
      </c>
    </row>
    <row r="336" spans="2:164" ht="19.2" customHeight="1" x14ac:dyDescent="0.3">
      <c r="B336" s="26">
        <f t="shared" si="176"/>
        <v>2.5609760933055068E-13</v>
      </c>
      <c r="C336" s="3">
        <v>152</v>
      </c>
      <c r="D336" s="26">
        <f t="shared" si="190"/>
        <v>4.2148837290906268E-51</v>
      </c>
      <c r="E336" s="26">
        <f t="shared" si="190"/>
        <v>3.6669488443088448E-49</v>
      </c>
      <c r="F336" s="26">
        <f t="shared" si="190"/>
        <v>1.5951227472743315E-47</v>
      </c>
      <c r="G336" s="26">
        <f t="shared" si="190"/>
        <v>4.6258559670956196E-46</v>
      </c>
      <c r="H336" s="26">
        <f t="shared" si="190"/>
        <v>1.0061236728432947E-44</v>
      </c>
      <c r="I336" s="26">
        <f t="shared" si="190"/>
        <v>1.7506551907473359E-43</v>
      </c>
      <c r="J336" s="26">
        <f t="shared" si="190"/>
        <v>2.5384500265836116E-42</v>
      </c>
      <c r="K336" s="26">
        <f t="shared" si="190"/>
        <v>3.15493074732535E-41</v>
      </c>
      <c r="L336" s="26">
        <f t="shared" si="190"/>
        <v>3.4309871877163352E-40</v>
      </c>
      <c r="M336" s="26">
        <f t="shared" si="190"/>
        <v>3.316620948125783E-39</v>
      </c>
      <c r="N336" s="26">
        <f t="shared" si="190"/>
        <v>2.8854602248694665E-38</v>
      </c>
      <c r="O336" s="26">
        <f t="shared" si="190"/>
        <v>2.2821367233058155E-37</v>
      </c>
      <c r="P336" s="26">
        <f t="shared" si="190"/>
        <v>1.6545491243967282E-36</v>
      </c>
      <c r="Q336" s="26">
        <f t="shared" si="190"/>
        <v>1.1072751832501196E-35</v>
      </c>
      <c r="R336" s="26">
        <f t="shared" si="190"/>
        <v>6.8809243530542907E-35</v>
      </c>
      <c r="S336" s="26">
        <f t="shared" si="190"/>
        <v>3.9909361247714874E-34</v>
      </c>
      <c r="T336" s="26">
        <f t="shared" ref="T336:AI344" si="196">$B336*T$182</f>
        <v>2.1700715178444993E-33</v>
      </c>
      <c r="U336" s="26">
        <f t="shared" si="196"/>
        <v>1.1105660120733536E-32</v>
      </c>
      <c r="V336" s="26">
        <f t="shared" si="196"/>
        <v>5.3677357250212376E-32</v>
      </c>
      <c r="W336" s="26">
        <f t="shared" si="196"/>
        <v>2.4578579372465726E-31</v>
      </c>
      <c r="X336" s="26">
        <f t="shared" si="196"/>
        <v>1.0691682027022641E-30</v>
      </c>
      <c r="Y336" s="26">
        <f t="shared" si="196"/>
        <v>4.4294111254808037E-30</v>
      </c>
      <c r="Z336" s="26">
        <f t="shared" si="196"/>
        <v>1.7516307632583117E-29</v>
      </c>
      <c r="AA336" s="26">
        <f t="shared" si="196"/>
        <v>6.6257337566727658E-29</v>
      </c>
      <c r="AB336" s="26">
        <f t="shared" si="196"/>
        <v>2.4018284867938781E-28</v>
      </c>
      <c r="AC336" s="26">
        <f t="shared" si="196"/>
        <v>8.3583631340427039E-28</v>
      </c>
      <c r="AD336" s="26">
        <f t="shared" si="196"/>
        <v>2.7968368948527363E-27</v>
      </c>
      <c r="AE336" s="26">
        <f t="shared" si="196"/>
        <v>9.0120299945254933E-27</v>
      </c>
      <c r="AF336" s="26">
        <f t="shared" si="196"/>
        <v>2.8001664625847233E-26</v>
      </c>
      <c r="AG336" s="26">
        <f t="shared" si="196"/>
        <v>8.4004993877541591E-26</v>
      </c>
      <c r="AH336" s="26">
        <f t="shared" si="196"/>
        <v>2.4361448224486897E-25</v>
      </c>
      <c r="AI336" s="26">
        <f t="shared" si="194"/>
        <v>6.8369225662269865E-25</v>
      </c>
      <c r="AJ336" s="26">
        <f t="shared" si="194"/>
        <v>1.8587883226929609E-24</v>
      </c>
      <c r="AK336" s="26">
        <f t="shared" si="194"/>
        <v>4.9004419416450823E-24</v>
      </c>
      <c r="AL336" s="26">
        <f t="shared" si="194"/>
        <v>1.2539366144797706E-23</v>
      </c>
      <c r="AM336" s="26">
        <f t="shared" si="194"/>
        <v>3.116928155992564E-23</v>
      </c>
      <c r="AN336" s="26">
        <f t="shared" si="194"/>
        <v>7.5325763769820546E-23</v>
      </c>
      <c r="AO336" s="26">
        <f t="shared" si="194"/>
        <v>1.7711733643174053E-22</v>
      </c>
      <c r="AP336" s="26">
        <f t="shared" si="194"/>
        <v>4.0550548077793202E-22</v>
      </c>
      <c r="AQ336" s="26">
        <f t="shared" si="194"/>
        <v>9.0458914942769251E-22</v>
      </c>
      <c r="AR336" s="26">
        <f t="shared" si="194"/>
        <v>1.9674814000052362E-21</v>
      </c>
      <c r="AS336" s="26">
        <f t="shared" si="194"/>
        <v>4.1748995561086667E-21</v>
      </c>
      <c r="AT336" s="26">
        <f t="shared" si="194"/>
        <v>8.6480062233679427E-21</v>
      </c>
      <c r="AU336" s="26">
        <f t="shared" si="194"/>
        <v>1.749712887053516E-20</v>
      </c>
      <c r="AV336" s="26">
        <f t="shared" si="194"/>
        <v>3.4596595721285276E-20</v>
      </c>
      <c r="AW336" s="26">
        <f t="shared" si="194"/>
        <v>6.6886751727818088E-20</v>
      </c>
      <c r="AX336" s="26">
        <f t="shared" si="194"/>
        <v>1.2650320435478657E-19</v>
      </c>
      <c r="AY336" s="26">
        <f t="shared" si="194"/>
        <v>2.3416550593332973E-19</v>
      </c>
      <c r="AZ336" s="26">
        <f t="shared" si="194"/>
        <v>4.2442497950415898E-19</v>
      </c>
      <c r="BA336" s="26">
        <f t="shared" si="194"/>
        <v>7.5357088197677256E-19</v>
      </c>
      <c r="BB336" s="26">
        <f t="shared" si="194"/>
        <v>1.3112133346395885E-18</v>
      </c>
      <c r="BC336" s="26">
        <f t="shared" si="194"/>
        <v>2.2367756885028226E-18</v>
      </c>
      <c r="BD336" s="26">
        <f t="shared" si="194"/>
        <v>3.7422977865335487E-18</v>
      </c>
      <c r="BE336" s="26">
        <f t="shared" si="194"/>
        <v>6.1430171212909238E-18</v>
      </c>
      <c r="BF336" s="26">
        <f t="shared" si="194"/>
        <v>9.8970831398576215E-18</v>
      </c>
      <c r="BG336" s="26">
        <f t="shared" si="194"/>
        <v>1.565538605759301E-17</v>
      </c>
      <c r="BH336" s="26">
        <f t="shared" si="194"/>
        <v>2.4321760482331979E-17</v>
      </c>
      <c r="BI336" s="26">
        <f t="shared" si="194"/>
        <v>3.7122687051980429E-17</v>
      </c>
      <c r="BJ336" s="26">
        <f t="shared" si="194"/>
        <v>5.5684030577970345E-17</v>
      </c>
      <c r="BK336" s="26">
        <f t="shared" si="194"/>
        <v>8.2110350174295184E-17</v>
      </c>
      <c r="BL336" s="26">
        <f t="shared" si="194"/>
        <v>1.1906000775272846E-16</v>
      </c>
      <c r="BM336" s="26">
        <f t="shared" si="194"/>
        <v>1.6980689630307174E-16</v>
      </c>
      <c r="BN336" s="26">
        <f t="shared" si="194"/>
        <v>2.3827741900592311E-16</v>
      </c>
      <c r="BO336" s="26">
        <f t="shared" si="194"/>
        <v>3.2904976910341731E-16</v>
      </c>
      <c r="BP336" s="26">
        <f t="shared" si="194"/>
        <v>4.4730202987495916E-16</v>
      </c>
      <c r="BQ336" s="26">
        <f t="shared" si="194"/>
        <v>5.9869656306340571E-16</v>
      </c>
      <c r="BR336" s="26">
        <f t="shared" si="194"/>
        <v>7.8919092403812498E-16</v>
      </c>
      <c r="BS336" s="26">
        <f t="shared" si="194"/>
        <v>1.0247703043480146E-15</v>
      </c>
      <c r="BT336" s="26">
        <f t="shared" si="194"/>
        <v>1.3111031835040753E-15</v>
      </c>
      <c r="BU336" s="26">
        <f t="shared" si="194"/>
        <v>1.6531301009399253E-15</v>
      </c>
      <c r="BV336" s="26">
        <f t="shared" si="194"/>
        <v>2.0546045540253326E-15</v>
      </c>
      <c r="BW336" s="26">
        <f t="shared" si="194"/>
        <v>2.5176140309887921E-15</v>
      </c>
      <c r="BX336" s="26">
        <f t="shared" si="194"/>
        <v>3.0421169541114547E-15</v>
      </c>
      <c r="BY336" s="26">
        <f t="shared" si="194"/>
        <v>3.6255366439410528E-15</v>
      </c>
      <c r="BZ336" s="26">
        <f t="shared" si="194"/>
        <v>4.2624552435523128E-15</v>
      </c>
      <c r="CA336" s="26">
        <f t="shared" si="194"/>
        <v>4.9444480825206856E-15</v>
      </c>
      <c r="CB336" s="26">
        <f t="shared" si="194"/>
        <v>5.660091883938159E-15</v>
      </c>
      <c r="CC336" s="26">
        <f t="shared" si="194"/>
        <v>6.3951687519820718E-15</v>
      </c>
      <c r="CD336" s="26">
        <f t="shared" si="194"/>
        <v>7.1330728387492398E-15</v>
      </c>
      <c r="CE336" s="26">
        <f t="shared" si="188"/>
        <v>7.8554093287491495E-15</v>
      </c>
      <c r="CF336" s="26">
        <f t="shared" si="188"/>
        <v>8.5427576450147016E-15</v>
      </c>
      <c r="CG336" s="26">
        <f t="shared" si="188"/>
        <v>9.1755545076083825E-15</v>
      </c>
      <c r="CH336" s="26">
        <f t="shared" si="188"/>
        <v>9.7350395385601188E-15</v>
      </c>
      <c r="CI336" s="26">
        <f t="shared" si="188"/>
        <v>1.0204198070538917E-14</v>
      </c>
      <c r="CJ336" s="26">
        <f t="shared" si="188"/>
        <v>1.0568633715915304E-14</v>
      </c>
      <c r="CK336" s="26">
        <f t="shared" si="188"/>
        <v>1.0817307450407431E-14</v>
      </c>
      <c r="CL336" s="26">
        <f t="shared" si="188"/>
        <v>1.0943090095179611E-14</v>
      </c>
      <c r="CM336" s="26">
        <f t="shared" si="188"/>
        <v>1.0943090095179613E-14</v>
      </c>
      <c r="CN336" s="26">
        <f t="shared" si="188"/>
        <v>1.081873679864348E-14</v>
      </c>
      <c r="CO336" s="26">
        <f t="shared" si="188"/>
        <v>1.0575619117775089E-14</v>
      </c>
      <c r="CP336" s="26">
        <f t="shared" si="188"/>
        <v>1.0223098480515915E-14</v>
      </c>
      <c r="CQ336" s="26">
        <f t="shared" si="188"/>
        <v>9.7737315143393985E-15</v>
      </c>
      <c r="CR336" s="26">
        <f t="shared" si="188"/>
        <v>9.2425504537774717E-15</v>
      </c>
      <c r="CS336" s="26">
        <f t="shared" si="188"/>
        <v>8.6462568761144151E-15</v>
      </c>
      <c r="CT336" s="26">
        <f t="shared" si="188"/>
        <v>8.0023866832122764E-15</v>
      </c>
      <c r="CU336" s="26">
        <f t="shared" si="189"/>
        <v>7.3285014888365079E-15</v>
      </c>
      <c r="CV336" s="26">
        <f t="shared" si="189"/>
        <v>6.6414544742580707E-15</v>
      </c>
      <c r="CW336" s="26">
        <f t="shared" si="189"/>
        <v>5.956768445984049E-15</v>
      </c>
      <c r="CX336" s="26">
        <f t="shared" si="189"/>
        <v>5.2881515795980741E-15</v>
      </c>
      <c r="CY336" s="26">
        <f t="shared" si="189"/>
        <v>4.6471635093437708E-15</v>
      </c>
      <c r="CZ336" s="26">
        <f t="shared" si="189"/>
        <v>4.0430322531290808E-15</v>
      </c>
      <c r="DA336" s="26">
        <f t="shared" si="189"/>
        <v>3.4826119408141613E-15</v>
      </c>
      <c r="DB336" s="26">
        <f t="shared" si="189"/>
        <v>2.9704631259885413E-15</v>
      </c>
      <c r="DC336" s="26">
        <f t="shared" si="189"/>
        <v>2.5090319607864487E-15</v>
      </c>
      <c r="DD336" s="26">
        <f t="shared" si="189"/>
        <v>2.0989017364271203E-15</v>
      </c>
      <c r="DE336" s="26">
        <f t="shared" si="189"/>
        <v>1.7390900101824716E-15</v>
      </c>
      <c r="DF336" s="26">
        <f t="shared" si="189"/>
        <v>1.4273663291120264E-15</v>
      </c>
      <c r="DG336" s="26">
        <f t="shared" si="189"/>
        <v>1.1605688844181919E-15</v>
      </c>
      <c r="DH336" s="26">
        <f t="shared" si="189"/>
        <v>9.3490271244798899E-16</v>
      </c>
      <c r="DI336" s="26">
        <f t="shared" si="189"/>
        <v>7.4620675213738494E-16</v>
      </c>
      <c r="DJ336" s="26">
        <f t="shared" si="189"/>
        <v>5.901817039632044E-16</v>
      </c>
      <c r="DK336" s="26">
        <f t="shared" si="187"/>
        <v>4.6257484905224126E-16</v>
      </c>
      <c r="DL336" s="26">
        <f t="shared" si="187"/>
        <v>3.5932153453165289E-16</v>
      </c>
      <c r="DM336" s="26">
        <f t="shared" si="187"/>
        <v>2.7664578322348474E-16</v>
      </c>
      <c r="DN336" s="26">
        <f t="shared" si="187"/>
        <v>2.1112441351265928E-16</v>
      </c>
      <c r="DO336" s="26">
        <f t="shared" si="187"/>
        <v>1.5972020848349022E-16</v>
      </c>
      <c r="DP336" s="26">
        <f t="shared" si="187"/>
        <v>1.1979015636261745E-16</v>
      </c>
      <c r="DQ336" s="26">
        <f t="shared" si="187"/>
        <v>8.9074731654253481E-17</v>
      </c>
      <c r="DR336" s="26">
        <f t="shared" si="187"/>
        <v>6.5673742829831614E-17</v>
      </c>
      <c r="DS336" s="26">
        <f t="shared" si="187"/>
        <v>4.8013576690717088E-17</v>
      </c>
      <c r="DT336" s="26">
        <f t="shared" si="187"/>
        <v>3.4809843100769745E-17</v>
      </c>
      <c r="DU336" s="26">
        <f t="shared" si="187"/>
        <v>2.5028564874107127E-17</v>
      </c>
      <c r="DV336" s="26">
        <f t="shared" si="187"/>
        <v>1.7848238885633825E-17</v>
      </c>
      <c r="DW336" s="26">
        <f t="shared" si="187"/>
        <v>1.2624364089838615E-17</v>
      </c>
      <c r="DX336" s="26">
        <f t="shared" si="191"/>
        <v>8.857416740451265E-18</v>
      </c>
      <c r="DY336" s="26">
        <f t="shared" si="191"/>
        <v>6.1647620513541167E-18</v>
      </c>
      <c r="DZ336" s="26">
        <f t="shared" si="191"/>
        <v>4.2566214164111595E-18</v>
      </c>
      <c r="EA336" s="26">
        <f t="shared" si="191"/>
        <v>2.9159532537619535E-18</v>
      </c>
      <c r="EB336" s="26">
        <f t="shared" si="191"/>
        <v>1.9819369771663378E-18</v>
      </c>
      <c r="EC336" s="26">
        <f t="shared" si="191"/>
        <v>1.3366551706470607E-18</v>
      </c>
      <c r="ED336" s="26">
        <f t="shared" si="191"/>
        <v>8.9453076804842005E-19</v>
      </c>
      <c r="EE336" s="26">
        <f t="shared" si="195"/>
        <v>5.9407768565047467E-19</v>
      </c>
      <c r="EF336" s="26">
        <f t="shared" si="195"/>
        <v>3.9155120190599859E-19</v>
      </c>
      <c r="EG336" s="26">
        <f t="shared" si="195"/>
        <v>2.5612747793850859E-19</v>
      </c>
      <c r="EH336" s="26">
        <f t="shared" si="195"/>
        <v>1.6629172075112269E-19</v>
      </c>
      <c r="EI336" s="26">
        <f t="shared" si="195"/>
        <v>1.0716577559516776E-19</v>
      </c>
      <c r="EJ336" s="26">
        <f t="shared" si="195"/>
        <v>6.8554577035143212E-20</v>
      </c>
      <c r="EK336" s="26">
        <f t="shared" si="195"/>
        <v>4.3534658409179132E-20</v>
      </c>
      <c r="EL336" s="26">
        <f t="shared" si="195"/>
        <v>2.7445762910134454E-20</v>
      </c>
      <c r="EM336" s="26">
        <f t="shared" si="195"/>
        <v>1.7178283260300094E-20</v>
      </c>
      <c r="EN336" s="26">
        <f t="shared" si="195"/>
        <v>1.0675076026043593E-20</v>
      </c>
      <c r="EO336" s="26">
        <f t="shared" si="195"/>
        <v>6.5867490373460357E-21</v>
      </c>
      <c r="EP336" s="26">
        <f t="shared" si="195"/>
        <v>4.0355434242894673E-21</v>
      </c>
      <c r="EQ336" s="26">
        <f t="shared" si="195"/>
        <v>2.4551907546376232E-21</v>
      </c>
      <c r="ER336" s="26">
        <f t="shared" si="195"/>
        <v>1.4833444142602458E-21</v>
      </c>
      <c r="ES336" s="26">
        <f t="shared" si="192"/>
        <v>8.9000664855614172E-22</v>
      </c>
      <c r="ET336" s="26">
        <f t="shared" si="192"/>
        <v>5.3034642756428661E-22</v>
      </c>
      <c r="EU336" s="26">
        <f t="shared" si="192"/>
        <v>3.1387849794620126E-22</v>
      </c>
      <c r="EV336" s="26">
        <f t="shared" si="192"/>
        <v>1.8450965757648813E-22</v>
      </c>
      <c r="EW336" s="26">
        <f t="shared" si="192"/>
        <v>1.0773382690707674E-22</v>
      </c>
      <c r="EX336" s="26">
        <f t="shared" si="192"/>
        <v>6.2485619606105047E-23</v>
      </c>
      <c r="EY336" s="26">
        <f t="shared" si="192"/>
        <v>3.6001648382325193E-23</v>
      </c>
      <c r="EZ336" s="26">
        <f t="shared" si="192"/>
        <v>2.0606206639883051E-23</v>
      </c>
      <c r="FA336" s="26">
        <f t="shared" si="192"/>
        <v>1.1717254756012168E-23</v>
      </c>
      <c r="FB336" s="26">
        <f t="shared" si="192"/>
        <v>6.6194880764483615E-24</v>
      </c>
      <c r="FC336" s="26">
        <f t="shared" si="192"/>
        <v>3.7154545977484738E-24</v>
      </c>
      <c r="FD336" s="26">
        <f t="shared" si="192"/>
        <v>2.0720804487442946E-24</v>
      </c>
      <c r="FE336" s="26">
        <f t="shared" si="192"/>
        <v>1.148222923826472E-24</v>
      </c>
      <c r="FF336" s="26">
        <f t="shared" si="192"/>
        <v>6.3224933147407026E-25</v>
      </c>
      <c r="FG336" s="26">
        <f t="shared" si="192"/>
        <v>3.4594774741033742E-25</v>
      </c>
      <c r="FH336" s="26">
        <f t="shared" si="192"/>
        <v>1.8810908765437084E-25</v>
      </c>
    </row>
    <row r="337" spans="2:164" ht="19.2" customHeight="1" x14ac:dyDescent="0.3">
      <c r="B337" s="26">
        <f t="shared" si="176"/>
        <v>1.3390724670878328E-13</v>
      </c>
      <c r="C337" s="3">
        <v>153</v>
      </c>
      <c r="D337" s="26">
        <f t="shared" si="190"/>
        <v>2.2038607733806969E-51</v>
      </c>
      <c r="E337" s="26">
        <f t="shared" si="190"/>
        <v>1.9173588728412062E-49</v>
      </c>
      <c r="F337" s="26">
        <f t="shared" si="190"/>
        <v>8.340511096859162E-48</v>
      </c>
      <c r="G337" s="26">
        <f t="shared" si="190"/>
        <v>2.4187482180891876E-46</v>
      </c>
      <c r="H337" s="26">
        <f t="shared" si="190"/>
        <v>5.2607773743439699E-45</v>
      </c>
      <c r="I337" s="26">
        <f t="shared" si="190"/>
        <v>9.1537526313585242E-44</v>
      </c>
      <c r="J337" s="26">
        <f t="shared" si="190"/>
        <v>1.3272941315469728E-42</v>
      </c>
      <c r="K337" s="26">
        <f t="shared" si="190"/>
        <v>1.6496369920655253E-41</v>
      </c>
      <c r="L337" s="26">
        <f t="shared" si="190"/>
        <v>1.7939802288712676E-40</v>
      </c>
      <c r="M337" s="26">
        <f t="shared" si="190"/>
        <v>1.7341808879088882E-39</v>
      </c>
      <c r="N337" s="26">
        <f t="shared" si="190"/>
        <v>1.5087373724807512E-38</v>
      </c>
      <c r="O337" s="26">
        <f t="shared" si="190"/>
        <v>1.1932741036893028E-37</v>
      </c>
      <c r="P337" s="26">
        <f t="shared" si="190"/>
        <v>8.6512372517475089E-37</v>
      </c>
      <c r="Q337" s="26">
        <f t="shared" si="190"/>
        <v>5.7896741607848794E-36</v>
      </c>
      <c r="R337" s="26">
        <f t="shared" si="190"/>
        <v>3.5978689427734482E-35</v>
      </c>
      <c r="S337" s="26">
        <f t="shared" si="190"/>
        <v>2.0867639868085993E-34</v>
      </c>
      <c r="T337" s="26">
        <f t="shared" si="196"/>
        <v>1.1346779178271774E-33</v>
      </c>
      <c r="U337" s="26">
        <f t="shared" si="196"/>
        <v>5.8068811088802202E-33</v>
      </c>
      <c r="V337" s="26">
        <f t="shared" si="196"/>
        <v>2.8066592026254544E-32</v>
      </c>
      <c r="W337" s="26">
        <f t="shared" si="196"/>
        <v>1.2851544769916586E-31</v>
      </c>
      <c r="X337" s="26">
        <f t="shared" si="196"/>
        <v>5.590421974913742E-31</v>
      </c>
      <c r="Y337" s="26">
        <f t="shared" si="196"/>
        <v>2.3160319610356903E-30</v>
      </c>
      <c r="Z337" s="26">
        <f t="shared" si="196"/>
        <v>9.1588536640956521E-30</v>
      </c>
      <c r="AA337" s="26">
        <f t="shared" si="196"/>
        <v>3.4644359512014104E-29</v>
      </c>
      <c r="AB337" s="26">
        <f t="shared" si="196"/>
        <v>1.2558580323105115E-28</v>
      </c>
      <c r="AC337" s="26">
        <f t="shared" si="196"/>
        <v>4.3703859524405841E-28</v>
      </c>
      <c r="AD337" s="26">
        <f t="shared" si="196"/>
        <v>1.4623983763935725E-27</v>
      </c>
      <c r="AE337" s="26">
        <f t="shared" si="196"/>
        <v>4.712172546157072E-27</v>
      </c>
      <c r="AF337" s="26">
        <f t="shared" si="196"/>
        <v>1.4641393268416703E-26</v>
      </c>
      <c r="AG337" s="26">
        <f t="shared" si="196"/>
        <v>4.392417980525005E-26</v>
      </c>
      <c r="AH337" s="26">
        <f t="shared" si="196"/>
        <v>1.273801214352243E-25</v>
      </c>
      <c r="AI337" s="26">
        <f t="shared" si="194"/>
        <v>3.5748614725369497E-25</v>
      </c>
      <c r="AJ337" s="26">
        <f t="shared" si="194"/>
        <v>9.7191546284598257E-25</v>
      </c>
      <c r="AK337" s="26">
        <f t="shared" si="194"/>
        <v>2.5623225838666834E-24</v>
      </c>
      <c r="AL337" s="26">
        <f t="shared" si="194"/>
        <v>6.5565313175412163E-24</v>
      </c>
      <c r="AM337" s="26">
        <f t="shared" si="194"/>
        <v>1.6297663560745263E-23</v>
      </c>
      <c r="AN337" s="26">
        <f t="shared" si="194"/>
        <v>3.9386020271801187E-23</v>
      </c>
      <c r="AO337" s="26">
        <f t="shared" si="194"/>
        <v>9.2610371990451595E-23</v>
      </c>
      <c r="AP337" s="26">
        <f t="shared" si="194"/>
        <v>2.1202900955708642E-22</v>
      </c>
      <c r="AQ337" s="26">
        <f t="shared" si="194"/>
        <v>4.7298779055042256E-22</v>
      </c>
      <c r="AR337" s="26">
        <f t="shared" si="194"/>
        <v>1.0287484444471716E-21</v>
      </c>
      <c r="AS337" s="26">
        <f t="shared" si="194"/>
        <v>2.1829540162659471E-21</v>
      </c>
      <c r="AT337" s="26">
        <f t="shared" si="194"/>
        <v>4.5218333194080277E-21</v>
      </c>
      <c r="AU337" s="26">
        <f t="shared" si="194"/>
        <v>9.1488255532209037E-21</v>
      </c>
      <c r="AV337" s="26">
        <f t="shared" si="194"/>
        <v>1.8089723252959433E-20</v>
      </c>
      <c r="AW337" s="26">
        <f t="shared" si="194"/>
        <v>3.4973464955721511E-20</v>
      </c>
      <c r="AX337" s="26">
        <f t="shared" si="194"/>
        <v>6.6145466329299486E-20</v>
      </c>
      <c r="AY337" s="26">
        <f t="shared" si="194"/>
        <v>1.2243948022657637E-19</v>
      </c>
      <c r="AZ337" s="26">
        <f t="shared" si="194"/>
        <v>2.2192155791066905E-19</v>
      </c>
      <c r="BA337" s="26">
        <f t="shared" si="194"/>
        <v>3.9402399057608617E-19</v>
      </c>
      <c r="BB337" s="26">
        <f t="shared" si="194"/>
        <v>6.8560174360239203E-19</v>
      </c>
      <c r="BC337" s="26">
        <f t="shared" si="194"/>
        <v>1.1695559155570192E-18</v>
      </c>
      <c r="BD337" s="26">
        <f t="shared" si="194"/>
        <v>1.9567570125665408E-18</v>
      </c>
      <c r="BE337" s="26">
        <f t="shared" si="194"/>
        <v>3.212035096099796E-18</v>
      </c>
      <c r="BF337" s="26">
        <f t="shared" si="194"/>
        <v>5.1749454326052388E-18</v>
      </c>
      <c r="BG337" s="26">
        <f t="shared" si="194"/>
        <v>8.1858227752119476E-18</v>
      </c>
      <c r="BH337" s="26">
        <f t="shared" si="194"/>
        <v>1.271726038291855E-17</v>
      </c>
      <c r="BI337" s="26">
        <f t="shared" si="194"/>
        <v>1.9410555321296754E-17</v>
      </c>
      <c r="BJ337" s="26">
        <f t="shared" si="194"/>
        <v>2.9115832981944972E-17</v>
      </c>
      <c r="BK337" s="26">
        <f t="shared" si="194"/>
        <v>4.2933516431003577E-17</v>
      </c>
      <c r="BL337" s="26">
        <f t="shared" si="194"/>
        <v>6.2253598824955412E-17</v>
      </c>
      <c r="BM337" s="26">
        <f t="shared" si="194"/>
        <v>8.878791963559214E-17</v>
      </c>
      <c r="BN337" s="26">
        <f t="shared" si="194"/>
        <v>1.2458950013381471E-16</v>
      </c>
      <c r="BO337" s="26">
        <f t="shared" si="194"/>
        <v>1.7205216685145826E-16</v>
      </c>
      <c r="BP337" s="26">
        <f t="shared" si="194"/>
        <v>2.338834143137017E-16</v>
      </c>
      <c r="BQ337" s="26">
        <f t="shared" si="194"/>
        <v>3.1304395454295399E-16</v>
      </c>
      <c r="BR337" s="26">
        <f t="shared" si="194"/>
        <v>4.1264884917025714E-16</v>
      </c>
      <c r="BS337" s="26">
        <f t="shared" si="194"/>
        <v>5.3582761011660331E-16</v>
      </c>
      <c r="BT337" s="26">
        <f t="shared" si="194"/>
        <v>6.8554414823741794E-16</v>
      </c>
      <c r="BU337" s="26">
        <f t="shared" si="194"/>
        <v>8.6438175212544217E-16</v>
      </c>
      <c r="BV337" s="26">
        <f t="shared" si="194"/>
        <v>1.0743030347844765E-15</v>
      </c>
      <c r="BW337" s="26">
        <f t="shared" si="194"/>
        <v>1.3163994933274594E-15</v>
      </c>
      <c r="BX337" s="26">
        <f t="shared" si="194"/>
        <v>1.5906493877706787E-15</v>
      </c>
      <c r="BY337" s="26">
        <f t="shared" si="194"/>
        <v>1.8957054347403999E-15</v>
      </c>
      <c r="BZ337" s="26">
        <f t="shared" si="194"/>
        <v>2.228734767870467E-15</v>
      </c>
      <c r="CA337" s="26">
        <f t="shared" si="194"/>
        <v>2.5853323307297434E-15</v>
      </c>
      <c r="CB337" s="26">
        <f t="shared" si="194"/>
        <v>2.9595251680722096E-15</v>
      </c>
      <c r="CC337" s="26">
        <f t="shared" si="194"/>
        <v>3.343879086003663E-15</v>
      </c>
      <c r="CD337" s="26">
        <f t="shared" si="194"/>
        <v>3.7297112882348584E-15</v>
      </c>
      <c r="CE337" s="26">
        <f t="shared" si="188"/>
        <v>4.1074035705877477E-15</v>
      </c>
      <c r="CF337" s="26">
        <f t="shared" si="188"/>
        <v>4.4668013830141765E-15</v>
      </c>
      <c r="CG337" s="26">
        <f t="shared" si="188"/>
        <v>4.7976755595337448E-15</v>
      </c>
      <c r="CH337" s="26">
        <f t="shared" si="188"/>
        <v>5.0902167521882448E-15</v>
      </c>
      <c r="CI337" s="26">
        <f t="shared" si="188"/>
        <v>5.33552840289611E-15</v>
      </c>
      <c r="CJ337" s="26">
        <f t="shared" si="188"/>
        <v>5.5260829887138273E-15</v>
      </c>
      <c r="CK337" s="26">
        <f t="shared" si="188"/>
        <v>5.6561084708012119E-15</v>
      </c>
      <c r="CL337" s="26">
        <f t="shared" si="188"/>
        <v>5.7218771739500643E-15</v>
      </c>
      <c r="CM337" s="26">
        <f t="shared" si="188"/>
        <v>5.7218771739500651E-15</v>
      </c>
      <c r="CN337" s="26">
        <f t="shared" si="188"/>
        <v>5.6568558424279042E-15</v>
      </c>
      <c r="CO337" s="26">
        <f t="shared" si="188"/>
        <v>5.5297354864182897E-15</v>
      </c>
      <c r="CP337" s="26">
        <f t="shared" si="188"/>
        <v>5.3454109702043442E-15</v>
      </c>
      <c r="CQ337" s="26">
        <f t="shared" si="188"/>
        <v>5.110447850634927E-15</v>
      </c>
      <c r="CR337" s="26">
        <f t="shared" si="188"/>
        <v>4.8327061196221572E-15</v>
      </c>
      <c r="CS337" s="26">
        <f t="shared" si="188"/>
        <v>4.5209186280336344E-15</v>
      </c>
      <c r="CT337" s="26">
        <f t="shared" ref="CT337:DI344" si="197">$B337*CT$182</f>
        <v>4.1842544748821932E-15</v>
      </c>
      <c r="CU337" s="26">
        <f t="shared" si="197"/>
        <v>3.8318962033131674E-15</v>
      </c>
      <c r="CV337" s="26">
        <f t="shared" si="197"/>
        <v>3.4726559342525498E-15</v>
      </c>
      <c r="CW337" s="26">
        <f t="shared" si="197"/>
        <v>3.1146501678347644E-15</v>
      </c>
      <c r="CX337" s="26">
        <f t="shared" si="197"/>
        <v>2.7650465775675916E-15</v>
      </c>
      <c r="CY337" s="26">
        <f t="shared" si="197"/>
        <v>2.4298894166503122E-15</v>
      </c>
      <c r="CZ337" s="26">
        <f t="shared" si="197"/>
        <v>2.1140037924857722E-15</v>
      </c>
      <c r="DA337" s="26">
        <f t="shared" si="197"/>
        <v>1.820973563824379E-15</v>
      </c>
      <c r="DB337" s="26">
        <f t="shared" si="197"/>
        <v>1.5531833338502016E-15</v>
      </c>
      <c r="DC337" s="26">
        <f t="shared" si="197"/>
        <v>1.3119121363589139E-15</v>
      </c>
      <c r="DD337" s="26">
        <f t="shared" si="197"/>
        <v>1.0974649602233196E-15</v>
      </c>
      <c r="DE337" s="26">
        <f t="shared" si="197"/>
        <v>9.0932810989932209E-16</v>
      </c>
      <c r="DF337" s="26">
        <f t="shared" si="197"/>
        <v>7.4633533548340476E-16</v>
      </c>
      <c r="DG337" s="26">
        <f t="shared" si="197"/>
        <v>6.0683340361734892E-16</v>
      </c>
      <c r="DH337" s="26">
        <f t="shared" si="197"/>
        <v>4.8883801958064276E-16</v>
      </c>
      <c r="DI337" s="26">
        <f t="shared" si="197"/>
        <v>3.901734651698704E-16</v>
      </c>
      <c r="DJ337" s="26">
        <f t="shared" si="189"/>
        <v>3.0859174063435203E-16</v>
      </c>
      <c r="DK337" s="26">
        <f t="shared" si="187"/>
        <v>2.4186920211881641E-16</v>
      </c>
      <c r="DL337" s="26">
        <f t="shared" si="187"/>
        <v>1.8788054093158126E-16</v>
      </c>
      <c r="DM337" s="26">
        <f t="shared" si="187"/>
        <v>1.4465138992077484E-16</v>
      </c>
      <c r="DN337" s="26">
        <f t="shared" si="187"/>
        <v>1.1039185020269651E-16</v>
      </c>
      <c r="DO337" s="26">
        <f t="shared" si="187"/>
        <v>8.35138345011705E-17</v>
      </c>
      <c r="DP337" s="26">
        <f t="shared" si="187"/>
        <v>6.2635375875877761E-17</v>
      </c>
      <c r="DQ337" s="26">
        <f t="shared" si="187"/>
        <v>4.6575023087190882E-17</v>
      </c>
      <c r="DR337" s="26">
        <f t="shared" si="187"/>
        <v>3.4339211937166505E-17</v>
      </c>
      <c r="DS337" s="26">
        <f t="shared" si="187"/>
        <v>2.5105138138936781E-17</v>
      </c>
      <c r="DT337" s="26">
        <f t="shared" si="187"/>
        <v>1.8201225150729089E-17</v>
      </c>
      <c r="DU337" s="26">
        <f t="shared" si="187"/>
        <v>1.3086831306722545E-17</v>
      </c>
      <c r="DV337" s="26">
        <f t="shared" si="187"/>
        <v>9.332412489220204E-18</v>
      </c>
      <c r="DW337" s="26">
        <f t="shared" si="187"/>
        <v>6.6009746874972464E-18</v>
      </c>
      <c r="DX337" s="26">
        <f t="shared" si="191"/>
        <v>4.6313290146149924E-18</v>
      </c>
      <c r="DY337" s="26">
        <f t="shared" si="191"/>
        <v>3.2234049941720535E-18</v>
      </c>
      <c r="DZ337" s="26">
        <f t="shared" si="191"/>
        <v>2.2256844007378379E-18</v>
      </c>
      <c r="EA337" s="26">
        <f t="shared" si="191"/>
        <v>1.5246814398755153E-18</v>
      </c>
      <c r="EB337" s="26">
        <f t="shared" si="191"/>
        <v>1.0363069161653945E-18</v>
      </c>
      <c r="EC337" s="26">
        <f t="shared" si="191"/>
        <v>6.9890466439061273E-19</v>
      </c>
      <c r="ED337" s="26">
        <f t="shared" si="191"/>
        <v>4.6772850616910363E-19</v>
      </c>
      <c r="EE337" s="26">
        <f t="shared" si="195"/>
        <v>3.1062885524207505E-19</v>
      </c>
      <c r="EF337" s="26">
        <f t="shared" si="195"/>
        <v>2.0473265459136971E-19</v>
      </c>
      <c r="EG337" s="26">
        <f t="shared" si="195"/>
        <v>1.3392286428157174E-19</v>
      </c>
      <c r="EH337" s="26">
        <f t="shared" si="195"/>
        <v>8.6949919346991349E-20</v>
      </c>
      <c r="EI337" s="26">
        <f t="shared" si="195"/>
        <v>5.603439246806099E-20</v>
      </c>
      <c r="EJ337" s="26">
        <f t="shared" si="195"/>
        <v>3.5845530475891503E-20</v>
      </c>
      <c r="EK337" s="26">
        <f t="shared" si="195"/>
        <v>2.2763220083230684E-20</v>
      </c>
      <c r="EL337" s="26">
        <f t="shared" si="195"/>
        <v>1.4350725704645316E-20</v>
      </c>
      <c r="EM337" s="26">
        <f t="shared" si="195"/>
        <v>8.982108894274465E-21</v>
      </c>
      <c r="EN337" s="26">
        <f t="shared" si="195"/>
        <v>5.5817390985848273E-21</v>
      </c>
      <c r="EO337" s="26">
        <f t="shared" si="195"/>
        <v>3.4440517842331857E-21</v>
      </c>
      <c r="EP337" s="26">
        <f t="shared" si="195"/>
        <v>2.1100880649879349E-21</v>
      </c>
      <c r="EQ337" s="26">
        <f t="shared" si="195"/>
        <v>1.2837598717059333E-21</v>
      </c>
      <c r="ER337" s="26">
        <f t="shared" si="195"/>
        <v>7.7560492248900941E-22</v>
      </c>
      <c r="ES337" s="26">
        <f t="shared" si="192"/>
        <v>4.6536295349340256E-22</v>
      </c>
      <c r="ET337" s="26">
        <f t="shared" si="192"/>
        <v>2.7730532160223849E-22</v>
      </c>
      <c r="EU337" s="26">
        <f t="shared" si="192"/>
        <v>1.6411947605029961E-22</v>
      </c>
      <c r="EV337" s="26">
        <f t="shared" si="192"/>
        <v>9.6475637948489527E-23</v>
      </c>
      <c r="EW337" s="26">
        <f t="shared" si="192"/>
        <v>5.6331412761869604E-23</v>
      </c>
      <c r="EX337" s="26">
        <f t="shared" si="192"/>
        <v>3.2672219401884653E-23</v>
      </c>
      <c r="EY337" s="26">
        <f t="shared" si="192"/>
        <v>1.8824391311019514E-23</v>
      </c>
      <c r="EZ337" s="26">
        <f t="shared" si="192"/>
        <v>1.0774487131964882E-23</v>
      </c>
      <c r="FA337" s="26">
        <f t="shared" si="192"/>
        <v>6.126669153470352E-24</v>
      </c>
      <c r="FB337" s="26">
        <f t="shared" si="192"/>
        <v>3.461170236051395E-24</v>
      </c>
      <c r="FC337" s="26">
        <f t="shared" si="192"/>
        <v>1.9427213582998356E-24</v>
      </c>
      <c r="FD337" s="26">
        <f t="shared" si="192"/>
        <v>1.0834407575133453E-24</v>
      </c>
      <c r="FE337" s="26">
        <f t="shared" si="192"/>
        <v>6.0037799938638431E-25</v>
      </c>
      <c r="FF337" s="26">
        <f t="shared" si="192"/>
        <v>3.3058788573807254E-25</v>
      </c>
      <c r="FG337" s="26">
        <f t="shared" si="192"/>
        <v>1.8088771106422684E-25</v>
      </c>
      <c r="FH337" s="26">
        <f t="shared" si="192"/>
        <v>9.8357692891173281E-26</v>
      </c>
    </row>
    <row r="338" spans="2:164" ht="19.2" customHeight="1" x14ac:dyDescent="0.3">
      <c r="B338" s="26">
        <f t="shared" si="176"/>
        <v>6.9562206082484902E-14</v>
      </c>
      <c r="C338" s="3">
        <v>154</v>
      </c>
      <c r="D338" s="26">
        <f t="shared" si="190"/>
        <v>1.1448627394185452E-51</v>
      </c>
      <c r="E338" s="26">
        <f t="shared" si="190"/>
        <v>9.9603058329413435E-50</v>
      </c>
      <c r="F338" s="26">
        <f t="shared" si="190"/>
        <v>4.3327330373294402E-48</v>
      </c>
      <c r="G338" s="26">
        <f t="shared" si="190"/>
        <v>1.2564925808255535E-46</v>
      </c>
      <c r="H338" s="26">
        <f t="shared" si="190"/>
        <v>2.732871363295572E-45</v>
      </c>
      <c r="I338" s="26">
        <f t="shared" si="190"/>
        <v>4.7551961721343034E-44</v>
      </c>
      <c r="J338" s="26">
        <f t="shared" si="190"/>
        <v>6.8950344495946715E-43</v>
      </c>
      <c r="K338" s="26">
        <f t="shared" si="190"/>
        <v>8.5695428159248164E-42</v>
      </c>
      <c r="L338" s="26">
        <f t="shared" si="190"/>
        <v>9.3193778123182855E-41</v>
      </c>
      <c r="M338" s="26">
        <f t="shared" si="190"/>
        <v>9.0087318852409887E-40</v>
      </c>
      <c r="N338" s="26">
        <f t="shared" si="190"/>
        <v>7.8375967401597556E-39</v>
      </c>
      <c r="O338" s="26">
        <f t="shared" si="190"/>
        <v>6.1988265126717106E-38</v>
      </c>
      <c r="P338" s="26">
        <f t="shared" si="190"/>
        <v>4.4941492216870235E-37</v>
      </c>
      <c r="Q338" s="26">
        <f t="shared" si="190"/>
        <v>3.0076229406674731E-36</v>
      </c>
      <c r="R338" s="26">
        <f t="shared" si="190"/>
        <v>1.8690228274147804E-35</v>
      </c>
      <c r="S338" s="26">
        <f t="shared" ref="D338:S344" si="198">$B338*S$182</f>
        <v>1.0840332399005724E-34</v>
      </c>
      <c r="T338" s="26">
        <f t="shared" si="196"/>
        <v>5.8944307419593704E-34</v>
      </c>
      <c r="U338" s="26">
        <f t="shared" si="196"/>
        <v>3.0165616150027155E-33</v>
      </c>
      <c r="V338" s="26">
        <f t="shared" si="196"/>
        <v>1.4580047805846534E-32</v>
      </c>
      <c r="W338" s="26">
        <f t="shared" si="196"/>
        <v>6.6761271532034284E-32</v>
      </c>
      <c r="X338" s="26">
        <f t="shared" si="196"/>
        <v>2.9041153116435057E-31</v>
      </c>
      <c r="Y338" s="26">
        <f t="shared" si="196"/>
        <v>1.203133486252308E-30</v>
      </c>
      <c r="Z338" s="26">
        <f t="shared" si="196"/>
        <v>4.7578460592704742E-30</v>
      </c>
      <c r="AA338" s="26">
        <f t="shared" si="196"/>
        <v>1.7997069876370986E-29</v>
      </c>
      <c r="AB338" s="26">
        <f t="shared" si="196"/>
        <v>6.523937830184483E-29</v>
      </c>
      <c r="AC338" s="26">
        <f t="shared" si="196"/>
        <v>2.2703303649042024E-28</v>
      </c>
      <c r="AD338" s="26">
        <f t="shared" si="196"/>
        <v>7.5968746825640209E-28</v>
      </c>
      <c r="AE338" s="26">
        <f t="shared" si="196"/>
        <v>2.4478818421595209E-27</v>
      </c>
      <c r="AF338" s="26">
        <f t="shared" si="196"/>
        <v>7.6059185809956991E-27</v>
      </c>
      <c r="AG338" s="26">
        <f t="shared" si="196"/>
        <v>2.2817755742987066E-26</v>
      </c>
      <c r="AH338" s="26">
        <f t="shared" si="196"/>
        <v>6.6171491654662045E-26</v>
      </c>
      <c r="AI338" s="26">
        <f t="shared" si="194"/>
        <v>1.8570708948243916E-25</v>
      </c>
      <c r="AJ338" s="26">
        <f t="shared" si="194"/>
        <v>5.0489114953038114E-25</v>
      </c>
      <c r="AK338" s="26">
        <f t="shared" si="194"/>
        <v>1.3310766669437331E-24</v>
      </c>
      <c r="AL338" s="26">
        <f t="shared" si="194"/>
        <v>3.4059902948266096E-24</v>
      </c>
      <c r="AM338" s="26">
        <f t="shared" si="194"/>
        <v>8.4663187328546917E-24</v>
      </c>
      <c r="AN338" s="26">
        <f t="shared" si="194"/>
        <v>2.0460270271065575E-23</v>
      </c>
      <c r="AO338" s="26">
        <f t="shared" si="194"/>
        <v>4.8109284150884004E-23</v>
      </c>
      <c r="AP338" s="26">
        <f t="shared" si="194"/>
        <v>1.1014494002965542E-22</v>
      </c>
      <c r="AQ338" s="26">
        <f t="shared" si="194"/>
        <v>2.4570794314307691E-22</v>
      </c>
      <c r="AR338" s="26">
        <f t="shared" si="194"/>
        <v>5.3441477633619373E-22</v>
      </c>
      <c r="AS338" s="26">
        <f t="shared" si="194"/>
        <v>1.1340020863719219E-21</v>
      </c>
      <c r="AT338" s="26">
        <f t="shared" si="194"/>
        <v>2.3490043217704065E-21</v>
      </c>
      <c r="AU338" s="26">
        <f t="shared" si="194"/>
        <v>4.7526366510238517E-21</v>
      </c>
      <c r="AV338" s="26">
        <f t="shared" si="194"/>
        <v>9.3972588327062103E-21</v>
      </c>
      <c r="AW338" s="26">
        <f t="shared" si="194"/>
        <v>1.8168033743231977E-20</v>
      </c>
      <c r="AX338" s="26">
        <f t="shared" si="194"/>
        <v>3.4361281210025744E-20</v>
      </c>
      <c r="AY338" s="26">
        <f t="shared" si="194"/>
        <v>6.3604924793026759E-20</v>
      </c>
      <c r="AZ338" s="26">
        <f t="shared" si="194"/>
        <v>1.1528392618736067E-19</v>
      </c>
      <c r="BA338" s="26">
        <f t="shared" si="194"/>
        <v>2.0468778731225279E-19</v>
      </c>
      <c r="BB338" s="26">
        <f t="shared" si="194"/>
        <v>3.5615674992332098E-19</v>
      </c>
      <c r="BC338" s="26">
        <f t="shared" si="194"/>
        <v>6.0756151457507561E-19</v>
      </c>
      <c r="BD338" s="26">
        <f t="shared" si="194"/>
        <v>1.0164971493852173E-18</v>
      </c>
      <c r="BE338" s="26">
        <f t="shared" si="194"/>
        <v>1.6685896603115844E-18</v>
      </c>
      <c r="BF338" s="26">
        <f t="shared" si="194"/>
        <v>2.6882833416131143E-18</v>
      </c>
      <c r="BG338" s="26">
        <f t="shared" si="194"/>
        <v>4.2523754676425752E-18</v>
      </c>
      <c r="BH338" s="26">
        <f t="shared" si="194"/>
        <v>6.6063690300875666E-18</v>
      </c>
      <c r="BI338" s="26">
        <f t="shared" si="194"/>
        <v>1.0083405361712612E-17</v>
      </c>
      <c r="BJ338" s="26">
        <f t="shared" si="194"/>
        <v>1.5125108042568835E-17</v>
      </c>
      <c r="BK338" s="26">
        <f t="shared" si="194"/>
        <v>2.2303125418703183E-17</v>
      </c>
      <c r="BL338" s="26">
        <f t="shared" si="194"/>
        <v>3.2339531857119731E-17</v>
      </c>
      <c r="BM338" s="26">
        <f t="shared" si="194"/>
        <v>4.612359461589208E-17</v>
      </c>
      <c r="BN338" s="26">
        <f t="shared" si="194"/>
        <v>6.4721818251332389E-17</v>
      </c>
      <c r="BO338" s="26">
        <f t="shared" si="194"/>
        <v>8.9377749013744645E-17</v>
      </c>
      <c r="BP338" s="26">
        <f t="shared" si="194"/>
        <v>1.2149787756555948E-16</v>
      </c>
      <c r="BQ338" s="26">
        <f t="shared" si="194"/>
        <v>1.6262023612621005E-16</v>
      </c>
      <c r="BR338" s="26">
        <f t="shared" si="194"/>
        <v>2.1436303853000394E-16</v>
      </c>
      <c r="BS338" s="26">
        <f t="shared" si="194"/>
        <v>2.7835200525537869E-16</v>
      </c>
      <c r="BT338" s="26">
        <f t="shared" si="194"/>
        <v>3.5612683025320454E-16</v>
      </c>
      <c r="BU338" s="26">
        <f t="shared" si="194"/>
        <v>4.4902948162360681E-16</v>
      </c>
      <c r="BV338" s="26">
        <f t="shared" si="194"/>
        <v>5.5807949858933909E-16</v>
      </c>
      <c r="BW338" s="26">
        <f t="shared" si="194"/>
        <v>6.83843892637642E-16</v>
      </c>
      <c r="BX338" s="26">
        <f t="shared" si="194"/>
        <v>8.263113702704834E-16</v>
      </c>
      <c r="BY338" s="26">
        <f t="shared" si="194"/>
        <v>9.8478204402098814E-16</v>
      </c>
      <c r="BZ338" s="26">
        <f t="shared" si="194"/>
        <v>1.1577842949976467E-15</v>
      </c>
      <c r="CA338" s="26">
        <f t="shared" si="194"/>
        <v>1.343029782197271E-15</v>
      </c>
      <c r="CB338" s="26">
        <f t="shared" si="194"/>
        <v>1.537415671725825E-15</v>
      </c>
      <c r="CC338" s="26">
        <f t="shared" si="194"/>
        <v>1.7370800446772295E-15</v>
      </c>
      <c r="CD338" s="26">
        <f t="shared" si="194"/>
        <v>1.937512357524604E-15</v>
      </c>
      <c r="CE338" s="26">
        <f t="shared" ref="CE338:CT344" si="199">$B338*CE$182</f>
        <v>2.1337161405650664E-15</v>
      </c>
      <c r="CF338" s="26">
        <f t="shared" si="199"/>
        <v>2.32041630286451E-15</v>
      </c>
      <c r="CG338" s="26">
        <f t="shared" si="199"/>
        <v>2.4922989919655847E-15</v>
      </c>
      <c r="CH338" s="26">
        <f t="shared" si="199"/>
        <v>2.6442684426951951E-15</v>
      </c>
      <c r="CI338" s="26">
        <f t="shared" si="199"/>
        <v>2.7717030664395409E-15</v>
      </c>
      <c r="CJ338" s="26">
        <f t="shared" si="199"/>
        <v>2.8706924616695244E-15</v>
      </c>
      <c r="CK338" s="26">
        <f t="shared" si="199"/>
        <v>2.938238166649984E-15</v>
      </c>
      <c r="CL338" s="26">
        <f t="shared" si="199"/>
        <v>2.9724037267273096E-15</v>
      </c>
      <c r="CM338" s="26">
        <f t="shared" si="199"/>
        <v>2.97240372672731E-15</v>
      </c>
      <c r="CN338" s="26">
        <f t="shared" si="199"/>
        <v>2.9386264116508627E-15</v>
      </c>
      <c r="CO338" s="26">
        <f t="shared" si="199"/>
        <v>2.8725898630744399E-15</v>
      </c>
      <c r="CP338" s="26">
        <f t="shared" si="199"/>
        <v>2.7768368676386239E-15</v>
      </c>
      <c r="CQ338" s="26">
        <f t="shared" si="199"/>
        <v>2.654778104225939E-15</v>
      </c>
      <c r="CR338" s="26">
        <f t="shared" si="199"/>
        <v>2.5104966855180066E-15</v>
      </c>
      <c r="CS338" s="26">
        <f t="shared" si="199"/>
        <v>2.3485291574200723E-15</v>
      </c>
      <c r="CT338" s="26">
        <f t="shared" si="199"/>
        <v>2.1736386882504925E-15</v>
      </c>
      <c r="CU338" s="26">
        <f t="shared" si="197"/>
        <v>1.9905954302925566E-15</v>
      </c>
      <c r="CV338" s="26">
        <f t="shared" si="197"/>
        <v>1.8039771087026255E-15</v>
      </c>
      <c r="CW338" s="26">
        <f t="shared" si="197"/>
        <v>1.6180000871868925E-15</v>
      </c>
      <c r="CX338" s="26">
        <f t="shared" si="197"/>
        <v>1.4363878325026467E-15</v>
      </c>
      <c r="CY338" s="26">
        <f t="shared" si="197"/>
        <v>1.2622802164417222E-15</v>
      </c>
      <c r="CZ338" s="26">
        <f t="shared" si="197"/>
        <v>1.0981837883042985E-15</v>
      </c>
      <c r="DA338" s="26">
        <f t="shared" si="197"/>
        <v>9.459602928957824E-16</v>
      </c>
      <c r="DB338" s="26">
        <f t="shared" si="197"/>
        <v>8.0684848511698882E-16</v>
      </c>
      <c r="DC338" s="26">
        <f t="shared" si="197"/>
        <v>6.8151279810852749E-16</v>
      </c>
      <c r="DD338" s="26">
        <f t="shared" si="197"/>
        <v>5.7011166764847842E-16</v>
      </c>
      <c r="DE338" s="26">
        <f t="shared" si="197"/>
        <v>4.7237823890873934E-16</v>
      </c>
      <c r="DF338" s="26">
        <f t="shared" si="197"/>
        <v>3.8770666778358731E-16</v>
      </c>
      <c r="DG338" s="26">
        <f t="shared" si="197"/>
        <v>3.1523813174927254E-16</v>
      </c>
      <c r="DH338" s="26">
        <f t="shared" si="197"/>
        <v>2.5394182835358093E-16</v>
      </c>
      <c r="DI338" s="26">
        <f t="shared" si="197"/>
        <v>2.026875143739589E-16</v>
      </c>
      <c r="DJ338" s="26">
        <f t="shared" si="189"/>
        <v>1.6030739773213111E-16</v>
      </c>
      <c r="DK338" s="26">
        <f t="shared" si="187"/>
        <v>1.2564633876302168E-16</v>
      </c>
      <c r="DL338" s="26">
        <f t="shared" si="187"/>
        <v>9.7600281003418952E-17</v>
      </c>
      <c r="DM338" s="26">
        <f t="shared" si="187"/>
        <v>7.5143579179623382E-17</v>
      </c>
      <c r="DN338" s="26">
        <f t="shared" si="187"/>
        <v>5.7346415689712542E-17</v>
      </c>
      <c r="DO338" s="26">
        <f t="shared" si="187"/>
        <v>4.3383810130478228E-17</v>
      </c>
      <c r="DP338" s="26">
        <f t="shared" si="187"/>
        <v>3.2537857597858613E-17</v>
      </c>
      <c r="DQ338" s="26">
        <f t="shared" si="187"/>
        <v>2.4194817188151134E-17</v>
      </c>
      <c r="DR338" s="26">
        <f t="shared" si="187"/>
        <v>1.7838551655670931E-17</v>
      </c>
      <c r="DS338" s="26">
        <f t="shared" si="187"/>
        <v>1.3041630202045096E-17</v>
      </c>
      <c r="DT338" s="26">
        <f t="shared" si="187"/>
        <v>9.4551818964826551E-18</v>
      </c>
      <c r="DU338" s="26">
        <f t="shared" si="187"/>
        <v>6.7983539255701617E-18</v>
      </c>
      <c r="DV338" s="26">
        <f t="shared" si="187"/>
        <v>4.848006487906605E-18</v>
      </c>
      <c r="DW338" s="26">
        <f t="shared" si="187"/>
        <v>3.4290777597388336E-18</v>
      </c>
      <c r="DX338" s="26">
        <f t="shared" si="191"/>
        <v>2.4058852023974015E-18</v>
      </c>
      <c r="DY338" s="26">
        <f t="shared" si="191"/>
        <v>1.6744961008686012E-18</v>
      </c>
      <c r="DZ338" s="26">
        <f t="shared" si="191"/>
        <v>1.1561996886949821E-18</v>
      </c>
      <c r="EA338" s="26">
        <f t="shared" si="191"/>
        <v>7.9204230642884015E-19</v>
      </c>
      <c r="EB338" s="26">
        <f t="shared" si="191"/>
        <v>5.383412551508549E-19</v>
      </c>
      <c r="EC338" s="26">
        <f t="shared" si="191"/>
        <v>3.6306735812499408E-19</v>
      </c>
      <c r="ED338" s="26">
        <f t="shared" si="191"/>
        <v>2.4297584736057363E-19</v>
      </c>
      <c r="EE338" s="26">
        <f t="shared" si="195"/>
        <v>1.6136563908679243E-19</v>
      </c>
      <c r="EF338" s="26">
        <f t="shared" si="195"/>
        <v>1.0635462576175062E-19</v>
      </c>
      <c r="EG338" s="26">
        <f t="shared" si="195"/>
        <v>6.9570319107310069E-20</v>
      </c>
      <c r="EH338" s="26">
        <f t="shared" si="195"/>
        <v>4.5168789271164392E-20</v>
      </c>
      <c r="EI338" s="26">
        <f t="shared" si="195"/>
        <v>2.9108775308083664E-20</v>
      </c>
      <c r="EJ338" s="26">
        <f t="shared" si="195"/>
        <v>1.8621054792670931E-20</v>
      </c>
      <c r="EK338" s="26">
        <f t="shared" si="195"/>
        <v>1.1825049393886084E-20</v>
      </c>
      <c r="EL338" s="26">
        <f t="shared" si="195"/>
        <v>7.454922443971601E-21</v>
      </c>
      <c r="EM338" s="26">
        <f t="shared" si="195"/>
        <v>4.6660305944282994E-21</v>
      </c>
      <c r="EN338" s="26">
        <f t="shared" si="195"/>
        <v>2.8996047265375762E-21</v>
      </c>
      <c r="EO338" s="26">
        <f t="shared" si="195"/>
        <v>1.7891178099912675E-21</v>
      </c>
      <c r="EP338" s="26">
        <f t="shared" si="195"/>
        <v>1.0961496441495778E-21</v>
      </c>
      <c r="EQ338" s="26">
        <f t="shared" si="195"/>
        <v>6.6688824504204409E-22</v>
      </c>
      <c r="ER338" s="26">
        <f t="shared" si="195"/>
        <v>4.0291164804623915E-22</v>
      </c>
      <c r="ES338" s="26">
        <f t="shared" si="192"/>
        <v>2.417469888277419E-22</v>
      </c>
      <c r="ET338" s="26">
        <f t="shared" si="192"/>
        <v>1.4405471252064355E-22</v>
      </c>
      <c r="EU338" s="26">
        <f t="shared" si="192"/>
        <v>8.5256870675480411E-23</v>
      </c>
      <c r="EV338" s="26">
        <f t="shared" si="192"/>
        <v>5.0117214518695916E-23</v>
      </c>
      <c r="EW338" s="26">
        <f t="shared" si="192"/>
        <v>2.9263071564607623E-23</v>
      </c>
      <c r="EX338" s="26">
        <f t="shared" si="192"/>
        <v>1.6972581507472567E-23</v>
      </c>
      <c r="EY338" s="26">
        <f t="shared" si="192"/>
        <v>9.7789045771530052E-24</v>
      </c>
      <c r="EZ338" s="26">
        <f t="shared" si="192"/>
        <v>5.5971361724492962E-24</v>
      </c>
      <c r="FA338" s="26">
        <f t="shared" si="192"/>
        <v>3.1826852745300566E-24</v>
      </c>
      <c r="FB338" s="26">
        <f t="shared" si="192"/>
        <v>1.798010512234493E-24</v>
      </c>
      <c r="FC338" s="26">
        <f t="shared" si="192"/>
        <v>1.0092059004155002E-24</v>
      </c>
      <c r="FD338" s="26">
        <f t="shared" si="192"/>
        <v>5.6282636753940087E-25</v>
      </c>
      <c r="FE338" s="26">
        <f t="shared" si="192"/>
        <v>3.1188467500591429E-25</v>
      </c>
      <c r="FF338" s="26">
        <f t="shared" si="192"/>
        <v>1.7173396661718074E-25</v>
      </c>
      <c r="FG338" s="26">
        <f t="shared" si="192"/>
        <v>9.3967642111286779E-26</v>
      </c>
      <c r="FH338" s="26">
        <f t="shared" si="192"/>
        <v>5.109490539801215E-26</v>
      </c>
    </row>
    <row r="339" spans="2:164" ht="19.2" customHeight="1" x14ac:dyDescent="0.3">
      <c r="B339" s="26">
        <f t="shared" si="176"/>
        <v>3.5903074107088769E-14</v>
      </c>
      <c r="C339" s="3">
        <v>155</v>
      </c>
      <c r="D339" s="26">
        <f t="shared" si="198"/>
        <v>5.9089689776440697E-52</v>
      </c>
      <c r="E339" s="26">
        <f t="shared" si="198"/>
        <v>5.1408030105503402E-50</v>
      </c>
      <c r="F339" s="26">
        <f t="shared" si="198"/>
        <v>2.2362493095893752E-48</v>
      </c>
      <c r="G339" s="26">
        <f t="shared" si="198"/>
        <v>6.4851229978092698E-47</v>
      </c>
      <c r="H339" s="26">
        <f t="shared" si="198"/>
        <v>1.4105142520235127E-45</v>
      </c>
      <c r="I339" s="26">
        <f t="shared" si="198"/>
        <v>2.4542947985209162E-44</v>
      </c>
      <c r="J339" s="26">
        <f t="shared" si="198"/>
        <v>3.5587274578552933E-43</v>
      </c>
      <c r="K339" s="26">
        <f t="shared" si="198"/>
        <v>4.4229898404772984E-42</v>
      </c>
      <c r="L339" s="26">
        <f t="shared" si="198"/>
        <v>4.8100014515190866E-41</v>
      </c>
      <c r="M339" s="26">
        <f t="shared" si="198"/>
        <v>4.6496680698017728E-40</v>
      </c>
      <c r="N339" s="26">
        <f t="shared" si="198"/>
        <v>4.0452112207275922E-39</v>
      </c>
      <c r="O339" s="26">
        <f t="shared" si="198"/>
        <v>3.1993943291208639E-38</v>
      </c>
      <c r="P339" s="26">
        <f t="shared" si="198"/>
        <v>2.3195608886126433E-37</v>
      </c>
      <c r="Q339" s="26">
        <f t="shared" si="198"/>
        <v>1.5523215177638479E-36</v>
      </c>
      <c r="R339" s="26">
        <f t="shared" si="198"/>
        <v>9.6465694318181639E-36</v>
      </c>
      <c r="S339" s="26">
        <f t="shared" si="198"/>
        <v>5.5950102704545336E-35</v>
      </c>
      <c r="T339" s="26">
        <f t="shared" si="196"/>
        <v>3.0422868345596568E-34</v>
      </c>
      <c r="U339" s="26">
        <f t="shared" si="196"/>
        <v>1.5569350270981665E-33</v>
      </c>
      <c r="V339" s="26">
        <f t="shared" si="196"/>
        <v>7.5251859643078443E-33</v>
      </c>
      <c r="W339" s="26">
        <f t="shared" si="196"/>
        <v>3.4457430468146526E-32</v>
      </c>
      <c r="X339" s="26">
        <f t="shared" si="196"/>
        <v>1.4988982253643812E-31</v>
      </c>
      <c r="Y339" s="26">
        <f t="shared" si="196"/>
        <v>6.2097212193667141E-31</v>
      </c>
      <c r="Z339" s="26">
        <f t="shared" si="196"/>
        <v>2.4556624822041014E-30</v>
      </c>
      <c r="AA339" s="26">
        <f t="shared" si="196"/>
        <v>9.2888102587720665E-30</v>
      </c>
      <c r="AB339" s="26">
        <f t="shared" si="196"/>
        <v>3.3671937188048744E-29</v>
      </c>
      <c r="AC339" s="26">
        <f t="shared" si="196"/>
        <v>1.1717834141440976E-28</v>
      </c>
      <c r="AD339" s="26">
        <f t="shared" si="196"/>
        <v>3.9209675780975364E-28</v>
      </c>
      <c r="AE339" s="26">
        <f t="shared" si="196"/>
        <v>1.2634228862758742E-27</v>
      </c>
      <c r="AF339" s="26">
        <f t="shared" si="196"/>
        <v>3.9256353966429182E-27</v>
      </c>
      <c r="AG339" s="26">
        <f t="shared" si="196"/>
        <v>1.1776906189928738E-26</v>
      </c>
      <c r="AH339" s="26">
        <f t="shared" si="196"/>
        <v>3.4153027950793114E-26</v>
      </c>
      <c r="AI339" s="26">
        <f t="shared" si="194"/>
        <v>9.5848820378032541E-26</v>
      </c>
      <c r="AJ339" s="26">
        <f t="shared" si="194"/>
        <v>2.6058898040277584E-25</v>
      </c>
      <c r="AK339" s="26">
        <f t="shared" si="194"/>
        <v>6.8700731197095502E-25</v>
      </c>
      <c r="AL339" s="26">
        <f t="shared" si="194"/>
        <v>1.7579304747492075E-24</v>
      </c>
      <c r="AM339" s="26">
        <f t="shared" si="194"/>
        <v>4.3697128943765891E-24</v>
      </c>
      <c r="AN339" s="26">
        <f t="shared" si="194"/>
        <v>1.0560139494743459E-23</v>
      </c>
      <c r="AO339" s="26">
        <f t="shared" si="194"/>
        <v>2.4830598271423856E-23</v>
      </c>
      <c r="AP339" s="26">
        <f t="shared" si="194"/>
        <v>5.6849001305628268E-23</v>
      </c>
      <c r="AQ339" s="26">
        <f t="shared" si="194"/>
        <v>1.2681700291255509E-22</v>
      </c>
      <c r="AR339" s="26">
        <f t="shared" si="194"/>
        <v>2.7582698133480801E-22</v>
      </c>
      <c r="AS339" s="26">
        <f t="shared" si="194"/>
        <v>5.8529139941776269E-22</v>
      </c>
      <c r="AT339" s="26">
        <f t="shared" si="194"/>
        <v>1.212389327365364E-21</v>
      </c>
      <c r="AU339" s="26">
        <f t="shared" si="194"/>
        <v>2.4529737553671347E-21</v>
      </c>
      <c r="AV339" s="26">
        <f t="shared" si="194"/>
        <v>4.8501981072031766E-21</v>
      </c>
      <c r="AW339" s="26">
        <f t="shared" ref="AW339:BL344" si="200">$B339*AW$182</f>
        <v>9.3770496739261265E-21</v>
      </c>
      <c r="AX339" s="26">
        <f t="shared" si="200"/>
        <v>1.77348548180777E-20</v>
      </c>
      <c r="AY339" s="26">
        <f t="shared" si="200"/>
        <v>3.2828348280271678E-20</v>
      </c>
      <c r="AZ339" s="26">
        <f t="shared" si="200"/>
        <v>5.9501381257992254E-20</v>
      </c>
      <c r="BA339" s="26">
        <f t="shared" si="200"/>
        <v>1.0564530958051694E-19</v>
      </c>
      <c r="BB339" s="26">
        <f t="shared" si="200"/>
        <v>1.8382283867010007E-19</v>
      </c>
      <c r="BC339" s="26">
        <f t="shared" si="200"/>
        <v>3.1358013655487587E-19</v>
      </c>
      <c r="BD339" s="26">
        <f t="shared" si="200"/>
        <v>5.2464369000527031E-19</v>
      </c>
      <c r="BE339" s="26">
        <f t="shared" si="200"/>
        <v>8.6120756661242555E-19</v>
      </c>
      <c r="BF339" s="26">
        <f t="shared" si="200"/>
        <v>1.3875010795422443E-18</v>
      </c>
      <c r="BG339" s="26">
        <f t="shared" si="200"/>
        <v>2.1947744349122837E-18</v>
      </c>
      <c r="BH339" s="26">
        <f t="shared" si="200"/>
        <v>3.4097388542387238E-18</v>
      </c>
      <c r="BI339" s="26">
        <f t="shared" si="200"/>
        <v>5.2043382512064783E-18</v>
      </c>
      <c r="BJ339" s="26">
        <f t="shared" si="200"/>
        <v>7.8065073768096747E-18</v>
      </c>
      <c r="BK339" s="26">
        <f t="shared" si="200"/>
        <v>1.1511290538685445E-17</v>
      </c>
      <c r="BL339" s="26">
        <f t="shared" si="200"/>
        <v>1.6691371281093957E-17</v>
      </c>
      <c r="BM339" s="26">
        <f t="shared" ref="BM339:CB344" si="201">$B339*BM$182</f>
        <v>2.3805726253363513E-17</v>
      </c>
      <c r="BN339" s="26">
        <f t="shared" si="201"/>
        <v>3.3404809420042326E-17</v>
      </c>
      <c r="BO339" s="26">
        <f t="shared" si="201"/>
        <v>4.6130451103867932E-17</v>
      </c>
      <c r="BP339" s="26">
        <f t="shared" si="201"/>
        <v>6.2708581969320656E-17</v>
      </c>
      <c r="BQ339" s="26">
        <f t="shared" si="201"/>
        <v>8.393302509739824E-17</v>
      </c>
      <c r="BR339" s="26">
        <f t="shared" si="201"/>
        <v>1.1063898762838849E-16</v>
      </c>
      <c r="BS339" s="26">
        <f t="shared" si="201"/>
        <v>1.4366555109954945E-16</v>
      </c>
      <c r="BT339" s="26">
        <f t="shared" si="201"/>
        <v>1.8380739625971738E-16</v>
      </c>
      <c r="BU339" s="26">
        <f t="shared" si="201"/>
        <v>2.3175715180573117E-16</v>
      </c>
      <c r="BV339" s="26">
        <f t="shared" si="201"/>
        <v>2.8804103152997976E-16</v>
      </c>
      <c r="BW339" s="26">
        <f t="shared" si="201"/>
        <v>3.5295168652265186E-16</v>
      </c>
      <c r="BX339" s="26">
        <f t="shared" si="201"/>
        <v>4.2648328788153734E-16</v>
      </c>
      <c r="BY339" s="26">
        <f t="shared" si="201"/>
        <v>5.0827460336566828E-16</v>
      </c>
      <c r="BZ339" s="26">
        <f t="shared" si="201"/>
        <v>5.9756608774071734E-16</v>
      </c>
      <c r="CA339" s="26">
        <f t="shared" si="201"/>
        <v>6.9317666177923255E-16</v>
      </c>
      <c r="CB339" s="26">
        <f t="shared" si="201"/>
        <v>7.935048628262275E-16</v>
      </c>
      <c r="CC339" s="26">
        <f t="shared" ref="CC339:CD344" si="202">$B339*CC$182</f>
        <v>8.9655744241404866E-16</v>
      </c>
      <c r="CD339" s="26">
        <f t="shared" si="202"/>
        <v>1.000006378077209E-15</v>
      </c>
      <c r="CE339" s="26">
        <f t="shared" si="199"/>
        <v>1.1012728467432535E-15</v>
      </c>
      <c r="CF339" s="26">
        <f t="shared" si="199"/>
        <v>1.1976342208332885E-15</v>
      </c>
      <c r="CG339" s="26">
        <f t="shared" si="199"/>
        <v>1.2863478668209393E-15</v>
      </c>
      <c r="CH339" s="26">
        <f t="shared" si="199"/>
        <v>1.3647837123588024E-15</v>
      </c>
      <c r="CI339" s="26">
        <f t="shared" si="199"/>
        <v>1.4305564213881417E-15</v>
      </c>
      <c r="CJ339" s="26">
        <f t="shared" si="199"/>
        <v>1.4816477221520038E-15</v>
      </c>
      <c r="CK339" s="26">
        <f t="shared" si="199"/>
        <v>1.5165100214967569E-15</v>
      </c>
      <c r="CL339" s="26">
        <f t="shared" si="199"/>
        <v>1.5341438589560217E-15</v>
      </c>
      <c r="CM339" s="26">
        <f t="shared" si="199"/>
        <v>1.5341438589560219E-15</v>
      </c>
      <c r="CN339" s="26">
        <f t="shared" si="199"/>
        <v>1.5167104060133396E-15</v>
      </c>
      <c r="CO339" s="26">
        <f t="shared" si="199"/>
        <v>1.4826270261029279E-15</v>
      </c>
      <c r="CP339" s="26">
        <f t="shared" si="199"/>
        <v>1.4332061252328297E-15</v>
      </c>
      <c r="CQ339" s="26">
        <f t="shared" si="199"/>
        <v>1.3702080537940249E-15</v>
      </c>
      <c r="CR339" s="26">
        <f t="shared" si="199"/>
        <v>1.2957402247834796E-15</v>
      </c>
      <c r="CS339" s="26">
        <f t="shared" si="199"/>
        <v>1.2121440812490625E-15</v>
      </c>
      <c r="CT339" s="26">
        <f t="shared" si="199"/>
        <v>1.1218780326454087E-15</v>
      </c>
      <c r="CU339" s="26">
        <f t="shared" si="197"/>
        <v>1.0274040930542167E-15</v>
      </c>
      <c r="CV339" s="26">
        <f t="shared" si="197"/>
        <v>9.3108495933038176E-16</v>
      </c>
      <c r="CW339" s="26">
        <f t="shared" si="197"/>
        <v>8.3509681919322986E-16</v>
      </c>
      <c r="CX339" s="26">
        <f t="shared" si="197"/>
        <v>7.4136146193684553E-16</v>
      </c>
      <c r="CY339" s="26">
        <f t="shared" si="197"/>
        <v>6.5149946655056245E-16</v>
      </c>
      <c r="CZ339" s="26">
        <f t="shared" si="197"/>
        <v>5.6680453589898937E-16</v>
      </c>
      <c r="DA339" s="26">
        <f t="shared" si="197"/>
        <v>4.8823757052685255E-16</v>
      </c>
      <c r="DB339" s="26">
        <f t="shared" si="197"/>
        <v>4.1643792780231432E-16</v>
      </c>
      <c r="DC339" s="26">
        <f t="shared" si="197"/>
        <v>3.5174854095923791E-16</v>
      </c>
      <c r="DD339" s="26">
        <f t="shared" si="197"/>
        <v>2.9425118330243871E-16</v>
      </c>
      <c r="DE339" s="26">
        <f t="shared" si="197"/>
        <v>2.43808123307735E-16</v>
      </c>
      <c r="DF339" s="26">
        <f t="shared" si="197"/>
        <v>2.0010666724314067E-16</v>
      </c>
      <c r="DG339" s="26">
        <f t="shared" si="197"/>
        <v>1.6270355187059132E-16</v>
      </c>
      <c r="DH339" s="26">
        <f t="shared" si="197"/>
        <v>1.3106675011797649E-16</v>
      </c>
      <c r="DI339" s="26">
        <f t="shared" si="197"/>
        <v>1.0461291064462333E-16</v>
      </c>
      <c r="DJ339" s="26">
        <f t="shared" si="189"/>
        <v>8.2739302055292993E-17</v>
      </c>
      <c r="DK339" s="26">
        <f t="shared" si="187"/>
        <v>6.4849723232526927E-17</v>
      </c>
      <c r="DL339" s="26">
        <f t="shared" si="187"/>
        <v>5.0374338582409484E-17</v>
      </c>
      <c r="DM339" s="26">
        <f t="shared" si="187"/>
        <v>3.8783782802386034E-17</v>
      </c>
      <c r="DN339" s="26">
        <f t="shared" si="187"/>
        <v>2.9598150033399844E-17</v>
      </c>
      <c r="DO339" s="26">
        <f t="shared" si="187"/>
        <v>2.2391643938311213E-17</v>
      </c>
      <c r="DP339" s="26">
        <f t="shared" si="187"/>
        <v>1.679373295373338E-17</v>
      </c>
      <c r="DQ339" s="26">
        <f t="shared" si="187"/>
        <v>1.2487647580981158E-17</v>
      </c>
      <c r="DR339" s="26">
        <f t="shared" si="187"/>
        <v>9.2069944029268777E-18</v>
      </c>
      <c r="DS339" s="26">
        <f t="shared" si="187"/>
        <v>6.7311639752490422E-18</v>
      </c>
      <c r="DT339" s="26">
        <f t="shared" si="187"/>
        <v>4.8800938820555346E-18</v>
      </c>
      <c r="DU339" s="26">
        <f t="shared" si="187"/>
        <v>3.5088278325523209E-18</v>
      </c>
      <c r="DV339" s="26">
        <f t="shared" si="187"/>
        <v>2.5021968969840395E-18</v>
      </c>
      <c r="DW339" s="26">
        <f t="shared" si="187"/>
        <v>1.7698465856716456E-18</v>
      </c>
      <c r="DX339" s="26">
        <f t="shared" si="191"/>
        <v>1.2417472012373612E-18</v>
      </c>
      <c r="DY339" s="26">
        <f t="shared" si="191"/>
        <v>8.6425605206120844E-19</v>
      </c>
      <c r="DZ339" s="26">
        <f t="shared" si="191"/>
        <v>5.9674822642321302E-19</v>
      </c>
      <c r="EA339" s="26">
        <f t="shared" si="191"/>
        <v>4.0879602912456023E-19</v>
      </c>
      <c r="EB339" s="26">
        <f t="shared" si="191"/>
        <v>2.7785355104560091E-19</v>
      </c>
      <c r="EC339" s="26">
        <f t="shared" si="191"/>
        <v>1.8738960419354421E-19</v>
      </c>
      <c r="ED339" s="26">
        <f t="shared" si="191"/>
        <v>1.2540688896029533E-19</v>
      </c>
      <c r="EE339" s="26">
        <f t="shared" si="195"/>
        <v>8.3285491141569795E-20</v>
      </c>
      <c r="EF339" s="26">
        <f t="shared" si="195"/>
        <v>5.4892710070580637E-20</v>
      </c>
      <c r="EG339" s="26">
        <f t="shared" si="195"/>
        <v>3.5907261474740472E-20</v>
      </c>
      <c r="EH339" s="26">
        <f t="shared" si="195"/>
        <v>2.3312923494794387E-20</v>
      </c>
      <c r="EI339" s="26">
        <f t="shared" si="195"/>
        <v>1.5023884029978576E-20</v>
      </c>
      <c r="EJ339" s="26">
        <f t="shared" si="195"/>
        <v>9.6108669897655849E-21</v>
      </c>
      <c r="EK339" s="26">
        <f t="shared" si="195"/>
        <v>6.1032513000702007E-21</v>
      </c>
      <c r="EL339" s="26">
        <f t="shared" si="195"/>
        <v>3.8477019065659655E-21</v>
      </c>
      <c r="EM339" s="26">
        <f t="shared" si="195"/>
        <v>2.4082738551887854E-21</v>
      </c>
      <c r="EN339" s="26">
        <f t="shared" si="195"/>
        <v>1.4965701814387402E-21</v>
      </c>
      <c r="EO339" s="26">
        <f t="shared" si="195"/>
        <v>9.234156438664551E-22</v>
      </c>
      <c r="EP339" s="26">
        <f t="shared" si="195"/>
        <v>5.6575465504494006E-22</v>
      </c>
      <c r="EQ339" s="26">
        <f t="shared" si="195"/>
        <v>3.4420038453782718E-22</v>
      </c>
      <c r="ER339" s="26">
        <f t="shared" si="195"/>
        <v>2.0795439899160606E-22</v>
      </c>
      <c r="ES339" s="26">
        <f t="shared" si="192"/>
        <v>1.2477263939496282E-22</v>
      </c>
      <c r="ET339" s="26">
        <f t="shared" si="192"/>
        <v>7.4350819365493005E-23</v>
      </c>
      <c r="EU339" s="26">
        <f t="shared" si="192"/>
        <v>4.4003546155086408E-23</v>
      </c>
      <c r="EV339" s="26">
        <f t="shared" si="192"/>
        <v>2.5866949429004192E-23</v>
      </c>
      <c r="EW339" s="26">
        <f t="shared" si="192"/>
        <v>1.510352080753933E-23</v>
      </c>
      <c r="EX339" s="26">
        <f t="shared" si="192"/>
        <v>8.7600420683728872E-24</v>
      </c>
      <c r="EY339" s="26">
        <f t="shared" si="192"/>
        <v>5.0471765559499085E-24</v>
      </c>
      <c r="EZ339" s="26">
        <f t="shared" si="192"/>
        <v>2.8888444761028452E-24</v>
      </c>
      <c r="FA339" s="26">
        <f t="shared" si="192"/>
        <v>1.6426762707251808E-24</v>
      </c>
      <c r="FB339" s="26">
        <f t="shared" si="192"/>
        <v>9.2800542566941023E-25</v>
      </c>
      <c r="FC339" s="26">
        <f t="shared" si="192"/>
        <v>5.2088046473057766E-25</v>
      </c>
      <c r="FD339" s="26">
        <f t="shared" si="192"/>
        <v>2.9049102840743098E-25</v>
      </c>
      <c r="FE339" s="26">
        <f t="shared" si="192"/>
        <v>1.6097273548692257E-25</v>
      </c>
      <c r="FF339" s="26">
        <f t="shared" si="192"/>
        <v>8.8636885995963729E-26</v>
      </c>
      <c r="FG339" s="26">
        <f t="shared" si="192"/>
        <v>4.849942818647031E-26</v>
      </c>
      <c r="FH339" s="26">
        <f t="shared" si="192"/>
        <v>2.6371564076393214E-26</v>
      </c>
    </row>
    <row r="340" spans="2:164" ht="19.2" customHeight="1" x14ac:dyDescent="0.3">
      <c r="B340" s="26">
        <f t="shared" si="176"/>
        <v>1.8411832875430203E-14</v>
      </c>
      <c r="C340" s="3">
        <v>156</v>
      </c>
      <c r="D340" s="26">
        <f t="shared" si="198"/>
        <v>3.0302405013559438E-52</v>
      </c>
      <c r="E340" s="26">
        <f t="shared" si="198"/>
        <v>2.6363092361796707E-50</v>
      </c>
      <c r="F340" s="26">
        <f t="shared" si="198"/>
        <v>1.1467945177381451E-48</v>
      </c>
      <c r="G340" s="26">
        <f t="shared" si="198"/>
        <v>3.3257041014406631E-47</v>
      </c>
      <c r="H340" s="26">
        <f t="shared" si="198"/>
        <v>7.233406420633424E-46</v>
      </c>
      <c r="I340" s="26">
        <f t="shared" si="198"/>
        <v>1.2586127171902179E-44</v>
      </c>
      <c r="J340" s="26">
        <f t="shared" si="198"/>
        <v>1.8249884399257979E-43</v>
      </c>
      <c r="K340" s="26">
        <f t="shared" si="198"/>
        <v>2.2681999181934946E-42</v>
      </c>
      <c r="L340" s="26">
        <f t="shared" si="198"/>
        <v>2.4666674110354377E-41</v>
      </c>
      <c r="M340" s="26">
        <f t="shared" si="198"/>
        <v>2.3844451640009177E-40</v>
      </c>
      <c r="N340" s="26">
        <f t="shared" si="198"/>
        <v>2.074467292680824E-39</v>
      </c>
      <c r="O340" s="26">
        <f t="shared" si="198"/>
        <v>1.6407150405748078E-38</v>
      </c>
      <c r="P340" s="26">
        <f t="shared" si="198"/>
        <v>1.1895184044167443E-37</v>
      </c>
      <c r="Q340" s="26">
        <f t="shared" si="198"/>
        <v>7.960623168019761E-37</v>
      </c>
      <c r="R340" s="26">
        <f t="shared" si="198"/>
        <v>4.9469586829836915E-36</v>
      </c>
      <c r="S340" s="26">
        <f t="shared" si="198"/>
        <v>2.8692360361305401E-35</v>
      </c>
      <c r="T340" s="26">
        <f t="shared" si="196"/>
        <v>1.5601470946459834E-34</v>
      </c>
      <c r="U340" s="26">
        <f t="shared" si="196"/>
        <v>7.9842821902470354E-34</v>
      </c>
      <c r="V340" s="26">
        <f t="shared" si="196"/>
        <v>3.8590697252860878E-33</v>
      </c>
      <c r="W340" s="26">
        <f t="shared" si="196"/>
        <v>1.7670477163152128E-32</v>
      </c>
      <c r="X340" s="26">
        <f t="shared" si="196"/>
        <v>7.686657565971212E-32</v>
      </c>
      <c r="Y340" s="26">
        <f t="shared" si="196"/>
        <v>3.18447242018807E-31</v>
      </c>
      <c r="Z340" s="26">
        <f t="shared" si="196"/>
        <v>1.259314093438005E-30</v>
      </c>
      <c r="AA340" s="26">
        <f t="shared" si="196"/>
        <v>4.7634924403959481E-30</v>
      </c>
      <c r="AB340" s="26">
        <f t="shared" si="196"/>
        <v>1.7267660096435315E-29</v>
      </c>
      <c r="AC340" s="26">
        <f t="shared" si="196"/>
        <v>6.0091457135594957E-29</v>
      </c>
      <c r="AD340" s="26">
        <f t="shared" si="196"/>
        <v>2.0107526041525899E-28</v>
      </c>
      <c r="AE340" s="26">
        <f t="shared" si="196"/>
        <v>6.4790917244916859E-28</v>
      </c>
      <c r="AF340" s="26">
        <f t="shared" si="196"/>
        <v>2.0131463572527856E-27</v>
      </c>
      <c r="AG340" s="26">
        <f t="shared" si="196"/>
        <v>6.0394390717583491E-27</v>
      </c>
      <c r="AH340" s="26">
        <f t="shared" si="196"/>
        <v>1.7514373308099095E-26</v>
      </c>
      <c r="AI340" s="26">
        <f t="shared" si="196"/>
        <v>4.9153241219504044E-26</v>
      </c>
      <c r="AJ340" s="26">
        <f t="shared" ref="AJ340:AY344" si="203">$B340*AJ$182</f>
        <v>1.3363537456552653E-25</v>
      </c>
      <c r="AK340" s="26">
        <f t="shared" si="203"/>
        <v>3.5231144203638841E-25</v>
      </c>
      <c r="AL340" s="26">
        <f t="shared" si="203"/>
        <v>9.015028075636994E-25</v>
      </c>
      <c r="AM340" s="26">
        <f t="shared" si="203"/>
        <v>2.2408784073726179E-24</v>
      </c>
      <c r="AN340" s="26">
        <f t="shared" si="203"/>
        <v>5.4154561511505114E-24</v>
      </c>
      <c r="AO340" s="26">
        <f t="shared" si="203"/>
        <v>1.2733640139191766E-23</v>
      </c>
      <c r="AP340" s="26">
        <f t="shared" si="203"/>
        <v>2.9153334002886395E-23</v>
      </c>
      <c r="AQ340" s="26">
        <f t="shared" si="203"/>
        <v>6.5034360467977197E-23</v>
      </c>
      <c r="AR340" s="26">
        <f t="shared" si="203"/>
        <v>1.4144973401785077E-22</v>
      </c>
      <c r="AS340" s="26">
        <f t="shared" si="203"/>
        <v>3.0014943559885371E-22</v>
      </c>
      <c r="AT340" s="26">
        <f t="shared" si="203"/>
        <v>6.2173811659762478E-22</v>
      </c>
      <c r="AU340" s="26">
        <f t="shared" si="203"/>
        <v>1.2579352591626376E-21</v>
      </c>
      <c r="AV340" s="26">
        <f t="shared" si="203"/>
        <v>2.4872810806170224E-21</v>
      </c>
      <c r="AW340" s="26">
        <f t="shared" si="203"/>
        <v>4.8087434225262356E-21</v>
      </c>
      <c r="AX340" s="26">
        <f t="shared" si="203"/>
        <v>9.0947973426039806E-21</v>
      </c>
      <c r="AY340" s="26">
        <f t="shared" si="203"/>
        <v>1.6835050400139381E-20</v>
      </c>
      <c r="AZ340" s="26">
        <f t="shared" si="200"/>
        <v>3.0513528850252546E-20</v>
      </c>
      <c r="BA340" s="26">
        <f t="shared" si="200"/>
        <v>5.4177081836162727E-20</v>
      </c>
      <c r="BB340" s="26">
        <f t="shared" si="200"/>
        <v>9.4268122394923443E-20</v>
      </c>
      <c r="BC340" s="26">
        <f t="shared" si="200"/>
        <v>1.6081032643839847E-19</v>
      </c>
      <c r="BD340" s="26">
        <f t="shared" si="200"/>
        <v>2.6904804615654983E-19</v>
      </c>
      <c r="BE340" s="26">
        <f t="shared" si="200"/>
        <v>4.416449059550916E-19</v>
      </c>
      <c r="BF340" s="26">
        <f t="shared" si="200"/>
        <v>7.1153901514987132E-19</v>
      </c>
      <c r="BG340" s="26">
        <f t="shared" si="200"/>
        <v>1.1255253512370727E-18</v>
      </c>
      <c r="BH340" s="26">
        <f t="shared" si="200"/>
        <v>1.7485840278147365E-18</v>
      </c>
      <c r="BI340" s="26">
        <f t="shared" si="200"/>
        <v>2.6688914108751267E-18</v>
      </c>
      <c r="BJ340" s="26">
        <f t="shared" si="200"/>
        <v>4.0033371163126684E-18</v>
      </c>
      <c r="BK340" s="26">
        <f t="shared" si="200"/>
        <v>5.9032259172746081E-18</v>
      </c>
      <c r="BL340" s="26">
        <f t="shared" si="200"/>
        <v>8.5596775800482122E-18</v>
      </c>
      <c r="BM340" s="26">
        <f t="shared" si="201"/>
        <v>1.2208064745314664E-17</v>
      </c>
      <c r="BN340" s="26">
        <f t="shared" si="201"/>
        <v>1.7130671497457663E-17</v>
      </c>
      <c r="BO340" s="26">
        <f t="shared" si="201"/>
        <v>2.3656641591727228E-17</v>
      </c>
      <c r="BP340" s="26">
        <f t="shared" si="201"/>
        <v>3.2158247163754291E-17</v>
      </c>
      <c r="BQ340" s="26">
        <f t="shared" si="201"/>
        <v>4.3042576973024895E-17</v>
      </c>
      <c r="BR340" s="26">
        <f t="shared" si="201"/>
        <v>5.6737942373532752E-17</v>
      </c>
      <c r="BS340" s="26">
        <f t="shared" si="201"/>
        <v>7.3674641589512791E-17</v>
      </c>
      <c r="BT340" s="26">
        <f t="shared" si="201"/>
        <v>9.4260203210111808E-17</v>
      </c>
      <c r="BU340" s="26">
        <f t="shared" si="201"/>
        <v>1.1884982143883691E-16</v>
      </c>
      <c r="BV340" s="26">
        <f t="shared" si="201"/>
        <v>1.4771334950255425E-16</v>
      </c>
      <c r="BW340" s="26">
        <f t="shared" si="201"/>
        <v>1.8100086488341186E-16</v>
      </c>
      <c r="BX340" s="26">
        <f t="shared" si="201"/>
        <v>2.1870937840078915E-16</v>
      </c>
      <c r="BY340" s="26">
        <f t="shared" si="201"/>
        <v>2.6065364275162571E-16</v>
      </c>
      <c r="BZ340" s="26">
        <f t="shared" si="201"/>
        <v>3.0644414755934329E-16</v>
      </c>
      <c r="CA340" s="26">
        <f t="shared" si="201"/>
        <v>3.5547521116883842E-16</v>
      </c>
      <c r="CB340" s="26">
        <f t="shared" si="201"/>
        <v>4.069255706801181E-16</v>
      </c>
      <c r="CC340" s="26">
        <f t="shared" si="202"/>
        <v>4.5977304739182145E-16</v>
      </c>
      <c r="CD340" s="26">
        <f t="shared" si="202"/>
        <v>5.1282378362933981E-16</v>
      </c>
      <c r="CE340" s="26">
        <f t="shared" si="199"/>
        <v>5.6475530602218327E-16</v>
      </c>
      <c r="CF340" s="26">
        <f t="shared" si="199"/>
        <v>6.1417139529912444E-16</v>
      </c>
      <c r="CG340" s="26">
        <f t="shared" si="199"/>
        <v>6.5966557272868914E-16</v>
      </c>
      <c r="CH340" s="26">
        <f t="shared" si="199"/>
        <v>6.9988908326092674E-16</v>
      </c>
      <c r="CI340" s="26">
        <f t="shared" si="199"/>
        <v>7.33618677634947E-16</v>
      </c>
      <c r="CJ340" s="26">
        <f t="shared" si="199"/>
        <v>7.5981934469333792E-16</v>
      </c>
      <c r="CK340" s="26">
        <f t="shared" si="199"/>
        <v>7.7769744692141654E-16</v>
      </c>
      <c r="CL340" s="26">
        <f t="shared" si="199"/>
        <v>7.8674044049027031E-16</v>
      </c>
      <c r="CM340" s="26">
        <f t="shared" si="199"/>
        <v>7.8674044049027041E-16</v>
      </c>
      <c r="CN340" s="26">
        <f t="shared" si="199"/>
        <v>7.7780020821197182E-16</v>
      </c>
      <c r="CO340" s="26">
        <f t="shared" si="199"/>
        <v>7.60321551847658E-16</v>
      </c>
      <c r="CP340" s="26">
        <f t="shared" si="199"/>
        <v>7.349775001194024E-16</v>
      </c>
      <c r="CQ340" s="26">
        <f t="shared" si="199"/>
        <v>7.0267079681745121E-16</v>
      </c>
      <c r="CR340" s="26">
        <f t="shared" si="199"/>
        <v>6.6448216655563292E-16</v>
      </c>
      <c r="CS340" s="26">
        <f t="shared" si="199"/>
        <v>6.2161234935849578E-16</v>
      </c>
      <c r="CT340" s="26">
        <f t="shared" si="199"/>
        <v>5.7532206802328858E-16</v>
      </c>
      <c r="CU340" s="26">
        <f t="shared" si="197"/>
        <v>5.2687389387395915E-16</v>
      </c>
      <c r="CV340" s="26">
        <f t="shared" si="197"/>
        <v>4.7747946632327445E-16</v>
      </c>
      <c r="CW340" s="26">
        <f t="shared" si="197"/>
        <v>4.2825477907345273E-16</v>
      </c>
      <c r="CX340" s="26">
        <f t="shared" si="197"/>
        <v>3.8018536509581955E-16</v>
      </c>
      <c r="CY340" s="26">
        <f t="shared" si="197"/>
        <v>3.3410229053875115E-16</v>
      </c>
      <c r="CZ340" s="26">
        <f t="shared" si="197"/>
        <v>2.9066899276871357E-16</v>
      </c>
      <c r="DA340" s="26">
        <f t="shared" si="197"/>
        <v>2.5037824129582272E-16</v>
      </c>
      <c r="DB340" s="26">
        <f t="shared" si="197"/>
        <v>2.1355791169349528E-16</v>
      </c>
      <c r="DC340" s="26">
        <f t="shared" si="197"/>
        <v>1.8038386715858418E-16</v>
      </c>
      <c r="DD340" s="26">
        <f t="shared" si="197"/>
        <v>1.5089804271919987E-16</v>
      </c>
      <c r="DE340" s="26">
        <f t="shared" si="197"/>
        <v>1.2502980682447991E-16</v>
      </c>
      <c r="DF340" s="26">
        <f t="shared" si="197"/>
        <v>1.0261880371443148E-16</v>
      </c>
      <c r="DG340" s="26">
        <f t="shared" si="197"/>
        <v>8.3437718907995845E-17</v>
      </c>
      <c r="DH340" s="26">
        <f t="shared" si="197"/>
        <v>6.7213718009218942E-17</v>
      </c>
      <c r="DI340" s="26">
        <f t="shared" si="197"/>
        <v>5.3647646484422411E-17</v>
      </c>
      <c r="DJ340" s="26">
        <f t="shared" si="189"/>
        <v>4.2430411310406808E-17</v>
      </c>
      <c r="DK340" s="26">
        <f t="shared" si="187"/>
        <v>3.32562683243729E-17</v>
      </c>
      <c r="DL340" s="26">
        <f t="shared" si="187"/>
        <v>2.5832994144825468E-17</v>
      </c>
      <c r="DM340" s="26">
        <f t="shared" si="187"/>
        <v>1.9889119385839059E-17</v>
      </c>
      <c r="DN340" s="26">
        <f t="shared" si="187"/>
        <v>1.5178538478666641E-17</v>
      </c>
      <c r="DO340" s="26">
        <f t="shared" si="187"/>
        <v>1.1482894327339124E-17</v>
      </c>
      <c r="DP340" s="26">
        <f t="shared" ref="DP340:DW340" si="204">$B340*DP$182</f>
        <v>8.6121707455043275E-18</v>
      </c>
      <c r="DQ340" s="26">
        <f t="shared" si="204"/>
        <v>6.4039218364006162E-18</v>
      </c>
      <c r="DR340" s="26">
        <f t="shared" si="204"/>
        <v>4.7215355912445698E-18</v>
      </c>
      <c r="DS340" s="26">
        <f t="shared" si="204"/>
        <v>3.4518789616661875E-18</v>
      </c>
      <c r="DT340" s="26">
        <f t="shared" si="204"/>
        <v>2.5026122472079754E-18</v>
      </c>
      <c r="DU340" s="26">
        <f t="shared" si="204"/>
        <v>1.7993988884883757E-18</v>
      </c>
      <c r="DV340" s="26">
        <f t="shared" si="204"/>
        <v>1.2831778958892556E-18</v>
      </c>
      <c r="DW340" s="26">
        <f t="shared" si="204"/>
        <v>9.0761363367777019E-19</v>
      </c>
      <c r="DX340" s="26">
        <f t="shared" si="191"/>
        <v>6.3679343653198233E-19</v>
      </c>
      <c r="DY340" s="26">
        <f t="shared" si="191"/>
        <v>4.4320823182626233E-19</v>
      </c>
      <c r="DZ340" s="26">
        <f t="shared" si="191"/>
        <v>3.0602473149908468E-19</v>
      </c>
      <c r="EA340" s="26">
        <f t="shared" si="191"/>
        <v>2.09638989294647E-19</v>
      </c>
      <c r="EB340" s="26">
        <f t="shared" si="191"/>
        <v>1.4248900053620609E-19</v>
      </c>
      <c r="EC340" s="26">
        <f t="shared" si="191"/>
        <v>9.6097232919766602E-20</v>
      </c>
      <c r="ED340" s="26">
        <f t="shared" si="191"/>
        <v>6.4311225107843982E-20</v>
      </c>
      <c r="EE340" s="26">
        <f t="shared" si="195"/>
        <v>4.2710508277728246E-20</v>
      </c>
      <c r="EF340" s="26">
        <f t="shared" si="195"/>
        <v>2.8150107728502993E-20</v>
      </c>
      <c r="EG340" s="26">
        <f t="shared" si="195"/>
        <v>1.8413980243456716E-20</v>
      </c>
      <c r="EH340" s="26">
        <f t="shared" si="195"/>
        <v>1.1955345381945882E-20</v>
      </c>
      <c r="EI340" s="26">
        <f t="shared" si="195"/>
        <v>7.7045559128095536E-21</v>
      </c>
      <c r="EJ340" s="26">
        <f t="shared" si="195"/>
        <v>4.9286497383413435E-21</v>
      </c>
      <c r="EK340" s="26">
        <f t="shared" si="195"/>
        <v>3.1298724615744731E-21</v>
      </c>
      <c r="EL340" s="26">
        <f t="shared" si="195"/>
        <v>1.9731804649056303E-21</v>
      </c>
      <c r="EM340" s="26">
        <f t="shared" si="195"/>
        <v>1.2350122334301506E-21</v>
      </c>
      <c r="EN340" s="26">
        <f t="shared" si="195"/>
        <v>7.6747188791730534E-22</v>
      </c>
      <c r="EO340" s="26">
        <f t="shared" si="195"/>
        <v>4.7354648403408126E-22</v>
      </c>
      <c r="EP340" s="26">
        <f t="shared" si="195"/>
        <v>2.9013059233073952E-22</v>
      </c>
      <c r="EQ340" s="26">
        <f t="shared" si="195"/>
        <v>1.7651301771170686E-22</v>
      </c>
      <c r="ER340" s="26">
        <f t="shared" si="195"/>
        <v>1.0664328153415732E-22</v>
      </c>
      <c r="ES340" s="26">
        <f t="shared" si="192"/>
        <v>6.3985968920493976E-23</v>
      </c>
      <c r="ET340" s="26">
        <f t="shared" si="192"/>
        <v>3.8128625315637574E-23</v>
      </c>
      <c r="EU340" s="26">
        <f t="shared" si="192"/>
        <v>2.2565921105172594E-23</v>
      </c>
      <c r="EV340" s="26">
        <f t="shared" si="192"/>
        <v>1.3265102271284249E-23</v>
      </c>
      <c r="EW340" s="26">
        <f t="shared" si="192"/>
        <v>7.7453952859176313E-24</v>
      </c>
      <c r="EX340" s="26">
        <f t="shared" si="192"/>
        <v>4.4923292658322653E-24</v>
      </c>
      <c r="EY340" s="26">
        <f t="shared" si="192"/>
        <v>2.5882956697179107E-24</v>
      </c>
      <c r="EZ340" s="26">
        <f t="shared" si="192"/>
        <v>1.4814587056937721E-24</v>
      </c>
      <c r="FA340" s="26">
        <f t="shared" si="192"/>
        <v>8.423980875513777E-25</v>
      </c>
      <c r="FB340" s="26">
        <f t="shared" si="192"/>
        <v>4.75900218292007E-25</v>
      </c>
      <c r="FC340" s="26">
        <f t="shared" si="192"/>
        <v>2.6711818704132282E-25</v>
      </c>
      <c r="FD340" s="26">
        <f t="shared" si="192"/>
        <v>1.4896975815765743E-25</v>
      </c>
      <c r="FE340" s="26">
        <f t="shared" si="192"/>
        <v>8.2550120762524679E-26</v>
      </c>
      <c r="FF340" s="26">
        <f t="shared" si="192"/>
        <v>4.5454813331263609E-26</v>
      </c>
      <c r="FG340" s="26">
        <f t="shared" si="192"/>
        <v>2.4871501634087425E-26</v>
      </c>
      <c r="FH340" s="26">
        <f t="shared" si="192"/>
        <v>1.3523879013535027E-26</v>
      </c>
    </row>
    <row r="341" spans="2:164" ht="19.2" customHeight="1" x14ac:dyDescent="0.3">
      <c r="B341" s="26">
        <f t="shared" si="176"/>
        <v>9.381825669009132E-15</v>
      </c>
      <c r="C341" s="3">
        <v>157</v>
      </c>
      <c r="D341" s="26">
        <f t="shared" si="198"/>
        <v>1.5440715930476329E-52</v>
      </c>
      <c r="E341" s="26">
        <f t="shared" si="198"/>
        <v>1.3433422859514405E-50</v>
      </c>
      <c r="F341" s="26">
        <f t="shared" si="198"/>
        <v>5.8435389438887072E-49</v>
      </c>
      <c r="G341" s="26">
        <f t="shared" si="198"/>
        <v>1.6946262937277465E-47</v>
      </c>
      <c r="H341" s="26">
        <f t="shared" si="198"/>
        <v>3.6858121888578397E-46</v>
      </c>
      <c r="I341" s="26">
        <f t="shared" si="198"/>
        <v>6.4133132086126516E-45</v>
      </c>
      <c r="J341" s="26">
        <f t="shared" si="198"/>
        <v>9.2993041524882523E-44</v>
      </c>
      <c r="K341" s="26">
        <f t="shared" si="198"/>
        <v>1.1557706589521128E-42</v>
      </c>
      <c r="L341" s="26">
        <f t="shared" si="198"/>
        <v>1.256900591610429E-41</v>
      </c>
      <c r="M341" s="26">
        <f t="shared" si="198"/>
        <v>1.2150039052234118E-40</v>
      </c>
      <c r="N341" s="26">
        <f t="shared" si="198"/>
        <v>1.0570533975443814E-39</v>
      </c>
      <c r="O341" s="26">
        <f t="shared" si="198"/>
        <v>8.3603314169417943E-39</v>
      </c>
      <c r="P341" s="26">
        <f t="shared" si="198"/>
        <v>6.0612402772828457E-38</v>
      </c>
      <c r="Q341" s="26">
        <f t="shared" si="198"/>
        <v>4.0563684932585249E-37</v>
      </c>
      <c r="R341" s="26">
        <f t="shared" si="198"/>
        <v>2.5207432779535031E-36</v>
      </c>
      <c r="S341" s="26">
        <f t="shared" si="198"/>
        <v>1.4620311012130314E-35</v>
      </c>
      <c r="T341" s="26">
        <f t="shared" si="196"/>
        <v>7.9497941128458694E-35</v>
      </c>
      <c r="U341" s="26">
        <f t="shared" si="196"/>
        <v>4.0684240459857994E-34</v>
      </c>
      <c r="V341" s="26">
        <f t="shared" si="196"/>
        <v>1.9664049555598133E-33</v>
      </c>
      <c r="W341" s="26">
        <f t="shared" si="196"/>
        <v>9.0040647965107443E-33</v>
      </c>
      <c r="X341" s="26">
        <f t="shared" si="196"/>
        <v>3.9167681864821928E-32</v>
      </c>
      <c r="Y341" s="26">
        <f t="shared" si="196"/>
        <v>1.6226611058283352E-31</v>
      </c>
      <c r="Z341" s="26">
        <f t="shared" si="196"/>
        <v>6.4168871003211212E-31</v>
      </c>
      <c r="AA341" s="26">
        <f t="shared" si="196"/>
        <v>2.4272572944693017E-30</v>
      </c>
      <c r="AB341" s="26">
        <f t="shared" si="196"/>
        <v>8.7988076924512208E-30</v>
      </c>
      <c r="AC341" s="26">
        <f t="shared" si="196"/>
        <v>3.0619850769730275E-29</v>
      </c>
      <c r="AD341" s="26">
        <f t="shared" si="196"/>
        <v>1.0245873142178924E-28</v>
      </c>
      <c r="AE341" s="26">
        <f t="shared" si="196"/>
        <v>3.301448012479879E-28</v>
      </c>
      <c r="AF341" s="26">
        <f t="shared" si="196"/>
        <v>1.0258070610205399E-27</v>
      </c>
      <c r="AG341" s="26">
        <f t="shared" si="196"/>
        <v>3.0774211830616155E-27</v>
      </c>
      <c r="AH341" s="26">
        <f t="shared" si="196"/>
        <v>8.924521430878625E-27</v>
      </c>
      <c r="AI341" s="26">
        <f t="shared" si="196"/>
        <v>2.5046237564078789E-26</v>
      </c>
      <c r="AJ341" s="26">
        <f t="shared" si="203"/>
        <v>6.8094458377339174E-26</v>
      </c>
      <c r="AK341" s="26">
        <f t="shared" si="203"/>
        <v>1.7952175390389432E-25</v>
      </c>
      <c r="AL341" s="26">
        <f t="shared" si="203"/>
        <v>4.5936448793055289E-25</v>
      </c>
      <c r="AM341" s="26">
        <f t="shared" si="203"/>
        <v>1.1418488699987996E-24</v>
      </c>
      <c r="AN341" s="26">
        <f t="shared" si="203"/>
        <v>2.7594681024971084E-24</v>
      </c>
      <c r="AO341" s="26">
        <f t="shared" si="203"/>
        <v>6.4884790518175369E-24</v>
      </c>
      <c r="AP341" s="26">
        <f t="shared" si="203"/>
        <v>1.4855202039687511E-23</v>
      </c>
      <c r="AQ341" s="26">
        <f t="shared" si="203"/>
        <v>3.3138527626995145E-23</v>
      </c>
      <c r="AR341" s="26">
        <f t="shared" si="203"/>
        <v>7.2076297588714618E-23</v>
      </c>
      <c r="AS341" s="26">
        <f t="shared" si="203"/>
        <v>1.529423875662967E-22</v>
      </c>
      <c r="AT341" s="26">
        <f t="shared" si="203"/>
        <v>3.1680923138732849E-22</v>
      </c>
      <c r="AU341" s="26">
        <f t="shared" si="203"/>
        <v>6.4098611931854903E-22</v>
      </c>
      <c r="AV341" s="26">
        <f t="shared" si="203"/>
        <v>1.2674043722889437E-21</v>
      </c>
      <c r="AW341" s="26">
        <f t="shared" si="203"/>
        <v>2.4503151197586203E-21</v>
      </c>
      <c r="AX341" s="26">
        <f t="shared" si="203"/>
        <v>4.6342916395434847E-21</v>
      </c>
      <c r="AY341" s="26">
        <f t="shared" si="203"/>
        <v>8.5783696306443738E-21</v>
      </c>
      <c r="AZ341" s="26">
        <f t="shared" si="200"/>
        <v>1.5548294955542883E-20</v>
      </c>
      <c r="BA341" s="26">
        <f t="shared" si="200"/>
        <v>2.7606156349637383E-20</v>
      </c>
      <c r="BB341" s="26">
        <f t="shared" si="200"/>
        <v>4.8034712048369201E-20</v>
      </c>
      <c r="BC341" s="26">
        <f t="shared" si="200"/>
        <v>8.1941567611923752E-20</v>
      </c>
      <c r="BD341" s="26">
        <f t="shared" si="200"/>
        <v>1.3709454581225632E-19</v>
      </c>
      <c r="BE341" s="26">
        <f t="shared" si="200"/>
        <v>2.2504199029559075E-19</v>
      </c>
      <c r="BF341" s="26">
        <f t="shared" si="200"/>
        <v>3.6256765103178588E-19</v>
      </c>
      <c r="BG341" s="26">
        <f t="shared" si="200"/>
        <v>5.7351610254119031E-19</v>
      </c>
      <c r="BH341" s="26">
        <f t="shared" si="200"/>
        <v>8.9099823073363413E-19</v>
      </c>
      <c r="BI341" s="26">
        <f t="shared" si="200"/>
        <v>1.3599446679618641E-18</v>
      </c>
      <c r="BJ341" s="26">
        <f t="shared" si="200"/>
        <v>2.0399170019427849E-18</v>
      </c>
      <c r="BK341" s="26">
        <f t="shared" si="200"/>
        <v>3.0080132062546131E-18</v>
      </c>
      <c r="BL341" s="26">
        <f t="shared" si="200"/>
        <v>4.3616191490692048E-18</v>
      </c>
      <c r="BM341" s="26">
        <f t="shared" si="201"/>
        <v>6.2206699339183742E-18</v>
      </c>
      <c r="BN341" s="26">
        <f t="shared" si="201"/>
        <v>8.7290045846919069E-18</v>
      </c>
      <c r="BO341" s="26">
        <f t="shared" si="201"/>
        <v>1.2054339664574528E-17</v>
      </c>
      <c r="BP341" s="26">
        <f t="shared" si="201"/>
        <v>1.6386367981531045E-17</v>
      </c>
      <c r="BQ341" s="26">
        <f t="shared" si="201"/>
        <v>2.1932523298356894E-17</v>
      </c>
      <c r="BR341" s="26">
        <f t="shared" si="201"/>
        <v>2.8911053438743146E-17</v>
      </c>
      <c r="BS341" s="26">
        <f t="shared" si="201"/>
        <v>3.7541218644338175E-17</v>
      </c>
      <c r="BT341" s="26">
        <f t="shared" si="201"/>
        <v>4.8030676794962002E-17</v>
      </c>
      <c r="BU341" s="26">
        <f t="shared" si="201"/>
        <v>6.056041856756093E-17</v>
      </c>
      <c r="BV341" s="26">
        <f t="shared" si="201"/>
        <v>7.5267948791111339E-17</v>
      </c>
      <c r="BW341" s="26">
        <f t="shared" si="201"/>
        <v>9.2229740067981648E-17</v>
      </c>
      <c r="BX341" s="26">
        <f t="shared" si="201"/>
        <v>1.1144426924881109E-16</v>
      </c>
      <c r="BY341" s="26">
        <f t="shared" si="201"/>
        <v>1.3281714280337774E-16</v>
      </c>
      <c r="BZ341" s="26">
        <f t="shared" si="201"/>
        <v>1.561498841066736E-16</v>
      </c>
      <c r="CA341" s="26">
        <f t="shared" si="201"/>
        <v>1.8113386556374147E-16</v>
      </c>
      <c r="CB341" s="26">
        <f t="shared" si="201"/>
        <v>2.073506092637569E-16</v>
      </c>
      <c r="CC341" s="26">
        <f t="shared" si="202"/>
        <v>2.3427925981749143E-16</v>
      </c>
      <c r="CD341" s="26">
        <f t="shared" si="202"/>
        <v>2.6131148210412527E-16</v>
      </c>
      <c r="CE341" s="26">
        <f t="shared" si="199"/>
        <v>2.8777340434251719E-16</v>
      </c>
      <c r="CF341" s="26">
        <f t="shared" si="199"/>
        <v>3.1295357722248749E-16</v>
      </c>
      <c r="CG341" s="26">
        <f t="shared" si="199"/>
        <v>3.3613532368341248E-16</v>
      </c>
      <c r="CH341" s="26">
        <f t="shared" si="199"/>
        <v>3.5663138000557201E-16</v>
      </c>
      <c r="CI341" s="26">
        <f t="shared" si="199"/>
        <v>3.7381843446367173E-16</v>
      </c>
      <c r="CJ341" s="26">
        <f t="shared" si="199"/>
        <v>3.8716909283737422E-16</v>
      </c>
      <c r="CK341" s="26">
        <f t="shared" si="199"/>
        <v>3.9627895384531249E-16</v>
      </c>
      <c r="CL341" s="26">
        <f t="shared" si="199"/>
        <v>4.0088684865746732E-16</v>
      </c>
      <c r="CM341" s="26">
        <f t="shared" si="199"/>
        <v>4.0088684865746737E-16</v>
      </c>
      <c r="CN341" s="26">
        <f t="shared" si="199"/>
        <v>3.9633131628635977E-16</v>
      </c>
      <c r="CO341" s="26">
        <f t="shared" si="199"/>
        <v>3.8742499457205965E-16</v>
      </c>
      <c r="CP341" s="26">
        <f t="shared" si="199"/>
        <v>3.7451082808632412E-16</v>
      </c>
      <c r="CQ341" s="26">
        <f t="shared" si="199"/>
        <v>3.5804881366494752E-16</v>
      </c>
      <c r="CR341" s="26">
        <f t="shared" si="199"/>
        <v>3.3858963900924372E-16</v>
      </c>
      <c r="CS341" s="26">
        <f t="shared" si="199"/>
        <v>3.1674514616993792E-16</v>
      </c>
      <c r="CT341" s="26">
        <f t="shared" si="199"/>
        <v>2.9315774166792123E-16</v>
      </c>
      <c r="CU341" s="26">
        <f t="shared" si="197"/>
        <v>2.684707739485174E-16</v>
      </c>
      <c r="CV341" s="26">
        <f t="shared" si="197"/>
        <v>2.4330163889084335E-16</v>
      </c>
      <c r="CW341" s="26">
        <f t="shared" si="197"/>
        <v>2.1821899570622053E-16</v>
      </c>
      <c r="CX341" s="26">
        <f t="shared" si="197"/>
        <v>1.9372502680041991E-16</v>
      </c>
      <c r="CY341" s="26">
        <f t="shared" si="197"/>
        <v>1.7024320537006631E-16</v>
      </c>
      <c r="CZ341" s="26">
        <f t="shared" si="197"/>
        <v>1.4811158867195771E-16</v>
      </c>
      <c r="DA341" s="26">
        <f t="shared" si="197"/>
        <v>1.2758126945010226E-16</v>
      </c>
      <c r="DB341" s="26">
        <f t="shared" si="197"/>
        <v>1.0881931806038105E-16</v>
      </c>
      <c r="DC341" s="26">
        <f t="shared" si="197"/>
        <v>9.1915346322846532E-17</v>
      </c>
      <c r="DD341" s="26">
        <f t="shared" si="197"/>
        <v>7.6890722404688749E-17</v>
      </c>
      <c r="DE341" s="26">
        <f t="shared" si="197"/>
        <v>6.3709455706742115E-17</v>
      </c>
      <c r="DF341" s="26">
        <f t="shared" si="197"/>
        <v>5.2289836287609012E-17</v>
      </c>
      <c r="DG341" s="26">
        <f t="shared" si="197"/>
        <v>4.2516035112355071E-17</v>
      </c>
      <c r="DH341" s="26">
        <f t="shared" si="197"/>
        <v>3.4249028284952732E-17</v>
      </c>
      <c r="DI341" s="26">
        <f t="shared" si="197"/>
        <v>2.7336380374228304E-17</v>
      </c>
      <c r="DJ341" s="26">
        <f t="shared" si="189"/>
        <v>2.1620591750526019E-17</v>
      </c>
      <c r="DK341" s="26">
        <f t="shared" ref="DK341:DW344" si="205">$B341*DK$182</f>
        <v>1.6945869209871744E-17</v>
      </c>
      <c r="DL341" s="26">
        <f t="shared" si="205"/>
        <v>1.316330911838256E-17</v>
      </c>
      <c r="DM341" s="26">
        <f t="shared" si="205"/>
        <v>1.0134583126542317E-17</v>
      </c>
      <c r="DN341" s="26">
        <f t="shared" si="205"/>
        <v>7.7342871228875523E-18</v>
      </c>
      <c r="DO341" s="26">
        <f t="shared" si="205"/>
        <v>5.8511563451410243E-18</v>
      </c>
      <c r="DP341" s="26">
        <f t="shared" si="205"/>
        <v>4.3883672588557601E-18</v>
      </c>
      <c r="DQ341" s="26">
        <f t="shared" si="205"/>
        <v>3.2631448847901616E-18</v>
      </c>
      <c r="DR341" s="26">
        <f t="shared" si="205"/>
        <v>2.4058780082775163E-18</v>
      </c>
      <c r="DS341" s="26">
        <f t="shared" si="205"/>
        <v>1.7589192161356579E-18</v>
      </c>
      <c r="DT341" s="26">
        <f t="shared" si="205"/>
        <v>1.2752164316983465E-18</v>
      </c>
      <c r="DU341" s="26">
        <f t="shared" si="205"/>
        <v>9.168911533698839E-19</v>
      </c>
      <c r="DV341" s="26">
        <f t="shared" si="205"/>
        <v>6.5384860937032901E-19</v>
      </c>
      <c r="DW341" s="26">
        <f t="shared" si="205"/>
        <v>4.6247828467657624E-19</v>
      </c>
      <c r="DX341" s="26">
        <f t="shared" si="191"/>
        <v>3.2448073199082288E-19</v>
      </c>
      <c r="DY341" s="26">
        <f t="shared" si="191"/>
        <v>2.2583858946561406E-19</v>
      </c>
      <c r="DZ341" s="26">
        <f t="shared" si="191"/>
        <v>1.5593616891673291E-19</v>
      </c>
      <c r="EA341" s="26">
        <f t="shared" si="191"/>
        <v>1.0682241492720993E-19</v>
      </c>
      <c r="EB341" s="26">
        <f t="shared" si="191"/>
        <v>7.2605860145838361E-20</v>
      </c>
      <c r="EC341" s="26">
        <f t="shared" si="191"/>
        <v>4.8966742889053626E-20</v>
      </c>
      <c r="ED341" s="26">
        <f t="shared" si="191"/>
        <v>3.2770051010366747E-20</v>
      </c>
      <c r="EE341" s="26">
        <f t="shared" si="195"/>
        <v>2.1763316319861785E-20</v>
      </c>
      <c r="EF341" s="26">
        <f t="shared" si="195"/>
        <v>1.4344003938090867E-20</v>
      </c>
      <c r="EG341" s="26">
        <f t="shared" si="195"/>
        <v>9.3829198692774186E-21</v>
      </c>
      <c r="EH341" s="26">
        <f t="shared" si="195"/>
        <v>6.0918957360234512E-21</v>
      </c>
      <c r="EI341" s="26">
        <f t="shared" si="195"/>
        <v>3.9258883632151059E-21</v>
      </c>
      <c r="EJ341" s="26">
        <f t="shared" si="195"/>
        <v>2.5114138794096316E-21</v>
      </c>
      <c r="EK341" s="26">
        <f t="shared" si="195"/>
        <v>1.5948394708659924E-21</v>
      </c>
      <c r="EL341" s="26">
        <f t="shared" si="195"/>
        <v>1.005442275111161E-21</v>
      </c>
      <c r="EM341" s="26">
        <f t="shared" si="195"/>
        <v>6.2930559665231353E-22</v>
      </c>
      <c r="EN341" s="26">
        <f t="shared" si="195"/>
        <v>3.9106847791965066E-22</v>
      </c>
      <c r="EO341" s="26">
        <f t="shared" si="195"/>
        <v>2.4129757148233726E-22</v>
      </c>
      <c r="EP341" s="26">
        <f t="shared" si="195"/>
        <v>1.4783724449974164E-22</v>
      </c>
      <c r="EQ341" s="26">
        <f t="shared" si="195"/>
        <v>8.9942938961380361E-23</v>
      </c>
      <c r="ER341" s="26">
        <f t="shared" si="195"/>
        <v>5.434052562250119E-23</v>
      </c>
      <c r="ES341" s="26">
        <f t="shared" si="192"/>
        <v>3.2604315373500506E-23</v>
      </c>
      <c r="ET341" s="26">
        <f t="shared" si="192"/>
        <v>1.9428598886949311E-23</v>
      </c>
      <c r="EU341" s="26">
        <f t="shared" si="192"/>
        <v>1.1498558524928847E-23</v>
      </c>
      <c r="EV341" s="26">
        <f t="shared" si="192"/>
        <v>6.7592877815461936E-24</v>
      </c>
      <c r="EW341" s="26">
        <f t="shared" si="192"/>
        <v>3.9466982348625341E-24</v>
      </c>
      <c r="EX341" s="26">
        <f t="shared" si="192"/>
        <v>2.2890849762202899E-24</v>
      </c>
      <c r="EY341" s="26">
        <f t="shared" si="192"/>
        <v>1.3188767743785688E-24</v>
      </c>
      <c r="EZ341" s="26">
        <f t="shared" si="192"/>
        <v>7.5488341691403293E-25</v>
      </c>
      <c r="FA341" s="26">
        <f t="shared" si="192"/>
        <v>4.2924743314720391E-25</v>
      </c>
      <c r="FB341" s="26">
        <f t="shared" si="192"/>
        <v>2.42496926518223E-25</v>
      </c>
      <c r="FC341" s="26">
        <f t="shared" si="192"/>
        <v>1.3611117811022979E-25</v>
      </c>
      <c r="FD341" s="26">
        <f t="shared" si="192"/>
        <v>7.5908157023011059E-26</v>
      </c>
      <c r="FE341" s="26">
        <f t="shared" si="192"/>
        <v>4.2063755802560845E-26</v>
      </c>
      <c r="FF341" s="26">
        <f t="shared" si="192"/>
        <v>2.316168832166326E-26</v>
      </c>
      <c r="FG341" s="26">
        <f t="shared" si="192"/>
        <v>1.2673376628834508E-26</v>
      </c>
      <c r="FH341" s="26">
        <f t="shared" si="192"/>
        <v>6.8911485419287588E-27</v>
      </c>
    </row>
    <row r="342" spans="2:164" ht="19.2" customHeight="1" x14ac:dyDescent="0.3">
      <c r="B342" s="26">
        <f t="shared" si="176"/>
        <v>4.7502914779792317E-15</v>
      </c>
      <c r="C342" s="3">
        <v>158</v>
      </c>
      <c r="D342" s="26">
        <f t="shared" si="198"/>
        <v>7.8180840154309284E-53</v>
      </c>
      <c r="E342" s="26">
        <f t="shared" si="198"/>
        <v>6.8017330934249079E-51</v>
      </c>
      <c r="F342" s="26">
        <f t="shared" si="198"/>
        <v>2.9587538956398047E-49</v>
      </c>
      <c r="G342" s="26">
        <f t="shared" si="198"/>
        <v>8.5803862973555412E-48</v>
      </c>
      <c r="H342" s="26">
        <f t="shared" si="198"/>
        <v>1.8662340196748255E-46</v>
      </c>
      <c r="I342" s="26">
        <f t="shared" si="198"/>
        <v>3.2472471942342026E-45</v>
      </c>
      <c r="J342" s="26">
        <f t="shared" si="198"/>
        <v>4.708508431639546E-44</v>
      </c>
      <c r="K342" s="26">
        <f t="shared" si="198"/>
        <v>5.8520033364663004E-43</v>
      </c>
      <c r="L342" s="26">
        <f t="shared" si="198"/>
        <v>6.3640536284071335E-42</v>
      </c>
      <c r="M342" s="26">
        <f t="shared" si="198"/>
        <v>6.1519185074602151E-41</v>
      </c>
      <c r="N342" s="26">
        <f t="shared" si="198"/>
        <v>5.3521691014904537E-40</v>
      </c>
      <c r="O342" s="26">
        <f t="shared" si="198"/>
        <v>4.233079198451474E-39</v>
      </c>
      <c r="P342" s="26">
        <f t="shared" si="198"/>
        <v>3.0689824188773414E-38</v>
      </c>
      <c r="Q342" s="26">
        <f t="shared" si="198"/>
        <v>2.0538574649409928E-37</v>
      </c>
      <c r="R342" s="26">
        <f t="shared" si="198"/>
        <v>1.2763257103561838E-36</v>
      </c>
      <c r="S342" s="26">
        <f t="shared" si="198"/>
        <v>7.4026891200658645E-36</v>
      </c>
      <c r="T342" s="26">
        <f t="shared" si="196"/>
        <v>4.0252122090358193E-35</v>
      </c>
      <c r="U342" s="26">
        <f t="shared" si="196"/>
        <v>2.0599615422712581E-34</v>
      </c>
      <c r="V342" s="26">
        <f t="shared" si="196"/>
        <v>9.9564807876444643E-34</v>
      </c>
      <c r="W342" s="26">
        <f t="shared" si="196"/>
        <v>4.5590201501319502E-33</v>
      </c>
      <c r="X342" s="26">
        <f t="shared" si="196"/>
        <v>1.9831737653074079E-32</v>
      </c>
      <c r="Y342" s="26">
        <f t="shared" si="196"/>
        <v>8.2160055991306803E-32</v>
      </c>
      <c r="Z342" s="26">
        <f t="shared" si="196"/>
        <v>3.2490567596562122E-31</v>
      </c>
      <c r="AA342" s="26">
        <f t="shared" si="196"/>
        <v>1.2289910351743104E-30</v>
      </c>
      <c r="AB342" s="26">
        <f t="shared" si="196"/>
        <v>4.4550925025068763E-30</v>
      </c>
      <c r="AC342" s="26">
        <f t="shared" si="196"/>
        <v>1.5503721908723943E-29</v>
      </c>
      <c r="AD342" s="26">
        <f t="shared" si="196"/>
        <v>5.1877838694575993E-29</v>
      </c>
      <c r="AE342" s="26">
        <f t="shared" si="196"/>
        <v>1.6716192468252285E-28</v>
      </c>
      <c r="AF342" s="26">
        <f t="shared" si="196"/>
        <v>5.1939598026355623E-28</v>
      </c>
      <c r="AG342" s="26">
        <f t="shared" si="196"/>
        <v>1.5581879407906666E-27</v>
      </c>
      <c r="AH342" s="26">
        <f t="shared" si="196"/>
        <v>4.5187450282929026E-27</v>
      </c>
      <c r="AI342" s="26">
        <f t="shared" si="196"/>
        <v>1.2681639272951084E-26</v>
      </c>
      <c r="AJ342" s="26">
        <f t="shared" si="203"/>
        <v>3.4478206773335742E-26</v>
      </c>
      <c r="AK342" s="26">
        <f t="shared" si="203"/>
        <v>9.089709058424884E-26</v>
      </c>
      <c r="AL342" s="26">
        <f t="shared" si="203"/>
        <v>2.3258961414204841E-25</v>
      </c>
      <c r="AM342" s="26">
        <f t="shared" si="203"/>
        <v>5.7815132658166156E-25</v>
      </c>
      <c r="AN342" s="26">
        <f t="shared" si="203"/>
        <v>1.3971990392390201E-24</v>
      </c>
      <c r="AO342" s="26">
        <f t="shared" si="203"/>
        <v>3.2853058490214855E-24</v>
      </c>
      <c r="AP342" s="26">
        <f t="shared" si="203"/>
        <v>7.5216212859176066E-24</v>
      </c>
      <c r="AQ342" s="26">
        <f t="shared" si="203"/>
        <v>1.6779001330123857E-23</v>
      </c>
      <c r="AR342" s="26">
        <f t="shared" si="203"/>
        <v>3.6494327893019481E-23</v>
      </c>
      <c r="AS342" s="26">
        <f t="shared" si="203"/>
        <v>7.7439183577870507E-23</v>
      </c>
      <c r="AT342" s="26">
        <f t="shared" si="203"/>
        <v>1.6040973741130301E-22</v>
      </c>
      <c r="AU342" s="26">
        <f t="shared" si="203"/>
        <v>3.2454993383217159E-22</v>
      </c>
      <c r="AV342" s="26">
        <f t="shared" si="203"/>
        <v>6.4172373280451822E-22</v>
      </c>
      <c r="AW342" s="26">
        <f t="shared" si="203"/>
        <v>1.2406658834220665E-21</v>
      </c>
      <c r="AX342" s="26">
        <f t="shared" si="203"/>
        <v>2.3464767795156508E-21</v>
      </c>
      <c r="AY342" s="26">
        <f t="shared" si="203"/>
        <v>4.3434782939970821E-21</v>
      </c>
      <c r="AZ342" s="26">
        <f t="shared" si="200"/>
        <v>7.8725544078696891E-21</v>
      </c>
      <c r="BA342" s="26">
        <f t="shared" si="200"/>
        <v>1.3977800683360478E-20</v>
      </c>
      <c r="BB342" s="26">
        <f t="shared" si="200"/>
        <v>2.432137318904731E-20</v>
      </c>
      <c r="BC342" s="26">
        <f t="shared" si="200"/>
        <v>4.148940132249238E-20</v>
      </c>
      <c r="BD342" s="26">
        <f t="shared" si="200"/>
        <v>6.94149599049388E-20</v>
      </c>
      <c r="BE342" s="26">
        <f t="shared" si="200"/>
        <v>1.1394531154206944E-19</v>
      </c>
      <c r="BF342" s="26">
        <f t="shared" si="200"/>
        <v>1.8357855748444562E-19</v>
      </c>
      <c r="BG342" s="26">
        <f t="shared" si="200"/>
        <v>2.9038790002085124E-19</v>
      </c>
      <c r="BH342" s="26">
        <f t="shared" si="200"/>
        <v>4.5113834467525061E-19</v>
      </c>
      <c r="BI342" s="26">
        <f t="shared" si="200"/>
        <v>6.8857957871485689E-19</v>
      </c>
      <c r="BJ342" s="26">
        <f t="shared" si="200"/>
        <v>1.0328693680722798E-18</v>
      </c>
      <c r="BK342" s="26">
        <f t="shared" si="200"/>
        <v>1.5230446613947165E-18</v>
      </c>
      <c r="BL342" s="26">
        <f t="shared" si="200"/>
        <v>2.2084147590223469E-18</v>
      </c>
      <c r="BM342" s="26">
        <f t="shared" si="201"/>
        <v>3.1497062956548229E-18</v>
      </c>
      <c r="BN342" s="26">
        <f t="shared" si="201"/>
        <v>4.4197491568059586E-18</v>
      </c>
      <c r="BO342" s="26">
        <f t="shared" si="201"/>
        <v>6.1034631213034606E-18</v>
      </c>
      <c r="BP342" s="26">
        <f t="shared" si="201"/>
        <v>8.296895180521916E-18</v>
      </c>
      <c r="BQ342" s="26">
        <f t="shared" si="201"/>
        <v>1.1105075087775465E-17</v>
      </c>
      <c r="BR342" s="26">
        <f t="shared" si="201"/>
        <v>1.4638508070249463E-17</v>
      </c>
      <c r="BS342" s="26">
        <f t="shared" si="201"/>
        <v>1.9008211971816493E-17</v>
      </c>
      <c r="BT342" s="26">
        <f t="shared" si="201"/>
        <v>2.4319330022765183E-17</v>
      </c>
      <c r="BU342" s="26">
        <f t="shared" si="201"/>
        <v>3.0663503072182261E-17</v>
      </c>
      <c r="BV342" s="26">
        <f t="shared" si="201"/>
        <v>3.8110353818283611E-17</v>
      </c>
      <c r="BW342" s="26">
        <f t="shared" si="201"/>
        <v>4.6698602566065916E-17</v>
      </c>
      <c r="BX342" s="26">
        <f t="shared" si="201"/>
        <v>5.6427478100662936E-17</v>
      </c>
      <c r="BY342" s="26">
        <f t="shared" si="201"/>
        <v>6.7249186229557268E-17</v>
      </c>
      <c r="BZ342" s="26">
        <f t="shared" si="201"/>
        <v>7.9063232459073977E-17</v>
      </c>
      <c r="CA342" s="26">
        <f t="shared" si="201"/>
        <v>9.1713349652525868E-17</v>
      </c>
      <c r="CB342" s="26">
        <f t="shared" si="201"/>
        <v>1.0498765026012841E-16</v>
      </c>
      <c r="CC342" s="26">
        <f t="shared" si="202"/>
        <v>1.1862241003417099E-16</v>
      </c>
      <c r="CD342" s="26">
        <f t="shared" si="202"/>
        <v>1.3230961119196005E-16</v>
      </c>
      <c r="CE342" s="26">
        <f t="shared" si="199"/>
        <v>1.4570805283165195E-16</v>
      </c>
      <c r="CF342" s="26">
        <f t="shared" si="199"/>
        <v>1.5845750745442154E-16</v>
      </c>
      <c r="CG342" s="26">
        <f t="shared" si="199"/>
        <v>1.7019510059919348E-16</v>
      </c>
      <c r="CH342" s="26">
        <f t="shared" si="199"/>
        <v>1.8057285063572979E-16</v>
      </c>
      <c r="CI342" s="26">
        <f t="shared" si="199"/>
        <v>1.8927515669046367E-16</v>
      </c>
      <c r="CJ342" s="26">
        <f t="shared" si="199"/>
        <v>1.9603498371512307E-16</v>
      </c>
      <c r="CK342" s="26">
        <f t="shared" si="199"/>
        <v>2.0064757156724363E-16</v>
      </c>
      <c r="CL342" s="26">
        <f t="shared" si="199"/>
        <v>2.0298068286453718E-16</v>
      </c>
      <c r="CM342" s="26">
        <f t="shared" si="199"/>
        <v>2.0298068286453721E-16</v>
      </c>
      <c r="CN342" s="26">
        <f t="shared" si="199"/>
        <v>2.00674084195622E-16</v>
      </c>
      <c r="CO342" s="26">
        <f t="shared" si="199"/>
        <v>1.9616455421369795E-16</v>
      </c>
      <c r="CP342" s="26">
        <f t="shared" si="199"/>
        <v>1.8962573573990794E-16</v>
      </c>
      <c r="CQ342" s="26">
        <f t="shared" si="199"/>
        <v>1.8129053856452752E-16</v>
      </c>
      <c r="CR342" s="26">
        <f t="shared" si="199"/>
        <v>1.7143779190341182E-16</v>
      </c>
      <c r="CS342" s="26">
        <f t="shared" si="199"/>
        <v>1.6037728919996601E-16</v>
      </c>
      <c r="CT342" s="26">
        <f t="shared" si="199"/>
        <v>1.4843429957869192E-16</v>
      </c>
      <c r="CU342" s="26">
        <f t="shared" si="197"/>
        <v>1.3593456908785474E-16</v>
      </c>
      <c r="CV342" s="26">
        <f t="shared" si="197"/>
        <v>1.231907032358681E-16</v>
      </c>
      <c r="CW342" s="26">
        <f t="shared" si="197"/>
        <v>1.104906307373251E-16</v>
      </c>
      <c r="CX342" s="26">
        <f t="shared" si="197"/>
        <v>9.8088621164768013E-17</v>
      </c>
      <c r="CY342" s="26">
        <f t="shared" si="197"/>
        <v>8.6199091326614471E-17</v>
      </c>
      <c r="CZ342" s="26">
        <f t="shared" si="197"/>
        <v>7.49932094541546E-17</v>
      </c>
      <c r="DA342" s="26">
        <f t="shared" si="197"/>
        <v>6.4598111113974803E-17</v>
      </c>
      <c r="DB342" s="26">
        <f t="shared" si="197"/>
        <v>5.5098388891331301E-17</v>
      </c>
      <c r="DC342" s="26">
        <f t="shared" si="197"/>
        <v>4.6539415859668389E-17</v>
      </c>
      <c r="DD342" s="26">
        <f t="shared" si="197"/>
        <v>3.8932011344145582E-17</v>
      </c>
      <c r="DE342" s="26">
        <f t="shared" si="197"/>
        <v>3.2257952256577774E-17</v>
      </c>
      <c r="DF342" s="26">
        <f t="shared" si="197"/>
        <v>2.6475866474738321E-17</v>
      </c>
      <c r="DG342" s="26">
        <f t="shared" si="197"/>
        <v>2.1527106386002226E-17</v>
      </c>
      <c r="DH342" s="26">
        <f t="shared" si="197"/>
        <v>1.734128014427959E-17</v>
      </c>
      <c r="DI342" s="26">
        <f t="shared" si="197"/>
        <v>1.3841205252773603E-17</v>
      </c>
      <c r="DJ342" s="26">
        <f t="shared" si="189"/>
        <v>1.0947135063557304E-17</v>
      </c>
      <c r="DK342" s="26">
        <f t="shared" si="205"/>
        <v>8.5801869417070758E-18</v>
      </c>
      <c r="DL342" s="26">
        <f t="shared" si="205"/>
        <v>6.6649666422189114E-18</v>
      </c>
      <c r="DM342" s="26">
        <f t="shared" si="205"/>
        <v>5.1314344944517244E-18</v>
      </c>
      <c r="DN342" s="26">
        <f t="shared" si="205"/>
        <v>3.9160947457657869E-18</v>
      </c>
      <c r="DO342" s="26">
        <f t="shared" si="205"/>
        <v>2.9626108076662942E-18</v>
      </c>
      <c r="DP342" s="26">
        <f t="shared" si="205"/>
        <v>2.2219581057497166E-18</v>
      </c>
      <c r="DQ342" s="26">
        <f t="shared" si="205"/>
        <v>1.6522252581215745E-18</v>
      </c>
      <c r="DR342" s="26">
        <f t="shared" si="205"/>
        <v>1.2181660801404951E-18</v>
      </c>
      <c r="DS342" s="26">
        <f t="shared" si="205"/>
        <v>8.9059200816993923E-19</v>
      </c>
      <c r="DT342" s="26">
        <f t="shared" si="205"/>
        <v>6.4567920592320319E-19</v>
      </c>
      <c r="DU342" s="26">
        <f t="shared" si="205"/>
        <v>4.6424868525056681E-19</v>
      </c>
      <c r="DV342" s="26">
        <f t="shared" si="205"/>
        <v>3.3106258702294614E-19</v>
      </c>
      <c r="DW342" s="26">
        <f t="shared" si="205"/>
        <v>2.3416622008940194E-19</v>
      </c>
      <c r="DX342" s="26">
        <f t="shared" si="191"/>
        <v>1.6429404151433807E-19</v>
      </c>
      <c r="DY342" s="26">
        <f t="shared" si="191"/>
        <v>1.1434865289397997E-19</v>
      </c>
      <c r="DZ342" s="26">
        <f t="shared" si="191"/>
        <v>7.8955022236319197E-20</v>
      </c>
      <c r="EA342" s="26">
        <f t="shared" si="191"/>
        <v>5.4087298697320624E-20</v>
      </c>
      <c r="EB342" s="26">
        <f t="shared" si="191"/>
        <v>3.6762460833335296E-20</v>
      </c>
      <c r="EC342" s="26">
        <f t="shared" si="191"/>
        <v>2.4793287538760935E-20</v>
      </c>
      <c r="ED342" s="26">
        <f t="shared" si="191"/>
        <v>1.6592430891324673E-20</v>
      </c>
      <c r="EE342" s="26">
        <f t="shared" si="195"/>
        <v>1.1019400668284274E-20</v>
      </c>
      <c r="EF342" s="26">
        <f t="shared" si="195"/>
        <v>7.2627868040965247E-21</v>
      </c>
      <c r="EG342" s="26">
        <f t="shared" si="195"/>
        <v>4.750845503431529E-21</v>
      </c>
      <c r="EH342" s="26">
        <f t="shared" si="195"/>
        <v>3.0845041701384075E-21</v>
      </c>
      <c r="EI342" s="26">
        <f t="shared" si="195"/>
        <v>1.9877915763114144E-21</v>
      </c>
      <c r="EJ342" s="26">
        <f t="shared" si="195"/>
        <v>1.271601964258021E-21</v>
      </c>
      <c r="EK342" s="26">
        <f t="shared" si="195"/>
        <v>8.0751365613466679E-22</v>
      </c>
      <c r="EL342" s="26">
        <f t="shared" si="195"/>
        <v>5.0908469625880761E-22</v>
      </c>
      <c r="EM342" s="26">
        <f t="shared" si="195"/>
        <v>3.1863574514040685E-22</v>
      </c>
      <c r="EN342" s="26">
        <f t="shared" si="195"/>
        <v>1.9800935590868073E-22</v>
      </c>
      <c r="EO342" s="26">
        <f t="shared" si="195"/>
        <v>1.2217598556067514E-22</v>
      </c>
      <c r="EP342" s="26">
        <f t="shared" si="195"/>
        <v>7.4854301012526212E-23</v>
      </c>
      <c r="EQ342" s="26">
        <f t="shared" si="195"/>
        <v>4.5540728588039967E-23</v>
      </c>
      <c r="ER342" s="26">
        <f t="shared" si="195"/>
        <v>2.7514190188607763E-23</v>
      </c>
      <c r="ES342" s="26">
        <f t="shared" si="192"/>
        <v>1.6508514113164549E-23</v>
      </c>
      <c r="ET342" s="26">
        <f t="shared" si="192"/>
        <v>9.8372652592146842E-24</v>
      </c>
      <c r="EU342" s="26">
        <f t="shared" si="192"/>
        <v>5.8220549493309695E-24</v>
      </c>
      <c r="EV342" s="26">
        <f t="shared" si="192"/>
        <v>3.4224241931878919E-24</v>
      </c>
      <c r="EW342" s="26">
        <f t="shared" si="192"/>
        <v>1.99832822018353E-24</v>
      </c>
      <c r="EX342" s="26">
        <f t="shared" si="192"/>
        <v>1.1590303677064573E-24</v>
      </c>
      <c r="EY342" s="26">
        <f t="shared" si="192"/>
        <v>6.6778570854610019E-25</v>
      </c>
      <c r="EZ342" s="26">
        <f t="shared" si="192"/>
        <v>3.822194516020359E-25</v>
      </c>
      <c r="FA342" s="26">
        <f t="shared" si="192"/>
        <v>2.1734047247959348E-25</v>
      </c>
      <c r="FB342" s="26">
        <f t="shared" si="192"/>
        <v>1.2278325393327551E-25</v>
      </c>
      <c r="FC342" s="26">
        <f t="shared" si="192"/>
        <v>6.8917052207710192E-26</v>
      </c>
      <c r="FD342" s="26">
        <f t="shared" si="192"/>
        <v>3.8434509885068278E-26</v>
      </c>
      <c r="FE342" s="26">
        <f t="shared" si="192"/>
        <v>2.1298104203827938E-26</v>
      </c>
      <c r="FF342" s="26">
        <f t="shared" si="192"/>
        <v>1.1727437124892603E-26</v>
      </c>
      <c r="FG342" s="26">
        <f t="shared" si="192"/>
        <v>6.416899558903446E-27</v>
      </c>
      <c r="FH342" s="26">
        <f t="shared" si="192"/>
        <v>3.4891891351537461E-27</v>
      </c>
    </row>
    <row r="343" spans="2:164" ht="19.2" customHeight="1" x14ac:dyDescent="0.3">
      <c r="B343" s="26">
        <f t="shared" si="176"/>
        <v>2.390083762505248E-15</v>
      </c>
      <c r="C343" s="3">
        <v>159</v>
      </c>
      <c r="D343" s="26">
        <f t="shared" si="198"/>
        <v>3.9336271775752676E-53</v>
      </c>
      <c r="E343" s="26">
        <f t="shared" si="198"/>
        <v>3.4222556444904822E-51</v>
      </c>
      <c r="F343" s="26">
        <f t="shared" si="198"/>
        <v>1.4886812053533448E-49</v>
      </c>
      <c r="G343" s="26">
        <f t="shared" si="198"/>
        <v>4.3171754955247542E-48</v>
      </c>
      <c r="H343" s="26">
        <f t="shared" si="198"/>
        <v>9.3898567027663161E-47</v>
      </c>
      <c r="I343" s="26">
        <f t="shared" si="198"/>
        <v>1.633835066281342E-45</v>
      </c>
      <c r="J343" s="26">
        <f t="shared" si="198"/>
        <v>2.3690608461079224E-44</v>
      </c>
      <c r="K343" s="26">
        <f t="shared" si="198"/>
        <v>2.9444041944484214E-43</v>
      </c>
      <c r="L343" s="26">
        <f t="shared" si="198"/>
        <v>3.2020395614626744E-42</v>
      </c>
      <c r="M343" s="26">
        <f t="shared" si="198"/>
        <v>3.0953049094139114E-41</v>
      </c>
      <c r="N343" s="26">
        <f t="shared" si="198"/>
        <v>2.6929152711901361E-40</v>
      </c>
      <c r="O343" s="26">
        <f t="shared" si="198"/>
        <v>2.1298511690321654E-39</v>
      </c>
      <c r="P343" s="26">
        <f t="shared" si="198"/>
        <v>1.5441420975483312E-38</v>
      </c>
      <c r="Q343" s="26">
        <f t="shared" si="198"/>
        <v>1.0333874037438845E-37</v>
      </c>
      <c r="R343" s="26">
        <f t="shared" si="198"/>
        <v>6.421764580408403E-37</v>
      </c>
      <c r="S343" s="26">
        <f t="shared" si="198"/>
        <v>3.7246234566368728E-36</v>
      </c>
      <c r="T343" s="26">
        <f t="shared" si="196"/>
        <v>2.0252640045463024E-35</v>
      </c>
      <c r="U343" s="26">
        <f t="shared" si="196"/>
        <v>1.0364586376207475E-34</v>
      </c>
      <c r="V343" s="26">
        <f t="shared" si="196"/>
        <v>5.0095500818336393E-34</v>
      </c>
      <c r="W343" s="26">
        <f t="shared" si="196"/>
        <v>2.2938466164185665E-33</v>
      </c>
      <c r="X343" s="26">
        <f t="shared" si="196"/>
        <v>9.9782327814208118E-33</v>
      </c>
      <c r="Y343" s="26">
        <f t="shared" si="196"/>
        <v>4.1338392951600459E-32</v>
      </c>
      <c r="Z343" s="26">
        <f t="shared" si="196"/>
        <v>1.6347455394496488E-31</v>
      </c>
      <c r="AA343" s="26">
        <f t="shared" si="196"/>
        <v>6.1836026927008666E-31</v>
      </c>
      <c r="AB343" s="26">
        <f t="shared" si="196"/>
        <v>2.2415559761040643E-30</v>
      </c>
      <c r="AC343" s="26">
        <f t="shared" si="196"/>
        <v>7.8006147968421524E-30</v>
      </c>
      <c r="AD343" s="26">
        <f t="shared" si="196"/>
        <v>2.610205720481783E-29</v>
      </c>
      <c r="AE343" s="26">
        <f t="shared" si="196"/>
        <v>8.410662877107977E-29</v>
      </c>
      <c r="AF343" s="26">
        <f t="shared" si="196"/>
        <v>2.6133131082442797E-28</v>
      </c>
      <c r="AG343" s="26">
        <f t="shared" si="196"/>
        <v>7.8399393247328294E-28</v>
      </c>
      <c r="AH343" s="26">
        <f t="shared" si="196"/>
        <v>2.2735824041725051E-27</v>
      </c>
      <c r="AI343" s="26">
        <f t="shared" si="196"/>
        <v>6.3806990052583378E-27</v>
      </c>
      <c r="AJ343" s="26">
        <f t="shared" si="203"/>
        <v>1.7347525420546097E-26</v>
      </c>
      <c r="AK343" s="26">
        <f t="shared" si="203"/>
        <v>4.5734385199621563E-26</v>
      </c>
      <c r="AL343" s="26">
        <f t="shared" si="203"/>
        <v>1.1702622095197277E-25</v>
      </c>
      <c r="AM343" s="26">
        <f t="shared" si="203"/>
        <v>2.9089374922347438E-25</v>
      </c>
      <c r="AN343" s="26">
        <f t="shared" si="203"/>
        <v>7.0299322729006538E-25</v>
      </c>
      <c r="AO343" s="26">
        <f t="shared" si="203"/>
        <v>1.6529840749793458E-24</v>
      </c>
      <c r="AP343" s="26">
        <f t="shared" si="203"/>
        <v>3.7844635400842898E-24</v>
      </c>
      <c r="AQ343" s="26">
        <f t="shared" si="203"/>
        <v>8.4422648201880129E-24</v>
      </c>
      <c r="AR343" s="26">
        <f t="shared" si="203"/>
        <v>1.8361925983908973E-23</v>
      </c>
      <c r="AS343" s="26">
        <f t="shared" si="203"/>
        <v>3.8963111234148267E-23</v>
      </c>
      <c r="AT343" s="26">
        <f t="shared" si="203"/>
        <v>8.0709301842164162E-23</v>
      </c>
      <c r="AU343" s="26">
        <f t="shared" si="203"/>
        <v>1.6329556419228582E-22</v>
      </c>
      <c r="AV343" s="26">
        <f t="shared" si="203"/>
        <v>3.2287986556201827E-22</v>
      </c>
      <c r="AW343" s="26">
        <f t="shared" si="203"/>
        <v>6.2423440675323424E-22</v>
      </c>
      <c r="AX343" s="26">
        <f t="shared" si="203"/>
        <v>1.1806172475550318E-21</v>
      </c>
      <c r="AY343" s="26">
        <f t="shared" si="203"/>
        <v>2.1853978837720932E-21</v>
      </c>
      <c r="AZ343" s="26">
        <f t="shared" si="200"/>
        <v>3.9610336643369077E-21</v>
      </c>
      <c r="BA343" s="26">
        <f t="shared" si="200"/>
        <v>7.0328556897410455E-21</v>
      </c>
      <c r="BB343" s="26">
        <f t="shared" si="200"/>
        <v>1.2237168900149458E-20</v>
      </c>
      <c r="BC343" s="26">
        <f t="shared" si="200"/>
        <v>2.0875170476725501E-20</v>
      </c>
      <c r="BD343" s="26">
        <f t="shared" si="200"/>
        <v>3.4925765989905938E-20</v>
      </c>
      <c r="BE343" s="26">
        <f t="shared" si="200"/>
        <v>5.7330974360789041E-20</v>
      </c>
      <c r="BF343" s="26">
        <f t="shared" si="200"/>
        <v>9.236656980349366E-20</v>
      </c>
      <c r="BG343" s="26">
        <f t="shared" si="200"/>
        <v>1.4610711950734496E-19</v>
      </c>
      <c r="BH343" s="26">
        <f t="shared" si="200"/>
        <v>2.2698784637748213E-19</v>
      </c>
      <c r="BI343" s="26">
        <f t="shared" si="200"/>
        <v>3.4645513394457838E-19</v>
      </c>
      <c r="BJ343" s="26">
        <f t="shared" si="200"/>
        <v>5.1968270091686471E-19</v>
      </c>
      <c r="BK343" s="26">
        <f t="shared" si="200"/>
        <v>7.6631177931808811E-19</v>
      </c>
      <c r="BL343" s="26">
        <f t="shared" si="200"/>
        <v>1.1111520800112317E-18</v>
      </c>
      <c r="BM343" s="26">
        <f t="shared" si="201"/>
        <v>1.584757884606183E-18</v>
      </c>
      <c r="BN343" s="26">
        <f t="shared" si="201"/>
        <v>2.2237731606570621E-18</v>
      </c>
      <c r="BO343" s="26">
        <f t="shared" si="201"/>
        <v>3.0709248409073683E-18</v>
      </c>
      <c r="BP343" s="26">
        <f t="shared" si="201"/>
        <v>4.1745384556084658E-18</v>
      </c>
      <c r="BQ343" s="26">
        <f t="shared" si="201"/>
        <v>5.5874591636605513E-18</v>
      </c>
      <c r="BR343" s="26">
        <f t="shared" si="201"/>
        <v>7.3652870793707198E-18</v>
      </c>
      <c r="BS343" s="26">
        <f t="shared" si="201"/>
        <v>9.5638802373918438E-18</v>
      </c>
      <c r="BT343" s="26">
        <f t="shared" si="201"/>
        <v>1.2236140891957192E-17</v>
      </c>
      <c r="BU343" s="26">
        <f t="shared" si="201"/>
        <v>1.5428177646380845E-17</v>
      </c>
      <c r="BV343" s="26">
        <f t="shared" si="201"/>
        <v>1.917502078907331E-17</v>
      </c>
      <c r="BW343" s="26">
        <f t="shared" si="201"/>
        <v>2.349615223449832E-17</v>
      </c>
      <c r="BX343" s="26">
        <f t="shared" si="201"/>
        <v>2.8391183950018783E-17</v>
      </c>
      <c r="BY343" s="26">
        <f t="shared" si="201"/>
        <v>3.3836068543173105E-17</v>
      </c>
      <c r="BZ343" s="26">
        <f t="shared" si="201"/>
        <v>3.9780242746703456E-17</v>
      </c>
      <c r="CA343" s="26">
        <f t="shared" si="201"/>
        <v>4.6145081586176039E-17</v>
      </c>
      <c r="CB343" s="26">
        <f t="shared" si="201"/>
        <v>5.2823974973648946E-17</v>
      </c>
      <c r="CC343" s="26">
        <f t="shared" si="202"/>
        <v>5.9684231463733178E-17</v>
      </c>
      <c r="CD343" s="26">
        <f t="shared" si="202"/>
        <v>6.6570873555702455E-17</v>
      </c>
      <c r="CE343" s="26">
        <f t="shared" si="199"/>
        <v>7.3312227839824091E-17</v>
      </c>
      <c r="CF343" s="26">
        <f t="shared" si="199"/>
        <v>7.9727047775808716E-17</v>
      </c>
      <c r="CG343" s="26">
        <f t="shared" si="199"/>
        <v>8.5632755018461202E-17</v>
      </c>
      <c r="CH343" s="26">
        <f t="shared" si="199"/>
        <v>9.085426447080645E-17</v>
      </c>
      <c r="CI343" s="26">
        <f t="shared" si="199"/>
        <v>9.5232783240483838E-17</v>
      </c>
      <c r="CJ343" s="26">
        <f t="shared" si="199"/>
        <v>9.8633954070501111E-17</v>
      </c>
      <c r="CK343" s="26">
        <f t="shared" si="199"/>
        <v>1.0095475298980703E-16</v>
      </c>
      <c r="CL343" s="26">
        <f t="shared" si="199"/>
        <v>1.021286454664327E-16</v>
      </c>
      <c r="CM343" s="26">
        <f t="shared" si="199"/>
        <v>1.0212864546643271E-16</v>
      </c>
      <c r="CN343" s="26">
        <f t="shared" si="199"/>
        <v>1.0096809267704142E-16</v>
      </c>
      <c r="CO343" s="26">
        <f t="shared" si="199"/>
        <v>9.8699146774186584E-17</v>
      </c>
      <c r="CP343" s="26">
        <f t="shared" si="199"/>
        <v>9.540917521504699E-17</v>
      </c>
      <c r="CQ343" s="26">
        <f t="shared" si="199"/>
        <v>9.1215365315484559E-17</v>
      </c>
      <c r="CR343" s="26">
        <f t="shared" si="199"/>
        <v>8.6258008504860361E-17</v>
      </c>
      <c r="CS343" s="26">
        <f t="shared" si="199"/>
        <v>8.0692975698095228E-17</v>
      </c>
      <c r="CT343" s="26">
        <f t="shared" si="199"/>
        <v>7.468392431632218E-17</v>
      </c>
      <c r="CU343" s="26">
        <f t="shared" si="197"/>
        <v>6.8394751742316118E-17</v>
      </c>
      <c r="CV343" s="26">
        <f t="shared" si="197"/>
        <v>6.1982743766473841E-17</v>
      </c>
      <c r="CW343" s="26">
        <f t="shared" si="197"/>
        <v>5.5592770182301331E-17</v>
      </c>
      <c r="CX343" s="26">
        <f t="shared" si="197"/>
        <v>4.9352765365920476E-17</v>
      </c>
      <c r="CY343" s="26">
        <f t="shared" si="197"/>
        <v>4.3370611988233233E-17</v>
      </c>
      <c r="CZ343" s="26">
        <f t="shared" si="197"/>
        <v>3.7732432429762917E-17</v>
      </c>
      <c r="DA343" s="26">
        <f t="shared" si="197"/>
        <v>3.250219427118194E-17</v>
      </c>
      <c r="DB343" s="26">
        <f t="shared" si="197"/>
        <v>2.7722459819537463E-17</v>
      </c>
      <c r="DC343" s="26">
        <f t="shared" si="197"/>
        <v>2.3416058294172523E-17</v>
      </c>
      <c r="DD343" s="26">
        <f t="shared" si="197"/>
        <v>1.9588433380701965E-17</v>
      </c>
      <c r="DE343" s="26">
        <f t="shared" si="197"/>
        <v>1.623041622972449E-17</v>
      </c>
      <c r="DF343" s="26">
        <f t="shared" si="197"/>
        <v>1.3321190679113476E-17</v>
      </c>
      <c r="DG343" s="26">
        <f t="shared" si="197"/>
        <v>1.0831248496101631E-17</v>
      </c>
      <c r="DH343" s="26">
        <f t="shared" si="197"/>
        <v>8.7251723996374355E-18</v>
      </c>
      <c r="DI343" s="26">
        <f t="shared" si="197"/>
        <v>6.9641284290684043E-18</v>
      </c>
      <c r="DJ343" s="26">
        <f t="shared" si="189"/>
        <v>5.5079924848086468E-18</v>
      </c>
      <c r="DK343" s="26">
        <f t="shared" si="205"/>
        <v>4.317075190795966E-18</v>
      </c>
      <c r="DL343" s="26">
        <f t="shared" si="205"/>
        <v>3.3534423357075922E-18</v>
      </c>
      <c r="DM343" s="26">
        <f t="shared" si="205"/>
        <v>2.5818538336863742E-18</v>
      </c>
      <c r="DN343" s="26">
        <f t="shared" si="205"/>
        <v>1.970362136234337E-18</v>
      </c>
      <c r="DO343" s="26">
        <f t="shared" si="205"/>
        <v>1.4906217900207608E-18</v>
      </c>
      <c r="DP343" s="26">
        <f t="shared" si="205"/>
        <v>1.1179663425155686E-18</v>
      </c>
      <c r="DQ343" s="26">
        <f t="shared" si="205"/>
        <v>8.3130830597311022E-19</v>
      </c>
      <c r="DR343" s="26">
        <f t="shared" si="205"/>
        <v>6.1291375101407902E-19</v>
      </c>
      <c r="DS343" s="26">
        <f t="shared" si="205"/>
        <v>4.4809660788424129E-19</v>
      </c>
      <c r="DT343" s="26">
        <f t="shared" si="205"/>
        <v>3.2487004071607355E-19</v>
      </c>
      <c r="DU343" s="26">
        <f t="shared" si="205"/>
        <v>2.3358424415122606E-19</v>
      </c>
      <c r="DV343" s="26">
        <f t="shared" si="205"/>
        <v>1.6657237082915348E-19</v>
      </c>
      <c r="DW343" s="26">
        <f t="shared" si="205"/>
        <v>1.1781948180598713E-19</v>
      </c>
      <c r="DX343" s="26">
        <f t="shared" si="191"/>
        <v>8.266366868645852E-20</v>
      </c>
      <c r="DY343" s="26">
        <f t="shared" si="191"/>
        <v>5.7533913405775465E-20</v>
      </c>
      <c r="DZ343" s="26">
        <f t="shared" si="191"/>
        <v>3.9725797351606714E-20</v>
      </c>
      <c r="EA343" s="26">
        <f t="shared" si="191"/>
        <v>2.7213735193620146E-20</v>
      </c>
      <c r="EB343" s="26">
        <f t="shared" si="191"/>
        <v>1.8496835639413785E-20</v>
      </c>
      <c r="EC343" s="26">
        <f t="shared" si="191"/>
        <v>1.2474610082395304E-20</v>
      </c>
      <c r="ED343" s="26">
        <f t="shared" si="191"/>
        <v>8.3483929012953417E-21</v>
      </c>
      <c r="EE343" s="26">
        <f t="shared" si="195"/>
        <v>5.5443525375014613E-21</v>
      </c>
      <c r="EF343" s="26">
        <f t="shared" si="195"/>
        <v>3.6542323542623634E-21</v>
      </c>
      <c r="EG343" s="26">
        <f t="shared" si="195"/>
        <v>2.3903625174498003E-21</v>
      </c>
      <c r="EH343" s="26">
        <f t="shared" si="195"/>
        <v>1.5519517837174208E-21</v>
      </c>
      <c r="EI343" s="26">
        <f t="shared" si="195"/>
        <v>1.000146705062336E-21</v>
      </c>
      <c r="EJ343" s="26">
        <f t="shared" si="195"/>
        <v>6.3979973044428039E-22</v>
      </c>
      <c r="EK343" s="26">
        <f t="shared" si="195"/>
        <v>4.0629617918724935E-22</v>
      </c>
      <c r="EL343" s="26">
        <f t="shared" si="195"/>
        <v>2.5614324340065517E-22</v>
      </c>
      <c r="EM343" s="26">
        <f t="shared" si="195"/>
        <v>1.6031987176875642E-22</v>
      </c>
      <c r="EN343" s="26">
        <f t="shared" si="195"/>
        <v>9.9627348884869733E-23</v>
      </c>
      <c r="EO343" s="26">
        <f t="shared" si="195"/>
        <v>6.1472193992791857E-23</v>
      </c>
      <c r="EP343" s="26">
        <f t="shared" si="195"/>
        <v>3.7662541389949889E-23</v>
      </c>
      <c r="EQ343" s="26">
        <f t="shared" si="195"/>
        <v>2.2913574132346906E-23</v>
      </c>
      <c r="ER343" s="26">
        <f t="shared" si="195"/>
        <v>1.384361770495973E-23</v>
      </c>
      <c r="ES343" s="26">
        <f t="shared" si="192"/>
        <v>8.3061706229757833E-24</v>
      </c>
      <c r="ET343" s="26">
        <f t="shared" si="192"/>
        <v>4.9495674260199138E-24</v>
      </c>
      <c r="EU343" s="26">
        <f t="shared" si="192"/>
        <v>2.9293358235627202E-24</v>
      </c>
      <c r="EV343" s="26">
        <f t="shared" si="192"/>
        <v>1.7219744368240779E-24</v>
      </c>
      <c r="EW343" s="26">
        <f t="shared" si="192"/>
        <v>1.0054481610986205E-24</v>
      </c>
      <c r="EX343" s="26">
        <f t="shared" si="192"/>
        <v>5.8315993343720497E-25</v>
      </c>
      <c r="EY343" s="26">
        <f t="shared" si="192"/>
        <v>3.3599280933136755E-25</v>
      </c>
      <c r="EZ343" s="26">
        <f t="shared" si="192"/>
        <v>1.9231167376202858E-25</v>
      </c>
      <c r="FA343" s="26">
        <f t="shared" si="192"/>
        <v>1.093536968450773E-25</v>
      </c>
      <c r="FB343" s="26">
        <f t="shared" si="192"/>
        <v>6.177773782806248E-26</v>
      </c>
      <c r="FC343" s="26">
        <f t="shared" si="192"/>
        <v>3.4675246393816077E-26</v>
      </c>
      <c r="FD343" s="26">
        <f t="shared" si="192"/>
        <v>1.9338118181166221E-26</v>
      </c>
      <c r="FE343" s="26">
        <f t="shared" si="192"/>
        <v>1.0716027272366141E-26</v>
      </c>
      <c r="FF343" s="26">
        <f t="shared" si="192"/>
        <v>5.9005972955433849E-27</v>
      </c>
      <c r="FG343" s="26">
        <f t="shared" si="192"/>
        <v>3.2286287088822019E-27</v>
      </c>
      <c r="FH343" s="26">
        <f t="shared" si="192"/>
        <v>1.7555668604546961E-27</v>
      </c>
    </row>
    <row r="344" spans="2:164" ht="19.2" customHeight="1" x14ac:dyDescent="0.3">
      <c r="B344" s="26">
        <f t="shared" ref="B344" si="206">_xlfn.POISSON.DIST(C344, AwayTeamRating, FALSE)</f>
        <v>1.1950418812526378E-15</v>
      </c>
      <c r="C344" s="3">
        <v>160</v>
      </c>
      <c r="D344" s="26">
        <f t="shared" si="198"/>
        <v>1.9668135887876565E-53</v>
      </c>
      <c r="E344" s="26">
        <f t="shared" si="198"/>
        <v>1.711127822245261E-51</v>
      </c>
      <c r="F344" s="26">
        <f t="shared" si="198"/>
        <v>7.4434060267668093E-50</v>
      </c>
      <c r="G344" s="26">
        <f t="shared" si="198"/>
        <v>2.158587747762402E-48</v>
      </c>
      <c r="H344" s="26">
        <f t="shared" si="198"/>
        <v>4.6949283513832125E-47</v>
      </c>
      <c r="I344" s="26">
        <f t="shared" si="198"/>
        <v>8.169175331406805E-46</v>
      </c>
      <c r="J344" s="26">
        <f t="shared" si="198"/>
        <v>1.1845304230539749E-44</v>
      </c>
      <c r="K344" s="26">
        <f t="shared" si="198"/>
        <v>1.4722020972242276E-43</v>
      </c>
      <c r="L344" s="26">
        <f t="shared" si="198"/>
        <v>1.6010197807313557E-42</v>
      </c>
      <c r="M344" s="26">
        <f t="shared" si="198"/>
        <v>1.5476524547069735E-41</v>
      </c>
      <c r="N344" s="26">
        <f t="shared" si="198"/>
        <v>1.3464576355950835E-40</v>
      </c>
      <c r="O344" s="26">
        <f t="shared" si="198"/>
        <v>1.0649255845160949E-39</v>
      </c>
      <c r="P344" s="26">
        <f t="shared" si="198"/>
        <v>7.720710487741745E-39</v>
      </c>
      <c r="Q344" s="26">
        <f t="shared" si="198"/>
        <v>5.1669370187194821E-38</v>
      </c>
      <c r="R344" s="26">
        <f t="shared" si="198"/>
        <v>3.2108822902042387E-37</v>
      </c>
      <c r="S344" s="26">
        <f t="shared" si="198"/>
        <v>1.8623117283184578E-36</v>
      </c>
      <c r="T344" s="26">
        <f t="shared" si="196"/>
        <v>1.0126320022731628E-35</v>
      </c>
      <c r="U344" s="26">
        <f t="shared" si="196"/>
        <v>5.1822931881037971E-35</v>
      </c>
      <c r="V344" s="26">
        <f t="shared" si="196"/>
        <v>2.5047750409168483E-34</v>
      </c>
      <c r="W344" s="26">
        <f t="shared" si="196"/>
        <v>1.1469233082092964E-33</v>
      </c>
      <c r="X344" s="26">
        <f t="shared" si="196"/>
        <v>4.9891163907104634E-33</v>
      </c>
      <c r="Y344" s="26">
        <f t="shared" si="196"/>
        <v>2.0669196475800468E-32</v>
      </c>
      <c r="Z344" s="26">
        <f t="shared" si="196"/>
        <v>8.1737276972483391E-32</v>
      </c>
      <c r="AA344" s="26">
        <f t="shared" si="196"/>
        <v>3.0918013463504688E-31</v>
      </c>
      <c r="AB344" s="26">
        <f t="shared" si="196"/>
        <v>1.1207779880520451E-30</v>
      </c>
      <c r="AC344" s="26">
        <f t="shared" si="196"/>
        <v>3.900307398421121E-30</v>
      </c>
      <c r="AD344" s="26">
        <f t="shared" si="196"/>
        <v>1.3051028602409066E-29</v>
      </c>
      <c r="AE344" s="26">
        <f t="shared" si="196"/>
        <v>4.2053314385540373E-29</v>
      </c>
      <c r="AF344" s="26">
        <f t="shared" si="196"/>
        <v>1.3066565541221551E-28</v>
      </c>
      <c r="AG344" s="26">
        <f t="shared" si="196"/>
        <v>3.91996966236646E-28</v>
      </c>
      <c r="AH344" s="26">
        <f t="shared" si="196"/>
        <v>1.1367912020862657E-27</v>
      </c>
      <c r="AI344" s="26">
        <f t="shared" si="196"/>
        <v>3.1903495026292058E-27</v>
      </c>
      <c r="AJ344" s="26">
        <f t="shared" si="203"/>
        <v>8.6737627102731488E-27</v>
      </c>
      <c r="AK344" s="26">
        <f t="shared" si="203"/>
        <v>2.2867192599811045E-26</v>
      </c>
      <c r="AL344" s="26">
        <f t="shared" si="203"/>
        <v>5.8513110475987064E-26</v>
      </c>
      <c r="AM344" s="26">
        <f t="shared" si="203"/>
        <v>1.4544687461173886E-25</v>
      </c>
      <c r="AN344" s="26">
        <f t="shared" si="203"/>
        <v>3.5149661364503678E-25</v>
      </c>
      <c r="AO344" s="26">
        <f t="shared" si="203"/>
        <v>8.2649203748968246E-25</v>
      </c>
      <c r="AP344" s="26">
        <f t="shared" si="203"/>
        <v>1.8922317700421666E-24</v>
      </c>
      <c r="AQ344" s="26">
        <f t="shared" si="203"/>
        <v>4.221132410094055E-24</v>
      </c>
      <c r="AR344" s="26">
        <f t="shared" si="203"/>
        <v>9.1809629919545935E-24</v>
      </c>
      <c r="AS344" s="26">
        <f t="shared" si="203"/>
        <v>1.9481555617074357E-23</v>
      </c>
      <c r="AT344" s="26">
        <f t="shared" si="203"/>
        <v>4.0354650921082545E-23</v>
      </c>
      <c r="AU344" s="26">
        <f t="shared" si="203"/>
        <v>8.1647782096143851E-23</v>
      </c>
      <c r="AV344" s="26">
        <f t="shared" si="203"/>
        <v>1.6143993278101099E-22</v>
      </c>
      <c r="AW344" s="26">
        <f t="shared" si="203"/>
        <v>3.1211720337662074E-22</v>
      </c>
      <c r="AX344" s="26">
        <f t="shared" si="203"/>
        <v>5.9030862377752275E-22</v>
      </c>
      <c r="AY344" s="26">
        <f t="shared" si="203"/>
        <v>1.0926989418860592E-21</v>
      </c>
      <c r="AZ344" s="26">
        <f t="shared" si="200"/>
        <v>1.9805168321684768E-21</v>
      </c>
      <c r="BA344" s="26">
        <f t="shared" si="200"/>
        <v>3.5164278448705634E-21</v>
      </c>
      <c r="BB344" s="26">
        <f t="shared" si="200"/>
        <v>6.1185844500748E-21</v>
      </c>
      <c r="BC344" s="26">
        <f t="shared" si="200"/>
        <v>1.0437585238362871E-20</v>
      </c>
      <c r="BD344" s="26">
        <f t="shared" si="200"/>
        <v>1.7462882994953171E-20</v>
      </c>
      <c r="BE344" s="26">
        <f t="shared" si="200"/>
        <v>2.8665487180394852E-20</v>
      </c>
      <c r="BF344" s="26">
        <f t="shared" si="200"/>
        <v>4.6183284901747359E-20</v>
      </c>
      <c r="BG344" s="26">
        <f t="shared" si="200"/>
        <v>7.3053559753673323E-20</v>
      </c>
      <c r="BH344" s="26">
        <f t="shared" si="200"/>
        <v>1.1349392318874239E-19</v>
      </c>
      <c r="BI344" s="26">
        <f t="shared" si="200"/>
        <v>1.7322756697229119E-19</v>
      </c>
      <c r="BJ344" s="26">
        <f t="shared" si="200"/>
        <v>2.5984135045843534E-19</v>
      </c>
      <c r="BK344" s="26">
        <f t="shared" si="200"/>
        <v>3.8315588965904849E-19</v>
      </c>
      <c r="BL344" s="26">
        <f t="shared" si="200"/>
        <v>5.5557604000562232E-19</v>
      </c>
      <c r="BM344" s="26">
        <f t="shared" si="201"/>
        <v>7.9237894230310066E-19</v>
      </c>
      <c r="BN344" s="26">
        <f t="shared" si="201"/>
        <v>1.1118865803285438E-18</v>
      </c>
      <c r="BO344" s="26">
        <f t="shared" si="201"/>
        <v>1.5354624204537019E-18</v>
      </c>
      <c r="BP344" s="26">
        <f t="shared" si="201"/>
        <v>2.0872692278042572E-18</v>
      </c>
      <c r="BQ344" s="26">
        <f t="shared" si="201"/>
        <v>2.793729581830308E-18</v>
      </c>
      <c r="BR344" s="26">
        <f t="shared" si="201"/>
        <v>3.6826435396854023E-18</v>
      </c>
      <c r="BS344" s="26">
        <f t="shared" si="201"/>
        <v>4.7819401186959766E-18</v>
      </c>
      <c r="BT344" s="26">
        <f t="shared" si="201"/>
        <v>6.1180704459786669E-18</v>
      </c>
      <c r="BU344" s="26">
        <f t="shared" si="201"/>
        <v>7.7140888231905118E-18</v>
      </c>
      <c r="BV344" s="26">
        <f t="shared" si="201"/>
        <v>9.5875103945367645E-18</v>
      </c>
      <c r="BW344" s="26">
        <f t="shared" si="201"/>
        <v>1.1748076117249295E-17</v>
      </c>
      <c r="BX344" s="26">
        <f t="shared" si="201"/>
        <v>1.4195591975009555E-17</v>
      </c>
      <c r="BY344" s="26">
        <f t="shared" si="201"/>
        <v>1.6918034271586747E-17</v>
      </c>
      <c r="BZ344" s="26">
        <f t="shared" si="201"/>
        <v>1.9890121373351959E-17</v>
      </c>
      <c r="CA344" s="26">
        <f t="shared" si="201"/>
        <v>2.3072540793088288E-17</v>
      </c>
      <c r="CB344" s="26">
        <f t="shared" si="201"/>
        <v>2.6411987486824778E-17</v>
      </c>
      <c r="CC344" s="26">
        <f t="shared" si="202"/>
        <v>2.9842115731866934E-17</v>
      </c>
      <c r="CD344" s="26">
        <f t="shared" si="202"/>
        <v>3.328543677785161E-17</v>
      </c>
      <c r="CE344" s="26">
        <f t="shared" si="199"/>
        <v>3.6656113919912471E-17</v>
      </c>
      <c r="CF344" s="26">
        <f t="shared" si="199"/>
        <v>3.9863523887904814E-17</v>
      </c>
      <c r="CG344" s="26">
        <f t="shared" si="199"/>
        <v>4.28163775092311E-17</v>
      </c>
      <c r="CH344" s="26">
        <f t="shared" si="199"/>
        <v>4.5427132235403755E-17</v>
      </c>
      <c r="CI344" s="26">
        <f t="shared" si="199"/>
        <v>4.7616391620242468E-17</v>
      </c>
      <c r="CJ344" s="26">
        <f t="shared" si="199"/>
        <v>4.9316977035251122E-17</v>
      </c>
      <c r="CK344" s="26">
        <f t="shared" si="199"/>
        <v>5.0477376494904093E-17</v>
      </c>
      <c r="CL344" s="26">
        <f t="shared" si="199"/>
        <v>5.1064322733216936E-17</v>
      </c>
      <c r="CM344" s="26">
        <f t="shared" si="199"/>
        <v>5.1064322733216948E-17</v>
      </c>
      <c r="CN344" s="26">
        <f t="shared" si="199"/>
        <v>5.0484046338521294E-17</v>
      </c>
      <c r="CO344" s="26">
        <f t="shared" si="199"/>
        <v>4.9349573387093865E-17</v>
      </c>
      <c r="CP344" s="26">
        <f t="shared" si="199"/>
        <v>4.7704587607524044E-17</v>
      </c>
      <c r="CQ344" s="26">
        <f t="shared" si="199"/>
        <v>4.5607682657742803E-17</v>
      </c>
      <c r="CR344" s="26">
        <f t="shared" si="199"/>
        <v>4.312900425243068E-17</v>
      </c>
      <c r="CS344" s="26">
        <f t="shared" si="199"/>
        <v>4.0346487849048082E-17</v>
      </c>
      <c r="CT344" s="26">
        <f t="shared" si="199"/>
        <v>3.7341962158161521E-17</v>
      </c>
      <c r="CU344" s="26">
        <f t="shared" si="197"/>
        <v>3.4197375871158453E-17</v>
      </c>
      <c r="CV344" s="26">
        <f t="shared" si="197"/>
        <v>3.0991371883237278E-17</v>
      </c>
      <c r="CW344" s="26">
        <f t="shared" si="197"/>
        <v>2.7796385091150986E-17</v>
      </c>
      <c r="CX344" s="26">
        <f t="shared" si="197"/>
        <v>2.4676382682960524E-17</v>
      </c>
      <c r="CY344" s="26">
        <f t="shared" si="197"/>
        <v>2.1685305994116866E-17</v>
      </c>
      <c r="CZ344" s="26">
        <f t="shared" si="197"/>
        <v>1.8866216214881674E-17</v>
      </c>
      <c r="DA344" s="26">
        <f t="shared" si="197"/>
        <v>1.6251097135591158E-17</v>
      </c>
      <c r="DB344" s="26">
        <f t="shared" si="197"/>
        <v>1.3861229909768892E-17</v>
      </c>
      <c r="DC344" s="26">
        <f t="shared" si="197"/>
        <v>1.1708029147086397E-17</v>
      </c>
      <c r="DD344" s="26">
        <f t="shared" si="197"/>
        <v>9.7942166903510967E-18</v>
      </c>
      <c r="DE344" s="26">
        <f t="shared" si="197"/>
        <v>8.1152081148623391E-18</v>
      </c>
      <c r="DF344" s="26">
        <f t="shared" si="197"/>
        <v>6.660595339556815E-18</v>
      </c>
      <c r="DG344" s="26">
        <f t="shared" si="197"/>
        <v>5.4156242480508788E-18</v>
      </c>
      <c r="DH344" s="26">
        <f t="shared" si="197"/>
        <v>4.3625861998187678E-18</v>
      </c>
      <c r="DI344" s="26">
        <f t="shared" si="197"/>
        <v>3.4820642145342422E-18</v>
      </c>
      <c r="DJ344" s="26">
        <f t="shared" si="189"/>
        <v>2.7539962424043554E-18</v>
      </c>
      <c r="DK344" s="26">
        <f t="shared" si="205"/>
        <v>2.158537595398008E-18</v>
      </c>
      <c r="DL344" s="26">
        <f t="shared" si="205"/>
        <v>1.6767211678538154E-18</v>
      </c>
      <c r="DM344" s="26">
        <f t="shared" si="205"/>
        <v>1.2909269168432021E-18</v>
      </c>
      <c r="DN344" s="26">
        <f t="shared" si="205"/>
        <v>9.8518106811717986E-19</v>
      </c>
      <c r="DO344" s="26">
        <f t="shared" si="205"/>
        <v>7.4531089501038899E-19</v>
      </c>
      <c r="DP344" s="26">
        <f t="shared" si="205"/>
        <v>5.5898317125779076E-19</v>
      </c>
      <c r="DQ344" s="26">
        <f t="shared" si="205"/>
        <v>4.1565415298655993E-19</v>
      </c>
      <c r="DR344" s="26">
        <f t="shared" si="205"/>
        <v>3.0645687550704302E-19</v>
      </c>
      <c r="DS344" s="26">
        <f t="shared" si="205"/>
        <v>2.2404830394212324E-19</v>
      </c>
      <c r="DT344" s="26">
        <f t="shared" si="205"/>
        <v>1.6243502035803865E-19</v>
      </c>
      <c r="DU344" s="26">
        <f t="shared" si="205"/>
        <v>1.1679212207561438E-19</v>
      </c>
      <c r="DV344" s="26">
        <f t="shared" si="205"/>
        <v>8.3286185414577705E-20</v>
      </c>
      <c r="DW344" s="26">
        <f t="shared" si="205"/>
        <v>5.8909740902994251E-20</v>
      </c>
      <c r="DX344" s="26">
        <f t="shared" si="191"/>
        <v>4.1331834343229736E-20</v>
      </c>
      <c r="DY344" s="26">
        <f t="shared" si="191"/>
        <v>2.8766956702888063E-20</v>
      </c>
      <c r="DZ344" s="26">
        <f t="shared" si="191"/>
        <v>1.9862898675803586E-20</v>
      </c>
      <c r="EA344" s="26">
        <f t="shared" si="191"/>
        <v>1.3606867596810229E-20</v>
      </c>
      <c r="EB344" s="26">
        <f t="shared" si="191"/>
        <v>9.2484178197069992E-21</v>
      </c>
      <c r="EC344" s="26">
        <f t="shared" si="191"/>
        <v>6.2373050411977241E-21</v>
      </c>
      <c r="ED344" s="26">
        <f t="shared" si="191"/>
        <v>4.174196450647719E-21</v>
      </c>
      <c r="EE344" s="26">
        <f t="shared" si="195"/>
        <v>2.7721762687507626E-21</v>
      </c>
      <c r="EF344" s="26">
        <f t="shared" si="195"/>
        <v>1.8271161771312028E-21</v>
      </c>
      <c r="EG344" s="26">
        <f t="shared" si="195"/>
        <v>1.1951812587249139E-21</v>
      </c>
      <c r="EH344" s="26">
        <f t="shared" si="195"/>
        <v>7.7597589185871943E-22</v>
      </c>
      <c r="EI344" s="26">
        <f t="shared" si="195"/>
        <v>5.0007335253117383E-22</v>
      </c>
      <c r="EJ344" s="26">
        <f t="shared" si="195"/>
        <v>3.1989986522214386E-22</v>
      </c>
      <c r="EK344" s="26">
        <f t="shared" si="195"/>
        <v>2.0314808959362702E-22</v>
      </c>
      <c r="EL344" s="26">
        <f t="shared" si="195"/>
        <v>1.2807162170032907E-22</v>
      </c>
      <c r="EM344" s="26">
        <f t="shared" si="195"/>
        <v>8.0159935884379139E-23</v>
      </c>
      <c r="EN344" s="26">
        <f t="shared" si="195"/>
        <v>4.9813674442435443E-23</v>
      </c>
      <c r="EO344" s="26">
        <f t="shared" si="195"/>
        <v>3.0736096996396287E-23</v>
      </c>
      <c r="EP344" s="26">
        <f t="shared" si="195"/>
        <v>1.8831270694975162E-23</v>
      </c>
      <c r="EQ344" s="26">
        <f t="shared" si="195"/>
        <v>1.1456787066173585E-23</v>
      </c>
      <c r="ER344" s="26">
        <f t="shared" si="195"/>
        <v>6.921808852479946E-24</v>
      </c>
      <c r="ES344" s="26">
        <f t="shared" si="192"/>
        <v>4.1530853114879401E-24</v>
      </c>
      <c r="ET344" s="26">
        <f t="shared" si="192"/>
        <v>2.4747837130099852E-24</v>
      </c>
      <c r="EU344" s="26">
        <f t="shared" si="192"/>
        <v>1.464667911781377E-24</v>
      </c>
      <c r="EV344" s="26">
        <f t="shared" si="192"/>
        <v>8.6098721841204887E-25</v>
      </c>
      <c r="EW344" s="26">
        <f t="shared" si="192"/>
        <v>5.0272408054931603E-25</v>
      </c>
      <c r="EX344" s="26">
        <f t="shared" si="192"/>
        <v>2.9157996671860583E-25</v>
      </c>
      <c r="EY344" s="26">
        <f t="shared" si="192"/>
        <v>1.679964046656857E-25</v>
      </c>
      <c r="EZ344" s="26">
        <f t="shared" si="192"/>
        <v>9.615583688101539E-26</v>
      </c>
      <c r="FA344" s="26">
        <f t="shared" si="192"/>
        <v>5.4676848422539281E-26</v>
      </c>
      <c r="FB344" s="26">
        <f t="shared" si="192"/>
        <v>3.0888868914031596E-26</v>
      </c>
      <c r="FC344" s="26">
        <f t="shared" si="192"/>
        <v>1.733762319690824E-26</v>
      </c>
      <c r="FD344" s="26">
        <f t="shared" si="192"/>
        <v>9.6690590905832225E-27</v>
      </c>
      <c r="FE344" s="26">
        <f t="shared" si="192"/>
        <v>5.358013636183133E-27</v>
      </c>
      <c r="FF344" s="26">
        <f t="shared" si="192"/>
        <v>2.9502986477717265E-27</v>
      </c>
      <c r="FG344" s="26">
        <f t="shared" si="192"/>
        <v>1.6143143544411196E-27</v>
      </c>
      <c r="FH344" s="26">
        <f t="shared" si="192"/>
        <v>8.7778343022735826E-28</v>
      </c>
    </row>
    <row r="345" spans="2:164" ht="19.2" customHeight="1" x14ac:dyDescent="0.3"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6"/>
      <c r="AB345" s="26"/>
      <c r="AC345" s="26"/>
      <c r="AD345" s="26"/>
      <c r="AE345" s="26"/>
      <c r="AF345" s="26"/>
      <c r="AG345" s="26"/>
      <c r="AH345" s="26"/>
      <c r="AI345" s="26"/>
      <c r="AJ345" s="26"/>
      <c r="AK345" s="26"/>
      <c r="AL345" s="26"/>
      <c r="AM345" s="26"/>
      <c r="AN345" s="26"/>
      <c r="AO345" s="26"/>
      <c r="AP345" s="26"/>
      <c r="AQ345" s="26"/>
      <c r="AR345" s="26"/>
      <c r="AS345" s="26"/>
      <c r="AT345" s="26"/>
      <c r="AU345" s="26"/>
      <c r="AV345" s="26"/>
      <c r="AW345" s="26"/>
      <c r="AX345" s="26"/>
      <c r="AY345" s="26"/>
      <c r="AZ345" s="26"/>
      <c r="BA345" s="26"/>
      <c r="BB345" s="26"/>
      <c r="BC345" s="26"/>
      <c r="BD345" s="26"/>
      <c r="BE345" s="26"/>
      <c r="BF345" s="26"/>
      <c r="BG345" s="26"/>
      <c r="BH345" s="26"/>
      <c r="BI345" s="26"/>
      <c r="BJ345" s="26"/>
      <c r="BK345" s="26"/>
      <c r="BL345" s="26"/>
      <c r="BM345" s="26"/>
      <c r="BN345" s="26"/>
      <c r="BO345" s="26"/>
      <c r="BP345" s="26"/>
      <c r="BQ345" s="26"/>
      <c r="BR345" s="26"/>
      <c r="BS345" s="26"/>
      <c r="BT345" s="26"/>
      <c r="BU345" s="26"/>
      <c r="BV345" s="26"/>
      <c r="BW345" s="26"/>
      <c r="BX345" s="26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26"/>
      <c r="CP345" s="26"/>
      <c r="CQ345" s="26"/>
      <c r="CR345" s="26"/>
      <c r="CS345" s="26"/>
      <c r="CT345" s="26"/>
      <c r="CU345" s="26"/>
      <c r="CV345" s="26"/>
      <c r="CW345" s="26"/>
      <c r="CX345" s="26"/>
      <c r="CY345" s="26"/>
      <c r="CZ345" s="26"/>
      <c r="DA345" s="26"/>
      <c r="DB345" s="26"/>
      <c r="DC345" s="26"/>
      <c r="DD345" s="26"/>
      <c r="DE345" s="26"/>
      <c r="DF345" s="26"/>
      <c r="DG345" s="26"/>
      <c r="DH345" s="26"/>
      <c r="DI345" s="26"/>
      <c r="DJ345" s="26"/>
      <c r="DK345" s="26"/>
      <c r="DL345" s="26"/>
      <c r="DM345" s="26"/>
      <c r="DN345" s="26"/>
      <c r="DO345" s="26"/>
      <c r="DP345" s="26"/>
      <c r="DQ345" s="26"/>
      <c r="DR345" s="26"/>
      <c r="DS345" s="26"/>
      <c r="DT345" s="26"/>
      <c r="DU345" s="26"/>
      <c r="DV345" s="26"/>
      <c r="DW345" s="26"/>
      <c r="DX345" s="26"/>
      <c r="DY345" s="26"/>
      <c r="DZ345" s="26"/>
      <c r="EA345" s="26"/>
      <c r="EB345" s="26"/>
      <c r="EC345" s="26"/>
      <c r="ED345" s="26"/>
      <c r="EE345" s="26"/>
      <c r="EF345" s="26"/>
      <c r="EG345" s="26"/>
      <c r="EH345" s="26"/>
      <c r="EI345" s="26"/>
      <c r="EJ345" s="26"/>
      <c r="EK345" s="26"/>
      <c r="EL345" s="26"/>
      <c r="EM345" s="26"/>
      <c r="EN345" s="26"/>
      <c r="EO345" s="26"/>
      <c r="EP345" s="26"/>
      <c r="EQ345" s="26"/>
      <c r="ER345" s="26"/>
      <c r="ES345" s="26"/>
      <c r="ET345" s="26"/>
      <c r="EU345" s="26"/>
      <c r="EV345" s="26"/>
      <c r="EW345" s="26"/>
      <c r="EX345" s="26"/>
      <c r="EY345" s="26"/>
      <c r="EZ345" s="26"/>
      <c r="FA345" s="26"/>
      <c r="FB345" s="26"/>
      <c r="FC345" s="26"/>
      <c r="FD345" s="26"/>
      <c r="FE345" s="26"/>
      <c r="FF345" s="26"/>
      <c r="FG345" s="26"/>
      <c r="FH345" s="26"/>
    </row>
  </sheetData>
  <mergeCells count="7">
    <mergeCell ref="U5:V5"/>
    <mergeCell ref="U7:V7"/>
    <mergeCell ref="O2:Q2"/>
    <mergeCell ref="T2:U2"/>
    <mergeCell ref="V2:W2"/>
    <mergeCell ref="T3:U3"/>
    <mergeCell ref="V3:W3"/>
  </mergeCells>
  <pageMargins left="0.7" right="0.7" top="0.75" bottom="0.75" header="0.3" footer="0.3"/>
  <ignoredErrors>
    <ignoredError sqref="X6 X8" formulaRange="1"/>
    <ignoredError xmlns:x16r3="http://schemas.microsoft.com/office/spreadsheetml/2018/08/main" sqref="W8" x16r3:misleadingFormat="1"/>
  </ignoredErrors>
  <drawing r:id="rId1"/>
  <legacyDrawing r:id="rId2"/>
  <controls>
    <mc:AlternateContent xmlns:mc="http://schemas.openxmlformats.org/markup-compatibility/2006">
      <mc:Choice Requires="x14">
        <control shapeId="4097" r:id="rId3" name="cmdCalibrate">
          <controlPr defaultSize="0" autoLine="0" r:id="rId4">
            <anchor moveWithCells="1">
              <from>
                <xdr:col>19</xdr:col>
                <xdr:colOff>274320</xdr:colOff>
                <xdr:row>8</xdr:row>
                <xdr:rowOff>152400</xdr:rowOff>
              </from>
              <to>
                <xdr:col>21</xdr:col>
                <xdr:colOff>396240</xdr:colOff>
                <xdr:row>9</xdr:row>
                <xdr:rowOff>175260</xdr:rowOff>
              </to>
            </anchor>
          </controlPr>
        </control>
      </mc:Choice>
      <mc:Fallback>
        <control shapeId="4097" r:id="rId3" name="cmdCalibrat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5CA11-3B78-4072-8FA8-B00B41B18719}">
  <sheetPr codeName="Sheet3"/>
  <dimension ref="B1:FH384"/>
  <sheetViews>
    <sheetView topLeftCell="B1" workbookViewId="0">
      <selection activeCell="Q7" sqref="Q7"/>
    </sheetView>
  </sheetViews>
  <sheetFormatPr defaultColWidth="3.5546875" defaultRowHeight="19.2" customHeight="1" x14ac:dyDescent="0.3"/>
  <cols>
    <col min="1" max="1" width="3.5546875" style="3"/>
    <col min="2" max="2" width="13.21875" style="26" customWidth="1"/>
    <col min="3" max="3" width="3.5546875" style="3"/>
    <col min="4" max="14" width="8.21875" style="3" bestFit="1" customWidth="1"/>
    <col min="15" max="15" width="8.21875" style="3" customWidth="1"/>
    <col min="16" max="164" width="8.21875" style="3" bestFit="1" customWidth="1"/>
    <col min="165" max="16384" width="3.5546875" style="3"/>
  </cols>
  <sheetData>
    <row r="1" spans="2:24" ht="31.8" customHeight="1" x14ac:dyDescent="0.3">
      <c r="D1" s="217" t="s">
        <v>193</v>
      </c>
    </row>
    <row r="2" spans="2:24" ht="19.2" customHeight="1" x14ac:dyDescent="0.3">
      <c r="F2" s="239" t="s">
        <v>237</v>
      </c>
      <c r="G2" s="239" t="s">
        <v>238</v>
      </c>
      <c r="H2" s="239" t="s">
        <v>239</v>
      </c>
      <c r="J2" s="239" t="s">
        <v>3</v>
      </c>
      <c r="K2" s="239" t="s">
        <v>23</v>
      </c>
      <c r="L2" s="239" t="s">
        <v>22</v>
      </c>
      <c r="M2" s="61"/>
      <c r="N2" s="64" t="s">
        <v>33</v>
      </c>
      <c r="O2" s="108">
        <v>10</v>
      </c>
      <c r="R2" s="334" t="s">
        <v>192</v>
      </c>
      <c r="S2" s="334"/>
      <c r="T2" s="334"/>
      <c r="W2" s="231" t="s">
        <v>246</v>
      </c>
      <c r="X2" s="231" t="s">
        <v>247</v>
      </c>
    </row>
    <row r="3" spans="2:24" ht="19.2" customHeight="1" x14ac:dyDescent="0.3">
      <c r="D3" s="240" t="str">
        <f>HomeTeam</f>
        <v>Home Team</v>
      </c>
      <c r="E3" s="241"/>
      <c r="F3" s="238">
        <f>[0]!HomeTeamRating</f>
        <v>87</v>
      </c>
      <c r="G3" s="238">
        <f>HomeTeamRating * RemainingMinutes / (4 * PeriodDuration)</f>
        <v>87</v>
      </c>
      <c r="H3" s="229">
        <f>INDEX(HomePointsLive,1,MATCH(MAX(HomePointsProbLive),HomePointsProbLive,0))+HomeScoreLive</f>
        <v>87</v>
      </c>
      <c r="J3" s="242">
        <f>'SPREAD TOOL'!I1</f>
        <v>0</v>
      </c>
      <c r="K3" s="242">
        <f>'SPREAD TOOL'!C1</f>
        <v>1</v>
      </c>
      <c r="L3" s="242">
        <f>'SPREAD TOOL'!D1</f>
        <v>10</v>
      </c>
      <c r="N3" s="64" t="s">
        <v>24</v>
      </c>
      <c r="O3" s="3">
        <f>(4-K3)*$O$2+L3</f>
        <v>40</v>
      </c>
      <c r="S3" s="64" t="s">
        <v>189</v>
      </c>
      <c r="T3" s="266">
        <f>POISSON!Q3</f>
        <v>3.8016528925619903</v>
      </c>
      <c r="V3" s="231" t="s">
        <v>240</v>
      </c>
      <c r="W3" s="238">
        <f>F3/(4*PeriodDuration)</f>
        <v>2.1749999999999998</v>
      </c>
      <c r="X3" s="238">
        <f>F4/(4*PeriodDuration)</f>
        <v>2</v>
      </c>
    </row>
    <row r="4" spans="2:24" ht="19.2" customHeight="1" x14ac:dyDescent="0.3">
      <c r="D4" s="240" t="str">
        <f>AwayTeam</f>
        <v>Away Team</v>
      </c>
      <c r="E4" s="241"/>
      <c r="F4" s="238">
        <f>[0]!AwayTeamRating</f>
        <v>80</v>
      </c>
      <c r="G4" s="238">
        <f>AwayTeamRating * RemainingMinutes / (4 * PeriodDuration)</f>
        <v>80</v>
      </c>
      <c r="H4" s="229">
        <f>INDEX(AwayPointsLive,MATCH(MAX(AwayPointsProbLive),AwayPointsProbLive,0),1)+AwayScoreLive</f>
        <v>79</v>
      </c>
      <c r="J4" s="242">
        <f>'SPREAD TOOL'!S1</f>
        <v>0</v>
      </c>
      <c r="S4" s="64" t="s">
        <v>190</v>
      </c>
      <c r="T4" s="266">
        <f>POISSON!Q4</f>
        <v>7.5243243243243247</v>
      </c>
      <c r="V4" s="231" t="s">
        <v>241</v>
      </c>
      <c r="W4" s="238">
        <f>W3*(4*PeriodDuration-RemainingMinutes)</f>
        <v>0</v>
      </c>
      <c r="X4" s="238">
        <f>X3*(4*PeriodDuration-RemainingMinutes)</f>
        <v>0</v>
      </c>
    </row>
    <row r="5" spans="2:24" ht="19.2" customHeight="1" x14ac:dyDescent="0.3">
      <c r="D5" s="59"/>
      <c r="F5" s="58"/>
      <c r="S5" s="64" t="s">
        <v>191</v>
      </c>
      <c r="T5" s="266">
        <f>POISSON!Q5</f>
        <v>7.567567567567572</v>
      </c>
      <c r="V5" s="231" t="s">
        <v>91</v>
      </c>
      <c r="W5" s="229">
        <f>HomeScoreLive</f>
        <v>0</v>
      </c>
      <c r="X5" s="229">
        <f>AwayScoreLive</f>
        <v>0</v>
      </c>
    </row>
    <row r="6" spans="2:24" ht="19.2" customHeight="1" x14ac:dyDescent="0.3">
      <c r="D6" s="59" t="s">
        <v>19</v>
      </c>
      <c r="F6" s="231" t="s">
        <v>25</v>
      </c>
      <c r="G6" s="231" t="s">
        <v>27</v>
      </c>
      <c r="H6" s="231" t="s">
        <v>26</v>
      </c>
      <c r="J6" s="59" t="s">
        <v>0</v>
      </c>
      <c r="L6" s="231" t="s">
        <v>28</v>
      </c>
      <c r="M6" s="231" t="s">
        <v>26</v>
      </c>
      <c r="S6" s="64" t="s">
        <v>0</v>
      </c>
      <c r="T6" s="266">
        <f>POISSON!Q6</f>
        <v>5.065789473684208</v>
      </c>
      <c r="V6" s="231" t="s">
        <v>242</v>
      </c>
      <c r="W6" s="251">
        <f>W5-W4</f>
        <v>0</v>
      </c>
      <c r="X6" s="251">
        <f>X5-X4</f>
        <v>0</v>
      </c>
    </row>
    <row r="7" spans="2:24" ht="19.2" customHeight="1" x14ac:dyDescent="0.3">
      <c r="D7" s="243" t="str">
        <f>HomeTeam</f>
        <v>Home Team</v>
      </c>
      <c r="E7" s="244"/>
      <c r="F7" s="247" cm="1">
        <f t="array" ref="F7">SUMPRODUCT(((HomePointsLive + HomeScoreLive) &gt; (AwayPointsLive + AwayScoreLive))*(PoissonMatrixLive))</f>
        <v>0.692535931908007</v>
      </c>
      <c r="G7" s="238">
        <f>1/F7</f>
        <v>1.4439683977767019</v>
      </c>
      <c r="H7" s="238">
        <f>G7-(G7*$T$3/100)</f>
        <v>1.3890737314149428</v>
      </c>
      <c r="J7" s="243" t="str">
        <f>HomeTeam</f>
        <v>Home Team</v>
      </c>
      <c r="K7" s="244"/>
      <c r="L7" s="249">
        <f>INDEX($E$137:$O$198,MATCH(MIN($P$137:$P$198),$P$137:$P$198,0),2)</f>
        <v>-6.5</v>
      </c>
      <c r="M7" s="238">
        <f>INDEX($D$137:$O$198,MATCH(MIN($P$137:$P$198),$P$137:$P$198,0),6)</f>
        <v>1.8425557543103743</v>
      </c>
      <c r="N7" s="4"/>
      <c r="P7" s="58"/>
      <c r="R7" s="4"/>
      <c r="V7" s="231" t="s">
        <v>241</v>
      </c>
      <c r="W7" s="238">
        <f>W3*RemainingMinutes</f>
        <v>87</v>
      </c>
      <c r="X7" s="238">
        <f>X3*RemainingMinutes</f>
        <v>80</v>
      </c>
    </row>
    <row r="8" spans="2:24" ht="19.2" customHeight="1" x14ac:dyDescent="0.3">
      <c r="D8" s="245" t="s">
        <v>2</v>
      </c>
      <c r="E8" s="246"/>
      <c r="F8" s="247" cm="1">
        <f t="array" ref="F8">SUMPRODUCT(((HomePointsLive + HomeScoreLive) = (AwayPointsLive + AwayScoreLive))*(PoissonMatrixLive))</f>
        <v>2.6688687983623959E-2</v>
      </c>
      <c r="G8" s="238">
        <f>1/F8</f>
        <v>37.469058074851596</v>
      </c>
      <c r="H8" s="238">
        <f>G8-(G8*$T$3/100)</f>
        <v>36.044614544733271</v>
      </c>
      <c r="J8" s="243" t="str">
        <f>AwayTeam</f>
        <v>Away Team</v>
      </c>
      <c r="K8" s="244"/>
      <c r="L8" s="249">
        <f>INDEX($E$137:$O$198,MATCH(MIN($P$137:$P$198),$P$137:$P$198,0),8)</f>
        <v>6.5</v>
      </c>
      <c r="M8" s="238">
        <f>INDEX($D$137:$O$198,MATCH(MIN($P$137:$P$198),$P$137:$P$198,0),12)</f>
        <v>1.9583397104720726</v>
      </c>
      <c r="N8" s="4"/>
      <c r="P8" s="58"/>
      <c r="R8" s="4"/>
      <c r="V8" s="231" t="s">
        <v>243</v>
      </c>
      <c r="W8" s="252">
        <f>W7+W5</f>
        <v>87</v>
      </c>
      <c r="X8" s="252">
        <f>X5+X7</f>
        <v>80</v>
      </c>
    </row>
    <row r="9" spans="2:24" ht="19.2" customHeight="1" x14ac:dyDescent="0.3">
      <c r="D9" s="245" t="str">
        <f>AwayTeam</f>
        <v>Away Team</v>
      </c>
      <c r="E9" s="246"/>
      <c r="F9" s="230" cm="1">
        <f t="array" ref="F9">SUMPRODUCT(((HomePointsLive + HomeScoreLive) &lt; (AwayPointsLive + AwayScoreLive))*(PoissonMatrixLive))</f>
        <v>0.28077538010751862</v>
      </c>
      <c r="G9" s="238">
        <f>1/F9</f>
        <v>3.5615658310820035</v>
      </c>
      <c r="H9" s="238">
        <f>G9-(G9*$T$3/100)</f>
        <v>3.4261674606441752</v>
      </c>
      <c r="N9" s="4"/>
      <c r="S9" s="64" t="s">
        <v>248</v>
      </c>
      <c r="T9" s="108">
        <v>0.2</v>
      </c>
      <c r="V9" s="231" t="s">
        <v>244</v>
      </c>
      <c r="W9" s="251">
        <f>$T$9*(-W6*RemainingMinutes/(4*PeriodDuration))</f>
        <v>0</v>
      </c>
      <c r="X9" s="251">
        <f>T9*(-X6*RemainingMinutes/(4*PeriodDuration))</f>
        <v>0</v>
      </c>
    </row>
    <row r="10" spans="2:24" ht="19.2" customHeight="1" x14ac:dyDescent="0.3">
      <c r="D10" s="24"/>
      <c r="F10" s="58"/>
      <c r="V10" s="231" t="s">
        <v>245</v>
      </c>
      <c r="W10" s="252">
        <f>W8+W9</f>
        <v>87</v>
      </c>
      <c r="X10" s="252">
        <f>X8+X9</f>
        <v>80</v>
      </c>
    </row>
    <row r="11" spans="2:24" ht="19.2" customHeight="1" x14ac:dyDescent="0.3">
      <c r="D11" s="59" t="str">
        <f>HomeTeam &amp; " Points"</f>
        <v>Home Team Points</v>
      </c>
      <c r="O11" s="59" t="str">
        <f>AwayTeam &amp; " Points"</f>
        <v>Away Team Points</v>
      </c>
      <c r="Q11" s="57"/>
    </row>
    <row r="12" spans="2:24" s="61" customFormat="1" ht="19.2" customHeight="1" x14ac:dyDescent="0.3">
      <c r="B12" s="63"/>
      <c r="D12" s="233"/>
      <c r="E12" s="231" t="s">
        <v>28</v>
      </c>
      <c r="F12" s="235" t="s">
        <v>25</v>
      </c>
      <c r="G12" s="231" t="s">
        <v>27</v>
      </c>
      <c r="H12" s="231" t="s">
        <v>26</v>
      </c>
      <c r="I12" s="231"/>
      <c r="J12" s="231" t="s">
        <v>28</v>
      </c>
      <c r="K12" s="235" t="s">
        <v>25</v>
      </c>
      <c r="L12" s="231" t="s">
        <v>27</v>
      </c>
      <c r="M12" s="231" t="s">
        <v>26</v>
      </c>
      <c r="O12" s="233"/>
      <c r="P12" s="231" t="s">
        <v>28</v>
      </c>
      <c r="Q12" s="235" t="s">
        <v>25</v>
      </c>
      <c r="R12" s="231" t="s">
        <v>27</v>
      </c>
      <c r="S12" s="231" t="s">
        <v>26</v>
      </c>
      <c r="T12" s="231"/>
      <c r="U12" s="231" t="s">
        <v>28</v>
      </c>
      <c r="V12" s="235" t="s">
        <v>25</v>
      </c>
      <c r="W12" s="231" t="s">
        <v>27</v>
      </c>
      <c r="X12" s="231" t="s">
        <v>26</v>
      </c>
    </row>
    <row r="13" spans="2:24" ht="19.2" customHeight="1" x14ac:dyDescent="0.3">
      <c r="D13" s="229" t="s">
        <v>7</v>
      </c>
      <c r="E13" s="229">
        <f>50.5</f>
        <v>50.5</v>
      </c>
      <c r="F13" s="230">
        <f t="shared" ref="F13:F44" si="0">SUMIF(HomePointsLive, "&gt;" &amp; ($E13 - HomeScoreLive), HomePointsProbLive)</f>
        <v>0.99998834326078423</v>
      </c>
      <c r="G13" s="238">
        <f>1/F13</f>
        <v>1.000011656875097</v>
      </c>
      <c r="H13" s="238">
        <f t="shared" ref="H13:H44" si="1">IF(G13-(G13*$T$4/100)&lt;1, 1, G13-(G13*$T$4/100))</f>
        <v>1</v>
      </c>
      <c r="I13" s="229" t="s">
        <v>8</v>
      </c>
      <c r="J13" s="229">
        <f>E13</f>
        <v>50.5</v>
      </c>
      <c r="K13" s="230">
        <f t="shared" ref="K13:K44" si="2">SUMIF(HomePointsLive, "&lt;" &amp; ($J13 - HomeScoreLive), HomePointsProbLive)</f>
        <v>1.1656738364749274E-5</v>
      </c>
      <c r="L13" s="238">
        <f>1/K13</f>
        <v>85787.290467465951</v>
      </c>
      <c r="M13" s="238">
        <f t="shared" ref="M13:M44" si="3">IF(L13-(L13*$T$4/100) &lt; 1, 1, L13-(L13*$T$4/100))</f>
        <v>79332.376503643653</v>
      </c>
      <c r="O13" s="229" t="s">
        <v>7</v>
      </c>
      <c r="P13" s="229">
        <f>50.5</f>
        <v>50.5</v>
      </c>
      <c r="Q13" s="230">
        <f t="shared" ref="Q13:Q44" si="4">SUMIF(AwayPointsLive, "&gt;" &amp; ($P13 - AwayScoreLive), AwayPointsProbLive)</f>
        <v>0.99978451943351143</v>
      </c>
      <c r="R13" s="238">
        <f>1/Q13</f>
        <v>1.0002155270083704</v>
      </c>
      <c r="S13" s="238">
        <f>IF(R13-(R13*$T$5/100) &lt; 1, 1, R13-(R13*$T$5/100))</f>
        <v>1</v>
      </c>
      <c r="T13" s="229" t="s">
        <v>8</v>
      </c>
      <c r="U13" s="229">
        <f>P13</f>
        <v>50.5</v>
      </c>
      <c r="V13" s="230">
        <f t="shared" ref="V13:V44" si="5">SUMIF(AwayPointsLive, "&lt;" &amp; ($U13 - AwayScoreLive), AwayPointsProbLive)</f>
        <v>2.1548056648791256E-4</v>
      </c>
      <c r="W13" s="238">
        <f>1/V13</f>
        <v>4640.789730131396</v>
      </c>
      <c r="X13" s="238">
        <f>IF(W13-(W13*$T$5/100) &lt; 1, 1, W13-(W13*$T$5/100))</f>
        <v>4289.5948316349659</v>
      </c>
    </row>
    <row r="14" spans="2:24" ht="19.2" customHeight="1" x14ac:dyDescent="0.3">
      <c r="D14" s="229" t="s">
        <v>7</v>
      </c>
      <c r="E14" s="229">
        <f>E13+1</f>
        <v>51.5</v>
      </c>
      <c r="F14" s="230">
        <f t="shared" si="0"/>
        <v>0.99997960918593531</v>
      </c>
      <c r="G14" s="238">
        <f t="shared" ref="G14:G77" si="6">1/F14</f>
        <v>1.0000203912298584</v>
      </c>
      <c r="H14" s="238">
        <f t="shared" si="1"/>
        <v>1</v>
      </c>
      <c r="I14" s="229" t="s">
        <v>8</v>
      </c>
      <c r="J14" s="229">
        <f t="shared" ref="J14:J77" si="7">E14</f>
        <v>51.5</v>
      </c>
      <c r="K14" s="230">
        <f t="shared" si="2"/>
        <v>2.0390813213592426E-5</v>
      </c>
      <c r="L14" s="238">
        <f t="shared" ref="L14:L77" si="8">1/K14</f>
        <v>49041.692919505753</v>
      </c>
      <c r="M14" s="238">
        <f t="shared" si="3"/>
        <v>45351.636890102942</v>
      </c>
      <c r="O14" s="229" t="s">
        <v>7</v>
      </c>
      <c r="P14" s="229">
        <f>P13+1</f>
        <v>51.5</v>
      </c>
      <c r="Q14" s="230">
        <f t="shared" si="4"/>
        <v>0.99965166203759537</v>
      </c>
      <c r="R14" s="238">
        <f t="shared" ref="R14:R77" si="9">1/Q14</f>
        <v>1.0003484593440226</v>
      </c>
      <c r="S14" s="238">
        <f t="shared" ref="S14:S77" si="10">IF(R14-(R14*$T$5/100) &lt; 1, 1, R14-(R14*$T$5/100))</f>
        <v>1</v>
      </c>
      <c r="T14" s="229" t="s">
        <v>8</v>
      </c>
      <c r="U14" s="229">
        <f t="shared" ref="U14:U77" si="11">P14</f>
        <v>51.5</v>
      </c>
      <c r="V14" s="230">
        <f t="shared" si="5"/>
        <v>3.4833796240399536E-4</v>
      </c>
      <c r="W14" s="238">
        <f t="shared" ref="W14:W77" si="12">1/V14</f>
        <v>2870.7752468283088</v>
      </c>
      <c r="X14" s="238">
        <f t="shared" ref="X14:X77" si="13">IF(W14-(W14*$T$5/100) &lt; 1, 1, W14-(W14*$T$5/100))</f>
        <v>2653.5273903115717</v>
      </c>
    </row>
    <row r="15" spans="2:24" ht="19.2" customHeight="1" x14ac:dyDescent="0.3">
      <c r="D15" s="229" t="s">
        <v>7</v>
      </c>
      <c r="E15" s="229">
        <f t="shared" ref="E15:E78" si="14">E14+1</f>
        <v>52.5</v>
      </c>
      <c r="F15" s="230">
        <f t="shared" si="0"/>
        <v>0.99996499640686132</v>
      </c>
      <c r="G15" s="238">
        <f t="shared" si="6"/>
        <v>1.0000350048184332</v>
      </c>
      <c r="H15" s="238">
        <f t="shared" si="1"/>
        <v>1</v>
      </c>
      <c r="I15" s="229" t="s">
        <v>8</v>
      </c>
      <c r="J15" s="229">
        <f t="shared" si="7"/>
        <v>52.5</v>
      </c>
      <c r="K15" s="230">
        <f t="shared" si="2"/>
        <v>3.5003592287618395E-5</v>
      </c>
      <c r="L15" s="238">
        <f t="shared" si="8"/>
        <v>28568.496392689496</v>
      </c>
      <c r="M15" s="238">
        <f t="shared" si="3"/>
        <v>26418.910069520643</v>
      </c>
      <c r="O15" s="229" t="s">
        <v>7</v>
      </c>
      <c r="P15" s="229">
        <f t="shared" ref="P15:P78" si="15">P14+1</f>
        <v>52.5</v>
      </c>
      <c r="Q15" s="230">
        <f t="shared" si="4"/>
        <v>0.99944726604387835</v>
      </c>
      <c r="R15" s="238">
        <f t="shared" si="9"/>
        <v>1.0005530396399096</v>
      </c>
      <c r="S15" s="238">
        <f t="shared" si="10"/>
        <v>1</v>
      </c>
      <c r="T15" s="229" t="s">
        <v>8</v>
      </c>
      <c r="U15" s="229">
        <f t="shared" si="11"/>
        <v>52.5</v>
      </c>
      <c r="V15" s="230">
        <f t="shared" si="5"/>
        <v>5.5273395612104466E-4</v>
      </c>
      <c r="W15" s="238">
        <f t="shared" si="12"/>
        <v>1809.188650210242</v>
      </c>
      <c r="X15" s="238">
        <f t="shared" si="13"/>
        <v>1672.2770766808183</v>
      </c>
    </row>
    <row r="16" spans="2:24" ht="19.2" customHeight="1" x14ac:dyDescent="0.3">
      <c r="D16" s="229" t="s">
        <v>7</v>
      </c>
      <c r="E16" s="229">
        <f t="shared" si="14"/>
        <v>53.5</v>
      </c>
      <c r="F16" s="230">
        <f t="shared" si="0"/>
        <v>0.99994100939215491</v>
      </c>
      <c r="G16" s="238">
        <f t="shared" si="6"/>
        <v>1.0000589940879423</v>
      </c>
      <c r="H16" s="238">
        <f t="shared" si="1"/>
        <v>1</v>
      </c>
      <c r="I16" s="229" t="s">
        <v>8</v>
      </c>
      <c r="J16" s="229">
        <f t="shared" si="7"/>
        <v>53.5</v>
      </c>
      <c r="K16" s="230">
        <f t="shared" si="2"/>
        <v>5.8990606994038396E-5</v>
      </c>
      <c r="L16" s="238">
        <f t="shared" si="8"/>
        <v>16951.851336282405</v>
      </c>
      <c r="M16" s="238">
        <f t="shared" si="3"/>
        <v>15676.339062763211</v>
      </c>
      <c r="O16" s="229" t="s">
        <v>7</v>
      </c>
      <c r="P16" s="229">
        <f t="shared" si="15"/>
        <v>53.5</v>
      </c>
      <c r="Q16" s="230">
        <f t="shared" si="4"/>
        <v>0.99913874378921108</v>
      </c>
      <c r="R16" s="238">
        <f t="shared" si="9"/>
        <v>1.0008619986124476</v>
      </c>
      <c r="S16" s="238">
        <f t="shared" si="10"/>
        <v>1</v>
      </c>
      <c r="T16" s="229" t="s">
        <v>8</v>
      </c>
      <c r="U16" s="229">
        <f t="shared" si="11"/>
        <v>53.5</v>
      </c>
      <c r="V16" s="230">
        <f t="shared" si="5"/>
        <v>8.6125621078828886E-4</v>
      </c>
      <c r="W16" s="238">
        <f t="shared" si="12"/>
        <v>1161.0946748177548</v>
      </c>
      <c r="X16" s="238">
        <f t="shared" si="13"/>
        <v>1073.2280507774922</v>
      </c>
    </row>
    <row r="17" spans="4:24" ht="19.2" customHeight="1" x14ac:dyDescent="0.3">
      <c r="D17" s="229" t="s">
        <v>7</v>
      </c>
      <c r="E17" s="229">
        <f t="shared" si="14"/>
        <v>54.5</v>
      </c>
      <c r="F17" s="230">
        <f t="shared" si="0"/>
        <v>0.99990236364623897</v>
      </c>
      <c r="G17" s="238">
        <f t="shared" si="6"/>
        <v>1.0000976458875495</v>
      </c>
      <c r="H17" s="238">
        <f t="shared" si="1"/>
        <v>1</v>
      </c>
      <c r="I17" s="229" t="s">
        <v>8</v>
      </c>
      <c r="J17" s="229">
        <f t="shared" si="7"/>
        <v>54.5</v>
      </c>
      <c r="K17" s="230">
        <f t="shared" si="2"/>
        <v>9.7636352909937369E-5</v>
      </c>
      <c r="L17" s="238">
        <f t="shared" si="8"/>
        <v>10242.086786285732</v>
      </c>
      <c r="M17" s="238">
        <f t="shared" si="3"/>
        <v>9471.4389589068269</v>
      </c>
      <c r="O17" s="229" t="s">
        <v>7</v>
      </c>
      <c r="P17" s="229">
        <f t="shared" si="15"/>
        <v>54.5</v>
      </c>
      <c r="Q17" s="230">
        <f t="shared" si="4"/>
        <v>0.99868167378229666</v>
      </c>
      <c r="R17" s="238">
        <f t="shared" si="9"/>
        <v>1.001320066495974</v>
      </c>
      <c r="S17" s="238">
        <f t="shared" si="10"/>
        <v>1</v>
      </c>
      <c r="T17" s="229" t="s">
        <v>8</v>
      </c>
      <c r="U17" s="229">
        <f t="shared" si="11"/>
        <v>54.5</v>
      </c>
      <c r="V17" s="230">
        <f t="shared" si="5"/>
        <v>1.3183262177027251E-3</v>
      </c>
      <c r="W17" s="238">
        <f t="shared" si="12"/>
        <v>758.53759606068479</v>
      </c>
      <c r="X17" s="238">
        <f t="shared" si="13"/>
        <v>701.1347509533897</v>
      </c>
    </row>
    <row r="18" spans="4:24" ht="19.2" customHeight="1" x14ac:dyDescent="0.3">
      <c r="D18" s="229" t="s">
        <v>7</v>
      </c>
      <c r="E18" s="229">
        <f t="shared" si="14"/>
        <v>55.5</v>
      </c>
      <c r="F18" s="230">
        <f t="shared" si="0"/>
        <v>0.99984123310269934</v>
      </c>
      <c r="G18" s="238">
        <f t="shared" si="6"/>
        <v>1.0001587921082309</v>
      </c>
      <c r="H18" s="238">
        <f t="shared" si="1"/>
        <v>1</v>
      </c>
      <c r="I18" s="229" t="s">
        <v>8</v>
      </c>
      <c r="J18" s="229">
        <f t="shared" si="7"/>
        <v>55.5</v>
      </c>
      <c r="K18" s="230">
        <f t="shared" si="2"/>
        <v>1.5876689644963232E-4</v>
      </c>
      <c r="L18" s="238">
        <f t="shared" si="8"/>
        <v>6298.5422173144452</v>
      </c>
      <c r="M18" s="238">
        <f t="shared" si="3"/>
        <v>5824.6194731792175</v>
      </c>
      <c r="O18" s="229" t="s">
        <v>7</v>
      </c>
      <c r="P18" s="229">
        <f t="shared" si="15"/>
        <v>55.5</v>
      </c>
      <c r="Q18" s="230">
        <f t="shared" si="4"/>
        <v>0.99801684468133034</v>
      </c>
      <c r="R18" s="238">
        <f t="shared" si="9"/>
        <v>1.0019870960387476</v>
      </c>
      <c r="S18" s="238">
        <f t="shared" si="10"/>
        <v>1</v>
      </c>
      <c r="T18" s="229" t="s">
        <v>8</v>
      </c>
      <c r="U18" s="229">
        <f t="shared" si="11"/>
        <v>55.5</v>
      </c>
      <c r="V18" s="230">
        <f t="shared" si="5"/>
        <v>1.9831553186691773E-3</v>
      </c>
      <c r="W18" s="238">
        <f t="shared" si="12"/>
        <v>504.2469395039937</v>
      </c>
      <c r="X18" s="238">
        <f t="shared" si="13"/>
        <v>466.08771164963741</v>
      </c>
    </row>
    <row r="19" spans="4:24" ht="19.2" customHeight="1" x14ac:dyDescent="0.3">
      <c r="D19" s="229" t="s">
        <v>7</v>
      </c>
      <c r="E19" s="229">
        <f t="shared" si="14"/>
        <v>56.5</v>
      </c>
      <c r="F19" s="230">
        <f t="shared" si="0"/>
        <v>0.99974626243684295</v>
      </c>
      <c r="G19" s="238">
        <f t="shared" si="6"/>
        <v>1.0002538019622484</v>
      </c>
      <c r="H19" s="238">
        <f t="shared" si="1"/>
        <v>1</v>
      </c>
      <c r="I19" s="229" t="s">
        <v>8</v>
      </c>
      <c r="J19" s="229">
        <f t="shared" si="7"/>
        <v>56.5</v>
      </c>
      <c r="K19" s="230">
        <f t="shared" si="2"/>
        <v>2.5373756230594402E-4</v>
      </c>
      <c r="L19" s="238">
        <f t="shared" si="8"/>
        <v>3941.0798736777101</v>
      </c>
      <c r="M19" s="238">
        <f t="shared" si="3"/>
        <v>3644.5402421015278</v>
      </c>
      <c r="O19" s="229" t="s">
        <v>7</v>
      </c>
      <c r="P19" s="229">
        <f t="shared" si="15"/>
        <v>56.5</v>
      </c>
      <c r="Q19" s="230">
        <f t="shared" si="4"/>
        <v>0.9970670888228067</v>
      </c>
      <c r="R19" s="238">
        <f t="shared" si="9"/>
        <v>1.0029415384481861</v>
      </c>
      <c r="S19" s="238">
        <f t="shared" si="10"/>
        <v>1</v>
      </c>
      <c r="T19" s="229" t="s">
        <v>8</v>
      </c>
      <c r="U19" s="229">
        <f t="shared" si="11"/>
        <v>56.5</v>
      </c>
      <c r="V19" s="230">
        <f t="shared" si="5"/>
        <v>2.9329111771926805E-3</v>
      </c>
      <c r="W19" s="238">
        <f t="shared" si="12"/>
        <v>340.95816053903769</v>
      </c>
      <c r="X19" s="238">
        <f t="shared" si="13"/>
        <v>315.15592136311051</v>
      </c>
    </row>
    <row r="20" spans="4:24" ht="19.2" customHeight="1" x14ac:dyDescent="0.3">
      <c r="D20" s="229" t="s">
        <v>7</v>
      </c>
      <c r="E20" s="229">
        <f t="shared" si="14"/>
        <v>57.5</v>
      </c>
      <c r="F20" s="230">
        <f t="shared" si="0"/>
        <v>0.99960130721000973</v>
      </c>
      <c r="G20" s="238">
        <f t="shared" si="6"/>
        <v>1.000398851809331</v>
      </c>
      <c r="H20" s="238">
        <f t="shared" si="1"/>
        <v>1</v>
      </c>
      <c r="I20" s="229" t="s">
        <v>8</v>
      </c>
      <c r="J20" s="229">
        <f t="shared" si="7"/>
        <v>57.5</v>
      </c>
      <c r="K20" s="230">
        <f t="shared" si="2"/>
        <v>3.9869278913926204E-4</v>
      </c>
      <c r="L20" s="238">
        <f t="shared" si="8"/>
        <v>2508.1968554257032</v>
      </c>
      <c r="M20" s="238">
        <f t="shared" si="3"/>
        <v>2319.4719893309693</v>
      </c>
      <c r="O20" s="229" t="s">
        <v>7</v>
      </c>
      <c r="P20" s="229">
        <f t="shared" si="15"/>
        <v>57.5</v>
      </c>
      <c r="Q20" s="230">
        <f t="shared" si="4"/>
        <v>0.99573409814417724</v>
      </c>
      <c r="R20" s="238">
        <f t="shared" si="9"/>
        <v>1.0042841777375842</v>
      </c>
      <c r="S20" s="238">
        <f t="shared" si="10"/>
        <v>1</v>
      </c>
      <c r="T20" s="229" t="s">
        <v>8</v>
      </c>
      <c r="U20" s="229">
        <f t="shared" si="11"/>
        <v>57.5</v>
      </c>
      <c r="V20" s="230">
        <f t="shared" si="5"/>
        <v>4.265901855822163E-3</v>
      </c>
      <c r="W20" s="238">
        <f t="shared" si="12"/>
        <v>234.41701984662069</v>
      </c>
      <c r="X20" s="238">
        <f t="shared" si="13"/>
        <v>216.67735347984939</v>
      </c>
    </row>
    <row r="21" spans="4:24" ht="19.2" customHeight="1" x14ac:dyDescent="0.3">
      <c r="D21" s="229" t="s">
        <v>7</v>
      </c>
      <c r="E21" s="229">
        <f t="shared" si="14"/>
        <v>58.5</v>
      </c>
      <c r="F21" s="230">
        <f t="shared" si="0"/>
        <v>0.99938387436975973</v>
      </c>
      <c r="G21" s="238">
        <f t="shared" si="6"/>
        <v>1.0006165054750646</v>
      </c>
      <c r="H21" s="238">
        <f t="shared" si="1"/>
        <v>1</v>
      </c>
      <c r="I21" s="229" t="s">
        <v>8</v>
      </c>
      <c r="J21" s="229">
        <f t="shared" si="7"/>
        <v>58.5</v>
      </c>
      <c r="K21" s="230">
        <f t="shared" si="2"/>
        <v>6.1612562938923791E-4</v>
      </c>
      <c r="L21" s="238">
        <f t="shared" si="8"/>
        <v>1623.0456132644485</v>
      </c>
      <c r="M21" s="238">
        <f t="shared" si="3"/>
        <v>1500.9223973907128</v>
      </c>
      <c r="O21" s="229" t="s">
        <v>7</v>
      </c>
      <c r="P21" s="229">
        <f t="shared" si="15"/>
        <v>58.5</v>
      </c>
      <c r="Q21" s="230">
        <f t="shared" si="4"/>
        <v>0.99389549031158497</v>
      </c>
      <c r="R21" s="238">
        <f t="shared" si="9"/>
        <v>1.0061420036089521</v>
      </c>
      <c r="S21" s="238">
        <f t="shared" si="10"/>
        <v>1</v>
      </c>
      <c r="T21" s="229" t="s">
        <v>8</v>
      </c>
      <c r="U21" s="229">
        <f t="shared" si="11"/>
        <v>58.5</v>
      </c>
      <c r="V21" s="230">
        <f t="shared" si="5"/>
        <v>6.1045096884145529E-3</v>
      </c>
      <c r="W21" s="238">
        <f t="shared" si="12"/>
        <v>163.81332015867721</v>
      </c>
      <c r="X21" s="238">
        <f t="shared" si="13"/>
        <v>151.41663647099352</v>
      </c>
    </row>
    <row r="22" spans="4:24" ht="19.2" customHeight="1" x14ac:dyDescent="0.3">
      <c r="D22" s="229" t="s">
        <v>7</v>
      </c>
      <c r="E22" s="229">
        <f t="shared" si="14"/>
        <v>59.5</v>
      </c>
      <c r="F22" s="230">
        <f t="shared" si="0"/>
        <v>0.99906325306295041</v>
      </c>
      <c r="G22" s="238">
        <f t="shared" si="6"/>
        <v>1.0009376252546349</v>
      </c>
      <c r="H22" s="238">
        <f t="shared" si="1"/>
        <v>1</v>
      </c>
      <c r="I22" s="229" t="s">
        <v>8</v>
      </c>
      <c r="J22" s="229">
        <f t="shared" si="7"/>
        <v>59.5</v>
      </c>
      <c r="K22" s="230">
        <f t="shared" si="2"/>
        <v>9.3674693619852411E-4</v>
      </c>
      <c r="L22" s="238">
        <f t="shared" si="8"/>
        <v>1067.5241747340722</v>
      </c>
      <c r="M22" s="238">
        <f t="shared" si="3"/>
        <v>987.20019358651393</v>
      </c>
      <c r="O22" s="229" t="s">
        <v>7</v>
      </c>
      <c r="P22" s="229">
        <f t="shared" si="15"/>
        <v>59.5</v>
      </c>
      <c r="Q22" s="230">
        <f t="shared" si="4"/>
        <v>0.99140246274196808</v>
      </c>
      <c r="R22" s="238">
        <f t="shared" si="9"/>
        <v>1.0086720959258597</v>
      </c>
      <c r="S22" s="238">
        <f t="shared" si="10"/>
        <v>1</v>
      </c>
      <c r="T22" s="229" t="s">
        <v>8</v>
      </c>
      <c r="U22" s="229">
        <f t="shared" si="11"/>
        <v>59.5</v>
      </c>
      <c r="V22" s="230">
        <f t="shared" si="5"/>
        <v>8.5975372580313399E-3</v>
      </c>
      <c r="W22" s="238">
        <f t="shared" si="12"/>
        <v>116.31237760160397</v>
      </c>
      <c r="X22" s="238">
        <f t="shared" si="13"/>
        <v>107.51035983715826</v>
      </c>
    </row>
    <row r="23" spans="4:24" ht="19.2" customHeight="1" x14ac:dyDescent="0.3">
      <c r="D23" s="229" t="s">
        <v>7</v>
      </c>
      <c r="E23" s="229">
        <f t="shared" si="14"/>
        <v>60.5</v>
      </c>
      <c r="F23" s="230">
        <f t="shared" si="0"/>
        <v>0.99859835216807691</v>
      </c>
      <c r="G23" s="238">
        <f t="shared" si="6"/>
        <v>1.0014036152061336</v>
      </c>
      <c r="H23" s="238">
        <f t="shared" si="1"/>
        <v>1</v>
      </c>
      <c r="I23" s="229" t="s">
        <v>8</v>
      </c>
      <c r="J23" s="229">
        <f t="shared" si="7"/>
        <v>60.5</v>
      </c>
      <c r="K23" s="230">
        <f t="shared" si="2"/>
        <v>1.4016478310719907E-3</v>
      </c>
      <c r="L23" s="238">
        <f t="shared" si="8"/>
        <v>713.44597254161374</v>
      </c>
      <c r="M23" s="238">
        <f t="shared" si="3"/>
        <v>659.76398368875289</v>
      </c>
      <c r="O23" s="229" t="s">
        <v>7</v>
      </c>
      <c r="P23" s="229">
        <f t="shared" si="15"/>
        <v>60.5</v>
      </c>
      <c r="Q23" s="230">
        <f t="shared" si="4"/>
        <v>0.98807842598247897</v>
      </c>
      <c r="R23" s="238">
        <f t="shared" si="9"/>
        <v>1.0120654127284148</v>
      </c>
      <c r="S23" s="238">
        <f t="shared" si="10"/>
        <v>1</v>
      </c>
      <c r="T23" s="229" t="s">
        <v>8</v>
      </c>
      <c r="U23" s="229">
        <f t="shared" si="11"/>
        <v>60.5</v>
      </c>
      <c r="V23" s="230">
        <f t="shared" si="5"/>
        <v>1.1921574017520397E-2</v>
      </c>
      <c r="W23" s="238">
        <f t="shared" si="12"/>
        <v>83.881541022214194</v>
      </c>
      <c r="X23" s="238">
        <f t="shared" si="13"/>
        <v>77.533748728641228</v>
      </c>
    </row>
    <row r="24" spans="4:24" ht="19.2" customHeight="1" x14ac:dyDescent="0.3">
      <c r="D24" s="229" t="s">
        <v>7</v>
      </c>
      <c r="E24" s="229">
        <f t="shared" si="14"/>
        <v>61.5</v>
      </c>
      <c r="F24" s="230">
        <f t="shared" si="0"/>
        <v>0.9979352967934213</v>
      </c>
      <c r="G24" s="238">
        <f t="shared" si="6"/>
        <v>1.002068975025949</v>
      </c>
      <c r="H24" s="238">
        <f t="shared" si="1"/>
        <v>1</v>
      </c>
      <c r="I24" s="229" t="s">
        <v>8</v>
      </c>
      <c r="J24" s="229">
        <f t="shared" si="7"/>
        <v>61.5</v>
      </c>
      <c r="K24" s="230">
        <f t="shared" si="2"/>
        <v>2.0647032057275905E-3</v>
      </c>
      <c r="L24" s="238">
        <f t="shared" si="8"/>
        <v>484.33111220341488</v>
      </c>
      <c r="M24" s="238">
        <f t="shared" si="3"/>
        <v>447.88846851762281</v>
      </c>
      <c r="O24" s="229" t="s">
        <v>7</v>
      </c>
      <c r="P24" s="229">
        <f t="shared" si="15"/>
        <v>61.5</v>
      </c>
      <c r="Q24" s="230">
        <f t="shared" si="4"/>
        <v>0.98371903351101808</v>
      </c>
      <c r="R24" s="238">
        <f t="shared" si="9"/>
        <v>1.0165504233773672</v>
      </c>
      <c r="S24" s="238">
        <f t="shared" si="10"/>
        <v>1</v>
      </c>
      <c r="T24" s="229" t="s">
        <v>8</v>
      </c>
      <c r="U24" s="229">
        <f t="shared" si="11"/>
        <v>61.5</v>
      </c>
      <c r="V24" s="230">
        <f t="shared" si="5"/>
        <v>1.6280966488981443E-2</v>
      </c>
      <c r="W24" s="238">
        <f t="shared" si="12"/>
        <v>61.421415041716067</v>
      </c>
      <c r="X24" s="238">
        <f t="shared" si="13"/>
        <v>56.773307957478089</v>
      </c>
    </row>
    <row r="25" spans="4:24" ht="19.2" customHeight="1" x14ac:dyDescent="0.3">
      <c r="D25" s="229" t="s">
        <v>7</v>
      </c>
      <c r="E25" s="229">
        <f t="shared" si="14"/>
        <v>62.5</v>
      </c>
      <c r="F25" s="230">
        <f t="shared" si="0"/>
        <v>0.9970048803805982</v>
      </c>
      <c r="G25" s="238">
        <f t="shared" si="6"/>
        <v>1.0030041173100963</v>
      </c>
      <c r="H25" s="238">
        <f t="shared" si="1"/>
        <v>1</v>
      </c>
      <c r="I25" s="229" t="s">
        <v>8</v>
      </c>
      <c r="J25" s="229">
        <f t="shared" si="7"/>
        <v>62.5</v>
      </c>
      <c r="K25" s="230">
        <f t="shared" si="2"/>
        <v>2.9951196185507706E-3</v>
      </c>
      <c r="L25" s="238">
        <f t="shared" si="8"/>
        <v>333.87648152892928</v>
      </c>
      <c r="M25" s="238">
        <f t="shared" si="3"/>
        <v>308.75453221604982</v>
      </c>
      <c r="O25" s="229" t="s">
        <v>7</v>
      </c>
      <c r="P25" s="229">
        <f t="shared" si="15"/>
        <v>62.5</v>
      </c>
      <c r="Q25" s="230">
        <f t="shared" si="4"/>
        <v>0.97809401096719728</v>
      </c>
      <c r="R25" s="238">
        <f t="shared" si="9"/>
        <v>1.0223966089017771</v>
      </c>
      <c r="S25" s="238">
        <f t="shared" si="10"/>
        <v>1</v>
      </c>
      <c r="T25" s="229" t="s">
        <v>8</v>
      </c>
      <c r="U25" s="229">
        <f t="shared" si="11"/>
        <v>62.5</v>
      </c>
      <c r="V25" s="230">
        <f t="shared" si="5"/>
        <v>2.1905989032802151E-2</v>
      </c>
      <c r="W25" s="238">
        <f t="shared" si="12"/>
        <v>45.649616573010896</v>
      </c>
      <c r="X25" s="238">
        <f t="shared" si="13"/>
        <v>42.195050994512769</v>
      </c>
    </row>
    <row r="26" spans="4:24" ht="19.2" customHeight="1" x14ac:dyDescent="0.3">
      <c r="D26" s="229" t="s">
        <v>7</v>
      </c>
      <c r="E26" s="229">
        <f t="shared" si="14"/>
        <v>63.5</v>
      </c>
      <c r="F26" s="230">
        <f t="shared" si="0"/>
        <v>0.99572001962003287</v>
      </c>
      <c r="G26" s="238">
        <f t="shared" si="6"/>
        <v>1.0042983773506937</v>
      </c>
      <c r="H26" s="238">
        <f t="shared" si="1"/>
        <v>1</v>
      </c>
      <c r="I26" s="229" t="s">
        <v>8</v>
      </c>
      <c r="J26" s="229">
        <f t="shared" si="7"/>
        <v>63.5</v>
      </c>
      <c r="K26" s="230">
        <f t="shared" si="2"/>
        <v>4.2799803791161127E-3</v>
      </c>
      <c r="L26" s="238">
        <f t="shared" si="8"/>
        <v>233.64593092048628</v>
      </c>
      <c r="M26" s="238">
        <f t="shared" si="3"/>
        <v>216.06565330744212</v>
      </c>
      <c r="O26" s="229" t="s">
        <v>7</v>
      </c>
      <c r="P26" s="229">
        <f t="shared" si="15"/>
        <v>63.5</v>
      </c>
      <c r="Q26" s="230">
        <f t="shared" si="4"/>
        <v>0.97095112519726612</v>
      </c>
      <c r="R26" s="238">
        <f t="shared" si="9"/>
        <v>1.0299179578136151</v>
      </c>
      <c r="S26" s="238">
        <f t="shared" si="10"/>
        <v>1</v>
      </c>
      <c r="T26" s="229" t="s">
        <v>8</v>
      </c>
      <c r="U26" s="229">
        <f t="shared" si="11"/>
        <v>63.5</v>
      </c>
      <c r="V26" s="230">
        <f t="shared" si="5"/>
        <v>2.9048874802733233E-2</v>
      </c>
      <c r="W26" s="238">
        <f t="shared" si="12"/>
        <v>34.424741295174336</v>
      </c>
      <c r="X26" s="238">
        <f t="shared" si="13"/>
        <v>31.819625737701681</v>
      </c>
    </row>
    <row r="27" spans="4:24" ht="19.2" customHeight="1" x14ac:dyDescent="0.3">
      <c r="D27" s="229" t="s">
        <v>7</v>
      </c>
      <c r="E27" s="229">
        <f t="shared" si="14"/>
        <v>64.5</v>
      </c>
      <c r="F27" s="230">
        <f t="shared" si="0"/>
        <v>0.99397341202363931</v>
      </c>
      <c r="G27" s="238">
        <f t="shared" si="6"/>
        <v>1.0060631279503656</v>
      </c>
      <c r="H27" s="238">
        <f t="shared" si="1"/>
        <v>1</v>
      </c>
      <c r="I27" s="229" t="s">
        <v>8</v>
      </c>
      <c r="J27" s="229">
        <f t="shared" si="7"/>
        <v>64.5</v>
      </c>
      <c r="K27" s="230">
        <f t="shared" si="2"/>
        <v>6.0265879755096305E-3</v>
      </c>
      <c r="L27" s="238">
        <f t="shared" si="8"/>
        <v>165.93137013243987</v>
      </c>
      <c r="M27" s="238">
        <f t="shared" si="3"/>
        <v>153.44615568788006</v>
      </c>
      <c r="O27" s="229" t="s">
        <v>7</v>
      </c>
      <c r="P27" s="229">
        <f t="shared" si="15"/>
        <v>64.5</v>
      </c>
      <c r="Q27" s="230">
        <f t="shared" si="4"/>
        <v>0.96202251798485239</v>
      </c>
      <c r="R27" s="238">
        <f t="shared" si="9"/>
        <v>1.0394767079825731</v>
      </c>
      <c r="S27" s="238">
        <f t="shared" si="10"/>
        <v>1</v>
      </c>
      <c r="T27" s="229" t="s">
        <v>8</v>
      </c>
      <c r="U27" s="229">
        <f t="shared" si="11"/>
        <v>64.5</v>
      </c>
      <c r="V27" s="230">
        <f t="shared" si="5"/>
        <v>3.7977482015147071E-2</v>
      </c>
      <c r="W27" s="238">
        <f t="shared" si="12"/>
        <v>26.331392892271175</v>
      </c>
      <c r="X27" s="238">
        <f t="shared" si="13"/>
        <v>24.33874694366687</v>
      </c>
    </row>
    <row r="28" spans="4:24" ht="19.2" customHeight="1" x14ac:dyDescent="0.3">
      <c r="D28" s="229" t="s">
        <v>7</v>
      </c>
      <c r="E28" s="229">
        <f t="shared" si="14"/>
        <v>65.5</v>
      </c>
      <c r="F28" s="230">
        <f t="shared" si="0"/>
        <v>0.99163564493308187</v>
      </c>
      <c r="G28" s="238">
        <f t="shared" si="6"/>
        <v>1.0084349076292862</v>
      </c>
      <c r="H28" s="238">
        <f t="shared" si="1"/>
        <v>1</v>
      </c>
      <c r="I28" s="229" t="s">
        <v>8</v>
      </c>
      <c r="J28" s="229">
        <f t="shared" si="7"/>
        <v>65.5</v>
      </c>
      <c r="K28" s="230">
        <f t="shared" si="2"/>
        <v>8.3643550660671036E-3</v>
      </c>
      <c r="L28" s="238">
        <f t="shared" si="8"/>
        <v>119.55494381830412</v>
      </c>
      <c r="M28" s="238">
        <f t="shared" si="3"/>
        <v>110.55924209965119</v>
      </c>
      <c r="O28" s="229" t="s">
        <v>7</v>
      </c>
      <c r="P28" s="229">
        <f t="shared" si="15"/>
        <v>65.5</v>
      </c>
      <c r="Q28" s="230">
        <f t="shared" si="4"/>
        <v>0.95103346295418911</v>
      </c>
      <c r="R28" s="238">
        <f t="shared" si="9"/>
        <v>1.0514877120030104</v>
      </c>
      <c r="S28" s="238">
        <f t="shared" si="10"/>
        <v>1</v>
      </c>
      <c r="T28" s="229" t="s">
        <v>8</v>
      </c>
      <c r="U28" s="229">
        <f t="shared" si="11"/>
        <v>65.5</v>
      </c>
      <c r="V28" s="230">
        <f t="shared" si="5"/>
        <v>4.8966537045810256E-2</v>
      </c>
      <c r="W28" s="238">
        <f t="shared" si="12"/>
        <v>20.422109880150558</v>
      </c>
      <c r="X28" s="238">
        <f t="shared" si="13"/>
        <v>18.87665291624727</v>
      </c>
    </row>
    <row r="29" spans="4:24" ht="19.2" customHeight="1" x14ac:dyDescent="0.3">
      <c r="D29" s="229" t="s">
        <v>7</v>
      </c>
      <c r="E29" s="229">
        <f t="shared" si="14"/>
        <v>66.5</v>
      </c>
      <c r="F29" s="230">
        <f t="shared" si="0"/>
        <v>0.98855404285916515</v>
      </c>
      <c r="G29" s="238">
        <f t="shared" si="6"/>
        <v>1.0115784839721358</v>
      </c>
      <c r="H29" s="238">
        <f t="shared" si="1"/>
        <v>1</v>
      </c>
      <c r="I29" s="229" t="s">
        <v>8</v>
      </c>
      <c r="J29" s="229">
        <f t="shared" si="7"/>
        <v>66.5</v>
      </c>
      <c r="K29" s="230">
        <f t="shared" si="2"/>
        <v>1.1445957139983769E-2</v>
      </c>
      <c r="L29" s="238">
        <f t="shared" si="8"/>
        <v>87.36709283199518</v>
      </c>
      <c r="M29" s="238">
        <f t="shared" si="3"/>
        <v>80.793309414582353</v>
      </c>
      <c r="O29" s="229" t="s">
        <v>7</v>
      </c>
      <c r="P29" s="229">
        <f t="shared" si="15"/>
        <v>66.5</v>
      </c>
      <c r="Q29" s="230">
        <f t="shared" si="4"/>
        <v>0.9377133962503551</v>
      </c>
      <c r="R29" s="238">
        <f t="shared" si="9"/>
        <v>1.0664239244087916</v>
      </c>
      <c r="S29" s="238">
        <f t="shared" si="10"/>
        <v>1</v>
      </c>
      <c r="T29" s="229" t="s">
        <v>8</v>
      </c>
      <c r="U29" s="229">
        <f t="shared" si="11"/>
        <v>66.5</v>
      </c>
      <c r="V29" s="230">
        <f t="shared" si="5"/>
        <v>6.2286603749644419E-2</v>
      </c>
      <c r="W29" s="238">
        <f t="shared" si="12"/>
        <v>16.054816602610298</v>
      </c>
      <c r="X29" s="238">
        <f t="shared" si="13"/>
        <v>14.839857508358708</v>
      </c>
    </row>
    <row r="30" spans="4:24" ht="19.2" customHeight="1" x14ac:dyDescent="0.3">
      <c r="D30" s="229" t="s">
        <v>7</v>
      </c>
      <c r="E30" s="229">
        <f t="shared" si="14"/>
        <v>67.5</v>
      </c>
      <c r="F30" s="230">
        <f t="shared" si="0"/>
        <v>0.984552559569154</v>
      </c>
      <c r="G30" s="238">
        <f t="shared" si="6"/>
        <v>1.0156898078022425</v>
      </c>
      <c r="H30" s="238">
        <f t="shared" si="1"/>
        <v>1</v>
      </c>
      <c r="I30" s="229" t="s">
        <v>8</v>
      </c>
      <c r="J30" s="229">
        <f t="shared" si="7"/>
        <v>67.5</v>
      </c>
      <c r="K30" s="230">
        <f t="shared" si="2"/>
        <v>1.5447440429994966E-2</v>
      </c>
      <c r="L30" s="238">
        <f t="shared" si="8"/>
        <v>64.735643715981354</v>
      </c>
      <c r="M30" s="238">
        <f t="shared" si="3"/>
        <v>59.86472392935184</v>
      </c>
      <c r="O30" s="229" t="s">
        <v>7</v>
      </c>
      <c r="P30" s="229">
        <f t="shared" si="15"/>
        <v>67.5</v>
      </c>
      <c r="Q30" s="230">
        <f t="shared" si="4"/>
        <v>0.92180883899204547</v>
      </c>
      <c r="R30" s="238">
        <f t="shared" si="9"/>
        <v>1.0848236181955608</v>
      </c>
      <c r="S30" s="238">
        <f t="shared" si="10"/>
        <v>1.0027288578996805</v>
      </c>
      <c r="T30" s="229" t="s">
        <v>8</v>
      </c>
      <c r="U30" s="229">
        <f t="shared" si="11"/>
        <v>67.5</v>
      </c>
      <c r="V30" s="230">
        <f t="shared" si="5"/>
        <v>7.8191161007953897E-2</v>
      </c>
      <c r="W30" s="238">
        <f t="shared" si="12"/>
        <v>12.789169352508734</v>
      </c>
      <c r="X30" s="238">
        <f t="shared" si="13"/>
        <v>11.821340320426991</v>
      </c>
    </row>
    <row r="31" spans="4:24" ht="19.2" customHeight="1" x14ac:dyDescent="0.3">
      <c r="D31" s="229" t="s">
        <v>7</v>
      </c>
      <c r="E31" s="229">
        <f t="shared" si="14"/>
        <v>68.5</v>
      </c>
      <c r="F31" s="230">
        <f t="shared" si="0"/>
        <v>0.97943301477163969</v>
      </c>
      <c r="G31" s="238">
        <f t="shared" si="6"/>
        <v>1.0209988686496907</v>
      </c>
      <c r="H31" s="238">
        <f t="shared" si="1"/>
        <v>1</v>
      </c>
      <c r="I31" s="229" t="s">
        <v>8</v>
      </c>
      <c r="J31" s="229">
        <f t="shared" si="7"/>
        <v>68.5</v>
      </c>
      <c r="K31" s="230">
        <f t="shared" si="2"/>
        <v>2.0566985227509285E-2</v>
      </c>
      <c r="L31" s="238">
        <f t="shared" si="8"/>
        <v>48.621613179478253</v>
      </c>
      <c r="M31" s="238">
        <f t="shared" si="3"/>
        <v>44.963165312135885</v>
      </c>
      <c r="O31" s="229" t="s">
        <v>7</v>
      </c>
      <c r="P31" s="229">
        <f t="shared" si="15"/>
        <v>68.5</v>
      </c>
      <c r="Q31" s="230">
        <f t="shared" si="4"/>
        <v>0.90309759515874022</v>
      </c>
      <c r="R31" s="238">
        <f t="shared" si="9"/>
        <v>1.1073000364088301</v>
      </c>
      <c r="S31" s="238">
        <f t="shared" si="10"/>
        <v>1.0235043579778915</v>
      </c>
      <c r="T31" s="229" t="s">
        <v>8</v>
      </c>
      <c r="U31" s="229">
        <f t="shared" si="11"/>
        <v>68.5</v>
      </c>
      <c r="V31" s="230">
        <f t="shared" si="5"/>
        <v>9.6902404841259129E-2</v>
      </c>
      <c r="W31" s="238">
        <f t="shared" si="12"/>
        <v>10.319661329748751</v>
      </c>
      <c r="X31" s="238">
        <f t="shared" si="13"/>
        <v>9.5387139858758729</v>
      </c>
    </row>
    <row r="32" spans="4:24" ht="19.2" customHeight="1" x14ac:dyDescent="0.3">
      <c r="D32" s="229" t="s">
        <v>7</v>
      </c>
      <c r="E32" s="229">
        <f t="shared" si="14"/>
        <v>69.5</v>
      </c>
      <c r="F32" s="230">
        <f t="shared" si="0"/>
        <v>0.97297793654868681</v>
      </c>
      <c r="G32" s="238">
        <f t="shared" si="6"/>
        <v>1.0277725346446858</v>
      </c>
      <c r="H32" s="238">
        <f t="shared" si="1"/>
        <v>1</v>
      </c>
      <c r="I32" s="229" t="s">
        <v>8</v>
      </c>
      <c r="J32" s="229">
        <f t="shared" si="7"/>
        <v>69.5</v>
      </c>
      <c r="K32" s="230">
        <f t="shared" si="2"/>
        <v>2.7022063450462139E-2</v>
      </c>
      <c r="L32" s="238">
        <f t="shared" si="8"/>
        <v>37.006796384489199</v>
      </c>
      <c r="M32" s="238">
        <f t="shared" si="3"/>
        <v>34.222285002477904</v>
      </c>
      <c r="O32" s="229" t="s">
        <v>7</v>
      </c>
      <c r="P32" s="229">
        <f t="shared" si="15"/>
        <v>69.5</v>
      </c>
      <c r="Q32" s="230">
        <f t="shared" si="4"/>
        <v>0.88140339940998069</v>
      </c>
      <c r="R32" s="238">
        <f t="shared" si="9"/>
        <v>1.1345542808995392</v>
      </c>
      <c r="S32" s="238">
        <f t="shared" si="10"/>
        <v>1.0486961191017363</v>
      </c>
      <c r="T32" s="229" t="s">
        <v>8</v>
      </c>
      <c r="U32" s="229">
        <f t="shared" si="11"/>
        <v>69.5</v>
      </c>
      <c r="V32" s="230">
        <f t="shared" si="5"/>
        <v>0.11859660059001885</v>
      </c>
      <c r="W32" s="238">
        <f t="shared" si="12"/>
        <v>8.431944887332298</v>
      </c>
      <c r="X32" s="238">
        <f t="shared" si="13"/>
        <v>7.7938517607233671</v>
      </c>
    </row>
    <row r="33" spans="4:24" ht="19.2" customHeight="1" x14ac:dyDescent="0.3">
      <c r="D33" s="229" t="s">
        <v>7</v>
      </c>
      <c r="E33" s="229">
        <f t="shared" si="14"/>
        <v>70.5</v>
      </c>
      <c r="F33" s="230">
        <f t="shared" si="0"/>
        <v>0.96495519647158823</v>
      </c>
      <c r="G33" s="238">
        <f t="shared" si="6"/>
        <v>1.0363175447487667</v>
      </c>
      <c r="H33" s="238">
        <f t="shared" si="1"/>
        <v>1</v>
      </c>
      <c r="I33" s="229" t="s">
        <v>8</v>
      </c>
      <c r="J33" s="229">
        <f t="shared" si="7"/>
        <v>70.5</v>
      </c>
      <c r="K33" s="230">
        <f t="shared" si="2"/>
        <v>3.5044803527560675E-2</v>
      </c>
      <c r="L33" s="238">
        <f t="shared" si="8"/>
        <v>28.534901022160359</v>
      </c>
      <c r="M33" s="238">
        <f t="shared" si="3"/>
        <v>26.387842523628077</v>
      </c>
      <c r="O33" s="229" t="s">
        <v>7</v>
      </c>
      <c r="P33" s="229">
        <f t="shared" si="15"/>
        <v>70.5</v>
      </c>
      <c r="Q33" s="230">
        <f t="shared" si="4"/>
        <v>0.85661003283996939</v>
      </c>
      <c r="R33" s="238">
        <f t="shared" si="9"/>
        <v>1.1673923508514621</v>
      </c>
      <c r="S33" s="238">
        <f t="shared" si="10"/>
        <v>1.0790491459221623</v>
      </c>
      <c r="T33" s="229" t="s">
        <v>8</v>
      </c>
      <c r="U33" s="229">
        <f t="shared" si="11"/>
        <v>70.5</v>
      </c>
      <c r="V33" s="230">
        <f t="shared" si="5"/>
        <v>0.14338996716002994</v>
      </c>
      <c r="W33" s="238">
        <f t="shared" si="12"/>
        <v>6.9739886256055348</v>
      </c>
      <c r="X33" s="238">
        <f t="shared" si="13"/>
        <v>6.4462273242083592</v>
      </c>
    </row>
    <row r="34" spans="4:24" ht="19.2" customHeight="1" x14ac:dyDescent="0.3">
      <c r="D34" s="229" t="s">
        <v>7</v>
      </c>
      <c r="E34" s="229">
        <f t="shared" si="14"/>
        <v>71.5</v>
      </c>
      <c r="F34" s="230">
        <f t="shared" si="0"/>
        <v>0.95512451496866468</v>
      </c>
      <c r="G34" s="238">
        <f t="shared" si="6"/>
        <v>1.0469839108179604</v>
      </c>
      <c r="H34" s="238">
        <f t="shared" si="1"/>
        <v>1</v>
      </c>
      <c r="I34" s="229" t="s">
        <v>8</v>
      </c>
      <c r="J34" s="229">
        <f t="shared" si="7"/>
        <v>71.5</v>
      </c>
      <c r="K34" s="230">
        <f t="shared" si="2"/>
        <v>4.4875485030484247E-2</v>
      </c>
      <c r="L34" s="238">
        <f t="shared" si="8"/>
        <v>22.283881707812018</v>
      </c>
      <c r="M34" s="238">
        <f t="shared" si="3"/>
        <v>20.607170176067459</v>
      </c>
      <c r="O34" s="229" t="s">
        <v>7</v>
      </c>
      <c r="P34" s="229">
        <f t="shared" si="15"/>
        <v>71.5</v>
      </c>
      <c r="Q34" s="230">
        <f t="shared" si="4"/>
        <v>0.82867384515544995</v>
      </c>
      <c r="R34" s="238">
        <f t="shared" si="9"/>
        <v>1.2067473902382078</v>
      </c>
      <c r="S34" s="238">
        <f t="shared" si="10"/>
        <v>1.1154259661120731</v>
      </c>
      <c r="T34" s="229" t="s">
        <v>8</v>
      </c>
      <c r="U34" s="229">
        <f t="shared" si="11"/>
        <v>71.5</v>
      </c>
      <c r="V34" s="230">
        <f t="shared" si="5"/>
        <v>0.17132615484454949</v>
      </c>
      <c r="W34" s="238">
        <f t="shared" si="12"/>
        <v>5.8368204253888534</v>
      </c>
      <c r="X34" s="238">
        <f t="shared" si="13"/>
        <v>5.3951150958999667</v>
      </c>
    </row>
    <row r="35" spans="4:24" ht="19.2" customHeight="1" x14ac:dyDescent="0.3">
      <c r="D35" s="229" t="s">
        <v>7</v>
      </c>
      <c r="E35" s="229">
        <f t="shared" si="14"/>
        <v>72.5</v>
      </c>
      <c r="F35" s="230">
        <f t="shared" si="0"/>
        <v>0.94324577481929872</v>
      </c>
      <c r="G35" s="238">
        <f t="shared" si="6"/>
        <v>1.0601690743767964</v>
      </c>
      <c r="H35" s="238">
        <f t="shared" si="1"/>
        <v>1</v>
      </c>
      <c r="I35" s="229" t="s">
        <v>8</v>
      </c>
      <c r="J35" s="229">
        <f t="shared" si="7"/>
        <v>72.5</v>
      </c>
      <c r="K35" s="230">
        <f t="shared" si="2"/>
        <v>5.6754225179850223E-2</v>
      </c>
      <c r="L35" s="238">
        <f t="shared" si="8"/>
        <v>17.619833533645629</v>
      </c>
      <c r="M35" s="238">
        <f t="shared" si="3"/>
        <v>16.294060113168076</v>
      </c>
      <c r="O35" s="229" t="s">
        <v>7</v>
      </c>
      <c r="P35" s="229">
        <f t="shared" si="15"/>
        <v>72.5</v>
      </c>
      <c r="Q35" s="230">
        <f t="shared" si="4"/>
        <v>0.79763363661709497</v>
      </c>
      <c r="R35" s="238">
        <f t="shared" si="9"/>
        <v>1.2537084120990389</v>
      </c>
      <c r="S35" s="238">
        <f t="shared" si="10"/>
        <v>1.1588331809131656</v>
      </c>
      <c r="T35" s="229" t="s">
        <v>8</v>
      </c>
      <c r="U35" s="229">
        <f t="shared" si="11"/>
        <v>72.5</v>
      </c>
      <c r="V35" s="230">
        <f t="shared" si="5"/>
        <v>0.20236636338290453</v>
      </c>
      <c r="W35" s="238">
        <f t="shared" si="12"/>
        <v>4.9415326899355536</v>
      </c>
      <c r="X35" s="238">
        <f t="shared" si="13"/>
        <v>4.5675788647512414</v>
      </c>
    </row>
    <row r="36" spans="4:24" ht="19.2" customHeight="1" x14ac:dyDescent="0.3">
      <c r="D36" s="229" t="s">
        <v>7</v>
      </c>
      <c r="E36" s="229">
        <f t="shared" si="14"/>
        <v>73.5</v>
      </c>
      <c r="F36" s="230">
        <f t="shared" si="0"/>
        <v>0.92908892012073929</v>
      </c>
      <c r="G36" s="238">
        <f t="shared" si="6"/>
        <v>1.0763232434954078</v>
      </c>
      <c r="H36" s="238">
        <f t="shared" si="1"/>
        <v>1</v>
      </c>
      <c r="I36" s="229" t="s">
        <v>8</v>
      </c>
      <c r="J36" s="229">
        <f t="shared" si="7"/>
        <v>73.5</v>
      </c>
      <c r="K36" s="230">
        <f t="shared" si="2"/>
        <v>7.0911079878409694E-2</v>
      </c>
      <c r="L36" s="238">
        <f t="shared" si="8"/>
        <v>14.102168542838255</v>
      </c>
      <c r="M36" s="238">
        <f t="shared" si="3"/>
        <v>13.041075644912263</v>
      </c>
      <c r="O36" s="229" t="s">
        <v>7</v>
      </c>
      <c r="P36" s="229">
        <f t="shared" si="15"/>
        <v>73.5</v>
      </c>
      <c r="Q36" s="230">
        <f t="shared" si="4"/>
        <v>0.763616969725747</v>
      </c>
      <c r="R36" s="238">
        <f t="shared" si="9"/>
        <v>1.3095570680666644</v>
      </c>
      <c r="S36" s="238">
        <f t="shared" si="10"/>
        <v>1.2104554521048627</v>
      </c>
      <c r="T36" s="229" t="s">
        <v>8</v>
      </c>
      <c r="U36" s="229">
        <f t="shared" si="11"/>
        <v>73.5</v>
      </c>
      <c r="V36" s="230">
        <f t="shared" si="5"/>
        <v>0.23638303027425253</v>
      </c>
      <c r="W36" s="238">
        <f t="shared" si="12"/>
        <v>4.2304221197257519</v>
      </c>
      <c r="X36" s="238">
        <f t="shared" si="13"/>
        <v>3.9102820674221812</v>
      </c>
    </row>
    <row r="37" spans="4:24" ht="19.2" customHeight="1" x14ac:dyDescent="0.3">
      <c r="D37" s="229" t="s">
        <v>7</v>
      </c>
      <c r="E37" s="229">
        <f t="shared" si="14"/>
        <v>74.5</v>
      </c>
      <c r="F37" s="230">
        <f t="shared" si="0"/>
        <v>0.91244505040756807</v>
      </c>
      <c r="G37" s="238">
        <f t="shared" si="6"/>
        <v>1.0959564080635027</v>
      </c>
      <c r="H37" s="238">
        <f t="shared" si="1"/>
        <v>1.0134930934675894</v>
      </c>
      <c r="I37" s="229" t="s">
        <v>8</v>
      </c>
      <c r="J37" s="229">
        <f t="shared" si="7"/>
        <v>74.5</v>
      </c>
      <c r="K37" s="230">
        <f t="shared" si="2"/>
        <v>8.755494959158093E-2</v>
      </c>
      <c r="L37" s="238">
        <f t="shared" si="8"/>
        <v>11.42139884340882</v>
      </c>
      <c r="M37" s="238">
        <f t="shared" si="3"/>
        <v>10.562015752056112</v>
      </c>
      <c r="O37" s="229" t="s">
        <v>7</v>
      </c>
      <c r="P37" s="229">
        <f t="shared" si="15"/>
        <v>74.5</v>
      </c>
      <c r="Q37" s="230">
        <f t="shared" si="4"/>
        <v>0.72684219470807343</v>
      </c>
      <c r="R37" s="238">
        <f t="shared" si="9"/>
        <v>1.3758144577746161</v>
      </c>
      <c r="S37" s="238">
        <f t="shared" si="10"/>
        <v>1.2716987690781585</v>
      </c>
      <c r="T37" s="229" t="s">
        <v>8</v>
      </c>
      <c r="U37" s="229">
        <f t="shared" si="11"/>
        <v>74.5</v>
      </c>
      <c r="V37" s="230">
        <f t="shared" si="5"/>
        <v>0.27315780529192607</v>
      </c>
      <c r="W37" s="238">
        <f t="shared" si="12"/>
        <v>3.6608875185949437</v>
      </c>
      <c r="X37" s="238">
        <f t="shared" si="13"/>
        <v>3.3838473820526236</v>
      </c>
    </row>
    <row r="38" spans="4:24" ht="19.2" customHeight="1" x14ac:dyDescent="0.3">
      <c r="D38" s="229" t="s">
        <v>7</v>
      </c>
      <c r="E38" s="229">
        <f t="shared" si="14"/>
        <v>75.5</v>
      </c>
      <c r="F38" s="230">
        <f t="shared" si="0"/>
        <v>0.89313816154028935</v>
      </c>
      <c r="G38" s="238">
        <f t="shared" si="6"/>
        <v>1.1196476010782237</v>
      </c>
      <c r="H38" s="238">
        <f t="shared" si="1"/>
        <v>1.0354016842835811</v>
      </c>
      <c r="I38" s="229" t="s">
        <v>8</v>
      </c>
      <c r="J38" s="229">
        <f t="shared" si="7"/>
        <v>75.5</v>
      </c>
      <c r="K38" s="230">
        <f t="shared" si="2"/>
        <v>0.10686183845885958</v>
      </c>
      <c r="L38" s="238">
        <f t="shared" si="8"/>
        <v>9.3578775587413006</v>
      </c>
      <c r="M38" s="238">
        <f t="shared" si="3"/>
        <v>8.653760501348442</v>
      </c>
      <c r="O38" s="229" t="s">
        <v>7</v>
      </c>
      <c r="P38" s="229">
        <f t="shared" si="15"/>
        <v>75.5</v>
      </c>
      <c r="Q38" s="230">
        <f t="shared" si="4"/>
        <v>0.68761576802255509</v>
      </c>
      <c r="R38" s="238">
        <f t="shared" si="9"/>
        <v>1.4543005650900056</v>
      </c>
      <c r="S38" s="238">
        <f t="shared" si="10"/>
        <v>1.3442453871913025</v>
      </c>
      <c r="T38" s="229" t="s">
        <v>8</v>
      </c>
      <c r="U38" s="229">
        <f t="shared" si="11"/>
        <v>75.5</v>
      </c>
      <c r="V38" s="230">
        <f t="shared" si="5"/>
        <v>0.31238423197744447</v>
      </c>
      <c r="W38" s="238">
        <f t="shared" si="12"/>
        <v>3.2011859038781587</v>
      </c>
      <c r="X38" s="238">
        <f t="shared" si="13"/>
        <v>2.9589339976387303</v>
      </c>
    </row>
    <row r="39" spans="4:24" ht="19.2" customHeight="1" x14ac:dyDescent="0.3">
      <c r="D39" s="229" t="s">
        <v>7</v>
      </c>
      <c r="E39" s="229">
        <f t="shared" si="14"/>
        <v>76.5</v>
      </c>
      <c r="F39" s="230">
        <f t="shared" si="0"/>
        <v>0.87103685454748359</v>
      </c>
      <c r="G39" s="238">
        <f t="shared" si="6"/>
        <v>1.148057048079228</v>
      </c>
      <c r="H39" s="238">
        <f t="shared" si="1"/>
        <v>1.0616735123534828</v>
      </c>
      <c r="I39" s="229" t="s">
        <v>8</v>
      </c>
      <c r="J39" s="229">
        <f t="shared" si="7"/>
        <v>76.5</v>
      </c>
      <c r="K39" s="230">
        <f t="shared" si="2"/>
        <v>0.12896314545166543</v>
      </c>
      <c r="L39" s="238">
        <f t="shared" si="8"/>
        <v>7.7541533009117991</v>
      </c>
      <c r="M39" s="238">
        <f t="shared" si="3"/>
        <v>7.170705657945895</v>
      </c>
      <c r="O39" s="229" t="s">
        <v>7</v>
      </c>
      <c r="P39" s="229">
        <f t="shared" si="15"/>
        <v>76.5</v>
      </c>
      <c r="Q39" s="230">
        <f t="shared" si="4"/>
        <v>0.64632479256411468</v>
      </c>
      <c r="R39" s="238">
        <f t="shared" si="9"/>
        <v>1.5472097179388351</v>
      </c>
      <c r="S39" s="238">
        <f t="shared" si="10"/>
        <v>1.4301235771218421</v>
      </c>
      <c r="T39" s="229" t="s">
        <v>8</v>
      </c>
      <c r="U39" s="229">
        <f t="shared" si="11"/>
        <v>76.5</v>
      </c>
      <c r="V39" s="230">
        <f t="shared" si="5"/>
        <v>0.35367520743588488</v>
      </c>
      <c r="W39" s="238">
        <f t="shared" si="12"/>
        <v>2.8274529256656549</v>
      </c>
      <c r="X39" s="238">
        <f t="shared" si="13"/>
        <v>2.6134835150747402</v>
      </c>
    </row>
    <row r="40" spans="4:24" ht="19.2" customHeight="1" x14ac:dyDescent="0.3">
      <c r="D40" s="229" t="s">
        <v>7</v>
      </c>
      <c r="E40" s="229">
        <f t="shared" si="14"/>
        <v>77.5</v>
      </c>
      <c r="F40" s="230">
        <f t="shared" si="0"/>
        <v>0.84606524794522253</v>
      </c>
      <c r="G40" s="238">
        <f t="shared" si="6"/>
        <v>1.1819419393818948</v>
      </c>
      <c r="H40" s="238">
        <f t="shared" si="1"/>
        <v>1.0930087945375924</v>
      </c>
      <c r="I40" s="229" t="s">
        <v>8</v>
      </c>
      <c r="J40" s="229">
        <f t="shared" si="7"/>
        <v>77.5</v>
      </c>
      <c r="K40" s="230">
        <f t="shared" si="2"/>
        <v>0.15393475205392657</v>
      </c>
      <c r="L40" s="238">
        <f t="shared" si="8"/>
        <v>6.4962588801889201</v>
      </c>
      <c r="M40" s="238">
        <f t="shared" si="3"/>
        <v>6.0074592930957857</v>
      </c>
      <c r="O40" s="229" t="s">
        <v>7</v>
      </c>
      <c r="P40" s="229">
        <f t="shared" si="15"/>
        <v>77.5</v>
      </c>
      <c r="Q40" s="230">
        <f t="shared" si="4"/>
        <v>0.60342507780209853</v>
      </c>
      <c r="R40" s="238">
        <f t="shared" si="9"/>
        <v>1.6572065643051772</v>
      </c>
      <c r="S40" s="238">
        <f t="shared" si="10"/>
        <v>1.5317963378172177</v>
      </c>
      <c r="T40" s="229" t="s">
        <v>8</v>
      </c>
      <c r="U40" s="229">
        <f t="shared" si="11"/>
        <v>77.5</v>
      </c>
      <c r="V40" s="230">
        <f t="shared" si="5"/>
        <v>0.39657492219790091</v>
      </c>
      <c r="W40" s="238">
        <f t="shared" si="12"/>
        <v>2.521591618697903</v>
      </c>
      <c r="X40" s="238">
        <f t="shared" si="13"/>
        <v>2.3307684691748185</v>
      </c>
    </row>
    <row r="41" spans="4:24" ht="19.2" customHeight="1" x14ac:dyDescent="0.3">
      <c r="D41" s="229" t="s">
        <v>7</v>
      </c>
      <c r="E41" s="229">
        <f t="shared" si="14"/>
        <v>78.5</v>
      </c>
      <c r="F41" s="230">
        <f t="shared" si="0"/>
        <v>0.81821230211962348</v>
      </c>
      <c r="G41" s="238">
        <f t="shared" si="6"/>
        <v>1.2221766861845582</v>
      </c>
      <c r="H41" s="238">
        <f t="shared" si="1"/>
        <v>1.1302161484997526</v>
      </c>
      <c r="I41" s="229" t="s">
        <v>8</v>
      </c>
      <c r="J41" s="229">
        <f t="shared" si="7"/>
        <v>78.5</v>
      </c>
      <c r="K41" s="230">
        <f t="shared" si="2"/>
        <v>0.18178769787952553</v>
      </c>
      <c r="L41" s="238">
        <f t="shared" si="8"/>
        <v>5.500922293777661</v>
      </c>
      <c r="M41" s="238">
        <f t="shared" si="3"/>
        <v>5.0870150595647692</v>
      </c>
      <c r="O41" s="229" t="s">
        <v>7</v>
      </c>
      <c r="P41" s="229">
        <f t="shared" si="15"/>
        <v>78.5</v>
      </c>
      <c r="Q41" s="230">
        <f t="shared" si="4"/>
        <v>0.55942537035387685</v>
      </c>
      <c r="R41" s="238">
        <f t="shared" si="9"/>
        <v>1.7875485328229357</v>
      </c>
      <c r="S41" s="238">
        <f t="shared" si="10"/>
        <v>1.6522745897984972</v>
      </c>
      <c r="T41" s="229" t="s">
        <v>8</v>
      </c>
      <c r="U41" s="229">
        <f t="shared" si="11"/>
        <v>78.5</v>
      </c>
      <c r="V41" s="230">
        <f t="shared" si="5"/>
        <v>0.44057462964612248</v>
      </c>
      <c r="W41" s="238">
        <f t="shared" si="12"/>
        <v>2.2697630156398656</v>
      </c>
      <c r="X41" s="238">
        <f t="shared" si="13"/>
        <v>2.0979971658076595</v>
      </c>
    </row>
    <row r="42" spans="4:24" ht="19.2" customHeight="1" x14ac:dyDescent="0.3">
      <c r="D42" s="229" t="s">
        <v>7</v>
      </c>
      <c r="E42" s="229">
        <f t="shared" si="14"/>
        <v>79.5</v>
      </c>
      <c r="F42" s="230">
        <f t="shared" si="0"/>
        <v>0.78753880481801464</v>
      </c>
      <c r="G42" s="238">
        <f t="shared" si="6"/>
        <v>1.2697787002776086</v>
      </c>
      <c r="H42" s="238">
        <f t="shared" si="1"/>
        <v>1.1742364326675312</v>
      </c>
      <c r="I42" s="229" t="s">
        <v>8</v>
      </c>
      <c r="J42" s="229">
        <f t="shared" si="7"/>
        <v>79.5</v>
      </c>
      <c r="K42" s="230">
        <f t="shared" si="2"/>
        <v>0.21246119518113449</v>
      </c>
      <c r="L42" s="238">
        <f t="shared" si="8"/>
        <v>4.7067418553653848</v>
      </c>
      <c r="M42" s="238">
        <f t="shared" si="3"/>
        <v>4.3525913330589727</v>
      </c>
      <c r="O42" s="229" t="s">
        <v>7</v>
      </c>
      <c r="P42" s="229">
        <f t="shared" si="15"/>
        <v>79.5</v>
      </c>
      <c r="Q42" s="230">
        <f t="shared" si="4"/>
        <v>0.51486870458352596</v>
      </c>
      <c r="R42" s="238">
        <f t="shared" si="9"/>
        <v>1.9422427331427994</v>
      </c>
      <c r="S42" s="238">
        <f t="shared" si="10"/>
        <v>1.7952622019860469</v>
      </c>
      <c r="T42" s="229" t="s">
        <v>8</v>
      </c>
      <c r="U42" s="229">
        <f t="shared" si="11"/>
        <v>79.5</v>
      </c>
      <c r="V42" s="230">
        <f t="shared" si="5"/>
        <v>0.48513129541647343</v>
      </c>
      <c r="W42" s="238">
        <f t="shared" si="12"/>
        <v>2.0612976516831889</v>
      </c>
      <c r="X42" s="238">
        <f t="shared" si="13"/>
        <v>1.9053075591233799</v>
      </c>
    </row>
    <row r="43" spans="4:24" ht="19.2" customHeight="1" x14ac:dyDescent="0.3">
      <c r="D43" s="229" t="s">
        <v>7</v>
      </c>
      <c r="E43" s="229">
        <f t="shared" si="14"/>
        <v>80.5</v>
      </c>
      <c r="F43" s="230">
        <f t="shared" si="0"/>
        <v>0.75418137650251493</v>
      </c>
      <c r="G43" s="238">
        <f t="shared" si="6"/>
        <v>1.3259409886749773</v>
      </c>
      <c r="H43" s="238">
        <f t="shared" si="1"/>
        <v>1.2261728883379195</v>
      </c>
      <c r="I43" s="229" t="s">
        <v>8</v>
      </c>
      <c r="J43" s="229">
        <f t="shared" si="7"/>
        <v>80.5</v>
      </c>
      <c r="K43" s="230">
        <f t="shared" si="2"/>
        <v>0.24581862349663422</v>
      </c>
      <c r="L43" s="238">
        <f t="shared" si="8"/>
        <v>4.0680400279504942</v>
      </c>
      <c r="M43" s="238">
        <f t="shared" si="3"/>
        <v>3.7619475026041651</v>
      </c>
      <c r="O43" s="229" t="s">
        <v>7</v>
      </c>
      <c r="P43" s="229">
        <f t="shared" si="15"/>
        <v>80.5</v>
      </c>
      <c r="Q43" s="230">
        <f t="shared" si="4"/>
        <v>0.4703120388131744</v>
      </c>
      <c r="R43" s="238">
        <f t="shared" si="9"/>
        <v>2.1262479321675145</v>
      </c>
      <c r="S43" s="238">
        <f t="shared" si="10"/>
        <v>1.9653426832467296</v>
      </c>
      <c r="T43" s="229" t="s">
        <v>8</v>
      </c>
      <c r="U43" s="229">
        <f t="shared" si="11"/>
        <v>80.5</v>
      </c>
      <c r="V43" s="230">
        <f t="shared" si="5"/>
        <v>0.52968796118682437</v>
      </c>
      <c r="W43" s="238">
        <f t="shared" si="12"/>
        <v>1.8879039609648471</v>
      </c>
      <c r="X43" s="238">
        <f t="shared" si="13"/>
        <v>1.7450355531080479</v>
      </c>
    </row>
    <row r="44" spans="4:24" ht="19.2" customHeight="1" x14ac:dyDescent="0.3">
      <c r="D44" s="229" t="s">
        <v>7</v>
      </c>
      <c r="E44" s="229">
        <f t="shared" si="14"/>
        <v>81.5</v>
      </c>
      <c r="F44" s="230">
        <f t="shared" si="0"/>
        <v>0.71835302757105224</v>
      </c>
      <c r="G44" s="238">
        <f t="shared" si="6"/>
        <v>1.3920732030339917</v>
      </c>
      <c r="H44" s="238">
        <f t="shared" si="1"/>
        <v>1.2873291004057044</v>
      </c>
      <c r="I44" s="229" t="s">
        <v>8</v>
      </c>
      <c r="J44" s="229">
        <f t="shared" si="7"/>
        <v>81.5</v>
      </c>
      <c r="K44" s="230">
        <f t="shared" si="2"/>
        <v>0.28164697242809689</v>
      </c>
      <c r="L44" s="238">
        <f t="shared" si="8"/>
        <v>3.5505441133591278</v>
      </c>
      <c r="M44" s="238">
        <f t="shared" si="3"/>
        <v>3.2833896589917817</v>
      </c>
      <c r="O44" s="229" t="s">
        <v>7</v>
      </c>
      <c r="P44" s="229">
        <f t="shared" si="15"/>
        <v>81.5</v>
      </c>
      <c r="Q44" s="230">
        <f t="shared" si="4"/>
        <v>0.42630545533628461</v>
      </c>
      <c r="R44" s="238">
        <f t="shared" si="9"/>
        <v>2.3457358743184864</v>
      </c>
      <c r="S44" s="238">
        <f t="shared" si="10"/>
        <v>2.1682207270727631</v>
      </c>
      <c r="T44" s="229" t="s">
        <v>8</v>
      </c>
      <c r="U44" s="229">
        <f t="shared" si="11"/>
        <v>81.5</v>
      </c>
      <c r="V44" s="230">
        <f t="shared" si="5"/>
        <v>0.57369454466371417</v>
      </c>
      <c r="W44" s="238">
        <f t="shared" si="12"/>
        <v>1.7430878667081902</v>
      </c>
      <c r="X44" s="238">
        <f t="shared" si="13"/>
        <v>1.6111785146329756</v>
      </c>
    </row>
    <row r="45" spans="4:24" ht="19.2" customHeight="1" x14ac:dyDescent="0.3">
      <c r="D45" s="229" t="s">
        <v>7</v>
      </c>
      <c r="E45" s="229">
        <f t="shared" si="14"/>
        <v>82.5</v>
      </c>
      <c r="F45" s="230">
        <f t="shared" ref="F45:F76" si="16">SUMIF(HomePointsLive, "&gt;" &amp; ($E45 - HomeScoreLive), HomePointsProbLive)</f>
        <v>0.68034002321693943</v>
      </c>
      <c r="G45" s="238">
        <f t="shared" si="6"/>
        <v>1.4698532584803274</v>
      </c>
      <c r="H45" s="238">
        <f t="shared" ref="H45:H76" si="17">IF(G45-(G45*$T$4/100)&lt;1, 1, G45-(G45*$T$4/100))</f>
        <v>1.3592567322206184</v>
      </c>
      <c r="I45" s="229" t="s">
        <v>8</v>
      </c>
      <c r="J45" s="229">
        <f t="shared" si="7"/>
        <v>82.5</v>
      </c>
      <c r="K45" s="230">
        <f t="shared" ref="K45:K76" si="18">SUMIF(HomePointsLive, "&lt;" &amp; ($J45 - HomeScoreLive), HomePointsProbLive)</f>
        <v>0.31965997678220975</v>
      </c>
      <c r="L45" s="238">
        <f t="shared" si="8"/>
        <v>3.1283240713031724</v>
      </c>
      <c r="M45" s="238">
        <f t="shared" ref="M45:M76" si="19">IF(L45-(L45*$T$4/100) &lt; 1, 1, L45-(L45*$T$4/100))</f>
        <v>2.8929388222624146</v>
      </c>
      <c r="O45" s="229" t="s">
        <v>7</v>
      </c>
      <c r="P45" s="229">
        <f t="shared" si="15"/>
        <v>82.5</v>
      </c>
      <c r="Q45" s="230">
        <f t="shared" ref="Q45:Q76" si="20">SUMIF(AwayPointsLive, "&gt;" &amp; ($P45 - AwayScoreLive), AwayPointsProbLive)</f>
        <v>0.38337220316370912</v>
      </c>
      <c r="R45" s="238">
        <f t="shared" si="9"/>
        <v>2.6084311584086759</v>
      </c>
      <c r="S45" s="238">
        <f t="shared" si="10"/>
        <v>2.4110363680426139</v>
      </c>
      <c r="T45" s="229" t="s">
        <v>8</v>
      </c>
      <c r="U45" s="229">
        <f t="shared" si="11"/>
        <v>82.5</v>
      </c>
      <c r="V45" s="230">
        <f t="shared" ref="V45:V76" si="21">SUMIF(AwayPointsLive, "&lt;" &amp; ($U45 - AwayScoreLive), AwayPointsProbLive)</f>
        <v>0.61662779683628965</v>
      </c>
      <c r="W45" s="238">
        <f t="shared" si="12"/>
        <v>1.6217238423740619</v>
      </c>
      <c r="X45" s="238">
        <f t="shared" si="13"/>
        <v>1.4989987948430517</v>
      </c>
    </row>
    <row r="46" spans="4:24" ht="19.2" customHeight="1" x14ac:dyDescent="0.3">
      <c r="D46" s="229" t="s">
        <v>7</v>
      </c>
      <c r="E46" s="229">
        <f t="shared" si="14"/>
        <v>83.5</v>
      </c>
      <c r="F46" s="230">
        <f t="shared" si="16"/>
        <v>0.64049506684576074</v>
      </c>
      <c r="G46" s="238">
        <f t="shared" si="6"/>
        <v>1.5612922749345899</v>
      </c>
      <c r="H46" s="238">
        <f t="shared" si="17"/>
        <v>1.4438155805178898</v>
      </c>
      <c r="I46" s="229" t="s">
        <v>8</v>
      </c>
      <c r="J46" s="229">
        <f t="shared" si="7"/>
        <v>83.5</v>
      </c>
      <c r="K46" s="230">
        <f t="shared" si="18"/>
        <v>0.35950493315338827</v>
      </c>
      <c r="L46" s="238">
        <f t="shared" si="8"/>
        <v>2.7816029984026249</v>
      </c>
      <c r="M46" s="238">
        <f t="shared" si="19"/>
        <v>2.5723061673876813</v>
      </c>
      <c r="O46" s="229" t="s">
        <v>7</v>
      </c>
      <c r="P46" s="229">
        <f t="shared" si="15"/>
        <v>83.5</v>
      </c>
      <c r="Q46" s="230">
        <f t="shared" si="20"/>
        <v>0.341990755286528</v>
      </c>
      <c r="R46" s="238">
        <f t="shared" si="9"/>
        <v>2.9240556492884617</v>
      </c>
      <c r="S46" s="238">
        <f t="shared" si="10"/>
        <v>2.7027757623152806</v>
      </c>
      <c r="T46" s="229" t="s">
        <v>8</v>
      </c>
      <c r="U46" s="229">
        <f t="shared" si="11"/>
        <v>83.5</v>
      </c>
      <c r="V46" s="230">
        <f t="shared" si="21"/>
        <v>0.65800924471347078</v>
      </c>
      <c r="W46" s="238">
        <f t="shared" si="12"/>
        <v>1.5197354870529951</v>
      </c>
      <c r="X46" s="238">
        <f t="shared" si="13"/>
        <v>1.4047284772219575</v>
      </c>
    </row>
    <row r="47" spans="4:24" ht="19.2" customHeight="1" x14ac:dyDescent="0.3">
      <c r="D47" s="229" t="s">
        <v>7</v>
      </c>
      <c r="E47" s="229">
        <f t="shared" si="14"/>
        <v>84.5</v>
      </c>
      <c r="F47" s="230">
        <f t="shared" si="16"/>
        <v>0.59922707631846861</v>
      </c>
      <c r="G47" s="238">
        <f t="shared" si="6"/>
        <v>1.6688164462523958</v>
      </c>
      <c r="H47" s="238">
        <f t="shared" si="17"/>
        <v>1.543249284458702</v>
      </c>
      <c r="I47" s="229" t="s">
        <v>8</v>
      </c>
      <c r="J47" s="229">
        <f t="shared" si="7"/>
        <v>84.5</v>
      </c>
      <c r="K47" s="230">
        <f t="shared" si="18"/>
        <v>0.40077292368068029</v>
      </c>
      <c r="L47" s="238">
        <f t="shared" si="8"/>
        <v>2.4951785435404306</v>
      </c>
      <c r="M47" s="238">
        <f t="shared" si="19"/>
        <v>2.3074332174534966</v>
      </c>
      <c r="O47" s="229" t="s">
        <v>7</v>
      </c>
      <c r="P47" s="229">
        <f t="shared" si="15"/>
        <v>84.5</v>
      </c>
      <c r="Q47" s="230">
        <f t="shared" si="20"/>
        <v>0.30257985254635555</v>
      </c>
      <c r="R47" s="238">
        <f t="shared" si="9"/>
        <v>3.3049127084454475</v>
      </c>
      <c r="S47" s="238">
        <f t="shared" si="10"/>
        <v>3.0548112061847106</v>
      </c>
      <c r="T47" s="229" t="s">
        <v>8</v>
      </c>
      <c r="U47" s="229">
        <f t="shared" si="11"/>
        <v>84.5</v>
      </c>
      <c r="V47" s="230">
        <f t="shared" si="21"/>
        <v>0.69742014745364322</v>
      </c>
      <c r="W47" s="238">
        <f t="shared" si="12"/>
        <v>1.4338559097426546</v>
      </c>
      <c r="X47" s="238">
        <f t="shared" si="13"/>
        <v>1.3253478949513187</v>
      </c>
    </row>
    <row r="48" spans="4:24" ht="19.2" customHeight="1" x14ac:dyDescent="0.3">
      <c r="D48" s="229" t="s">
        <v>7</v>
      </c>
      <c r="E48" s="229">
        <f t="shared" si="14"/>
        <v>85.5</v>
      </c>
      <c r="F48" s="230">
        <f t="shared" si="16"/>
        <v>0.55698807424935792</v>
      </c>
      <c r="G48" s="238">
        <f t="shared" si="6"/>
        <v>1.7953705765562049</v>
      </c>
      <c r="H48" s="238">
        <f t="shared" si="17"/>
        <v>1.6602810715526246</v>
      </c>
      <c r="I48" s="229" t="s">
        <v>8</v>
      </c>
      <c r="J48" s="229">
        <f t="shared" si="7"/>
        <v>85.5</v>
      </c>
      <c r="K48" s="230">
        <f t="shared" si="18"/>
        <v>0.44301192574979098</v>
      </c>
      <c r="L48" s="238">
        <f t="shared" si="8"/>
        <v>2.2572755762895436</v>
      </c>
      <c r="M48" s="238">
        <f t="shared" si="19"/>
        <v>2.0874308410357574</v>
      </c>
      <c r="O48" s="229" t="s">
        <v>7</v>
      </c>
      <c r="P48" s="229">
        <f t="shared" si="15"/>
        <v>85.5</v>
      </c>
      <c r="Q48" s="230">
        <f t="shared" si="20"/>
        <v>0.26548723820266373</v>
      </c>
      <c r="R48" s="238">
        <f t="shared" si="9"/>
        <v>3.7666593948920237</v>
      </c>
      <c r="S48" s="238">
        <f t="shared" si="10"/>
        <v>3.481614900143438</v>
      </c>
      <c r="T48" s="229" t="s">
        <v>8</v>
      </c>
      <c r="U48" s="229">
        <f t="shared" si="11"/>
        <v>85.5</v>
      </c>
      <c r="V48" s="230">
        <f t="shared" si="21"/>
        <v>0.73451276179733505</v>
      </c>
      <c r="W48" s="238">
        <f t="shared" si="12"/>
        <v>1.3614467331418778</v>
      </c>
      <c r="X48" s="238">
        <f t="shared" si="13"/>
        <v>1.2584183317149249</v>
      </c>
    </row>
    <row r="49" spans="4:24" ht="19.2" customHeight="1" x14ac:dyDescent="0.3">
      <c r="D49" s="229" t="s">
        <v>7</v>
      </c>
      <c r="E49" s="229">
        <f t="shared" si="14"/>
        <v>86.5</v>
      </c>
      <c r="F49" s="230">
        <f t="shared" si="16"/>
        <v>0.51425792099339696</v>
      </c>
      <c r="G49" s="238">
        <f t="shared" si="6"/>
        <v>1.9445495327875366</v>
      </c>
      <c r="H49" s="238">
        <f t="shared" si="17"/>
        <v>1.798235319293469</v>
      </c>
      <c r="I49" s="229" t="s">
        <v>8</v>
      </c>
      <c r="J49" s="229">
        <f t="shared" si="7"/>
        <v>86.5</v>
      </c>
      <c r="K49" s="230">
        <f t="shared" si="18"/>
        <v>0.48574207900575178</v>
      </c>
      <c r="L49" s="238">
        <f t="shared" si="8"/>
        <v>2.0587057272181659</v>
      </c>
      <c r="M49" s="238">
        <f t="shared" si="19"/>
        <v>1.9038020314188315</v>
      </c>
      <c r="O49" s="229" t="s">
        <v>7</v>
      </c>
      <c r="P49" s="229">
        <f t="shared" si="15"/>
        <v>86.5</v>
      </c>
      <c r="Q49" s="230">
        <f t="shared" si="20"/>
        <v>0.23098248067364807</v>
      </c>
      <c r="R49" s="238">
        <f t="shared" si="9"/>
        <v>4.3293326709608166</v>
      </c>
      <c r="S49" s="238">
        <f t="shared" si="10"/>
        <v>4.001707495861079</v>
      </c>
      <c r="T49" s="229" t="s">
        <v>8</v>
      </c>
      <c r="U49" s="229">
        <f t="shared" si="11"/>
        <v>86.5</v>
      </c>
      <c r="V49" s="230">
        <f t="shared" si="21"/>
        <v>0.76901751932635065</v>
      </c>
      <c r="W49" s="238">
        <f t="shared" si="12"/>
        <v>1.3003604922758938</v>
      </c>
      <c r="X49" s="238">
        <f t="shared" si="13"/>
        <v>1.2019548334009613</v>
      </c>
    </row>
    <row r="50" spans="4:24" ht="19.2" customHeight="1" x14ac:dyDescent="0.3">
      <c r="D50" s="229" t="s">
        <v>7</v>
      </c>
      <c r="E50" s="229">
        <f t="shared" si="14"/>
        <v>87.5</v>
      </c>
      <c r="F50" s="230">
        <f t="shared" si="16"/>
        <v>0.47152776773743676</v>
      </c>
      <c r="G50" s="238">
        <f t="shared" si="6"/>
        <v>2.1207658772639562</v>
      </c>
      <c r="H50" s="238">
        <f t="shared" si="17"/>
        <v>1.9611925744990142</v>
      </c>
      <c r="I50" s="229" t="s">
        <v>8</v>
      </c>
      <c r="J50" s="229">
        <f t="shared" si="7"/>
        <v>87.5</v>
      </c>
      <c r="K50" s="230">
        <f t="shared" si="18"/>
        <v>0.52847223226171258</v>
      </c>
      <c r="L50" s="238">
        <f t="shared" si="8"/>
        <v>1.8922470074166076</v>
      </c>
      <c r="M50" s="238">
        <f t="shared" si="19"/>
        <v>1.7498682055612607</v>
      </c>
      <c r="O50" s="229" t="s">
        <v>7</v>
      </c>
      <c r="P50" s="229">
        <f t="shared" si="15"/>
        <v>87.5</v>
      </c>
      <c r="Q50" s="230">
        <f t="shared" si="20"/>
        <v>0.19925396800328887</v>
      </c>
      <c r="R50" s="238">
        <f t="shared" si="9"/>
        <v>5.0187206308659009</v>
      </c>
      <c r="S50" s="238">
        <f t="shared" si="10"/>
        <v>4.6389255560976705</v>
      </c>
      <c r="T50" s="229" t="s">
        <v>8</v>
      </c>
      <c r="U50" s="229">
        <f t="shared" si="11"/>
        <v>87.5</v>
      </c>
      <c r="V50" s="230">
        <f t="shared" si="21"/>
        <v>0.8007460319967098</v>
      </c>
      <c r="W50" s="238">
        <f t="shared" si="12"/>
        <v>1.2488354110309334</v>
      </c>
      <c r="X50" s="238">
        <f t="shared" si="13"/>
        <v>1.1543289474934573</v>
      </c>
    </row>
    <row r="51" spans="4:24" ht="19.2" customHeight="1" x14ac:dyDescent="0.3">
      <c r="D51" s="229" t="s">
        <v>7</v>
      </c>
      <c r="E51" s="229">
        <f t="shared" si="14"/>
        <v>88.5</v>
      </c>
      <c r="F51" s="230">
        <f t="shared" si="16"/>
        <v>0.42928318440483915</v>
      </c>
      <c r="G51" s="238">
        <f t="shared" si="6"/>
        <v>2.3294646432200836</v>
      </c>
      <c r="H51" s="238">
        <f t="shared" si="17"/>
        <v>2.1541881684437398</v>
      </c>
      <c r="I51" s="229" t="s">
        <v>8</v>
      </c>
      <c r="J51" s="229">
        <f t="shared" si="7"/>
        <v>88.5</v>
      </c>
      <c r="K51" s="230">
        <f t="shared" si="18"/>
        <v>0.5707168155943102</v>
      </c>
      <c r="L51" s="238">
        <f t="shared" si="8"/>
        <v>1.7521824706683298</v>
      </c>
      <c r="M51" s="238">
        <f t="shared" si="19"/>
        <v>1.6203425788212857</v>
      </c>
      <c r="O51" s="229" t="s">
        <v>7</v>
      </c>
      <c r="P51" s="229">
        <f t="shared" si="15"/>
        <v>88.5</v>
      </c>
      <c r="Q51" s="230">
        <f t="shared" si="20"/>
        <v>0.1704098655756896</v>
      </c>
      <c r="R51" s="238">
        <f t="shared" si="9"/>
        <v>5.8682048520004138</v>
      </c>
      <c r="S51" s="238">
        <f t="shared" si="10"/>
        <v>5.4241244848220038</v>
      </c>
      <c r="T51" s="229" t="s">
        <v>8</v>
      </c>
      <c r="U51" s="229">
        <f t="shared" si="11"/>
        <v>88.5</v>
      </c>
      <c r="V51" s="230">
        <f t="shared" si="21"/>
        <v>0.82959013442430907</v>
      </c>
      <c r="W51" s="238">
        <f t="shared" si="12"/>
        <v>1.2054145276136223</v>
      </c>
      <c r="X51" s="238">
        <f t="shared" si="13"/>
        <v>1.114193968767186</v>
      </c>
    </row>
    <row r="52" spans="4:24" ht="19.2" customHeight="1" x14ac:dyDescent="0.3">
      <c r="D52" s="229" t="s">
        <v>7</v>
      </c>
      <c r="E52" s="229">
        <f t="shared" si="14"/>
        <v>89.5</v>
      </c>
      <c r="F52" s="230">
        <f t="shared" si="16"/>
        <v>0.38798791755162576</v>
      </c>
      <c r="G52" s="238">
        <f t="shared" si="6"/>
        <v>2.5773998487129171</v>
      </c>
      <c r="H52" s="238">
        <f t="shared" si="17"/>
        <v>2.3834679249611126</v>
      </c>
      <c r="I52" s="229" t="s">
        <v>8</v>
      </c>
      <c r="J52" s="229">
        <f t="shared" si="7"/>
        <v>89.5</v>
      </c>
      <c r="K52" s="230">
        <f t="shared" si="18"/>
        <v>0.61201208244752359</v>
      </c>
      <c r="L52" s="238">
        <f t="shared" si="8"/>
        <v>1.6339546696543268</v>
      </c>
      <c r="M52" s="238">
        <f t="shared" si="19"/>
        <v>1.511010620997093</v>
      </c>
      <c r="O52" s="229" t="s">
        <v>7</v>
      </c>
      <c r="P52" s="229">
        <f t="shared" si="15"/>
        <v>89.5</v>
      </c>
      <c r="Q52" s="230">
        <f t="shared" si="20"/>
        <v>0.1444825824947015</v>
      </c>
      <c r="R52" s="238">
        <f t="shared" si="9"/>
        <v>6.9212494871945704</v>
      </c>
      <c r="S52" s="238">
        <f t="shared" si="10"/>
        <v>6.3974792557311968</v>
      </c>
      <c r="T52" s="229" t="s">
        <v>8</v>
      </c>
      <c r="U52" s="229">
        <f t="shared" si="11"/>
        <v>89.5</v>
      </c>
      <c r="V52" s="230">
        <f t="shared" si="21"/>
        <v>0.8555174175052972</v>
      </c>
      <c r="W52" s="238">
        <f t="shared" si="12"/>
        <v>1.1688832740729187</v>
      </c>
      <c r="X52" s="238">
        <f t="shared" si="13"/>
        <v>1.0804272425214545</v>
      </c>
    </row>
    <row r="53" spans="4:24" ht="19.2" customHeight="1" x14ac:dyDescent="0.3">
      <c r="D53" s="229" t="s">
        <v>7</v>
      </c>
      <c r="E53" s="229">
        <f t="shared" si="14"/>
        <v>90.5</v>
      </c>
      <c r="F53" s="230">
        <f t="shared" si="16"/>
        <v>0.34806915959351947</v>
      </c>
      <c r="G53" s="238">
        <f t="shared" si="6"/>
        <v>2.8729922558143772</v>
      </c>
      <c r="H53" s="238">
        <f t="shared" si="17"/>
        <v>2.6568190006741821</v>
      </c>
      <c r="I53" s="229" t="s">
        <v>8</v>
      </c>
      <c r="J53" s="229">
        <f t="shared" si="7"/>
        <v>90.5</v>
      </c>
      <c r="K53" s="230">
        <f t="shared" si="18"/>
        <v>0.65193084040562987</v>
      </c>
      <c r="L53" s="238">
        <f t="shared" si="8"/>
        <v>1.5339050371935192</v>
      </c>
      <c r="M53" s="238">
        <f t="shared" si="19"/>
        <v>1.4184890473679312</v>
      </c>
      <c r="O53" s="229" t="s">
        <v>7</v>
      </c>
      <c r="P53" s="229">
        <f t="shared" si="15"/>
        <v>90.5</v>
      </c>
      <c r="Q53" s="230">
        <f t="shared" si="20"/>
        <v>0.12143610864493438</v>
      </c>
      <c r="R53" s="238">
        <f t="shared" si="9"/>
        <v>8.2347829748389607</v>
      </c>
      <c r="S53" s="238">
        <f t="shared" si="10"/>
        <v>7.6116102091754714</v>
      </c>
      <c r="T53" s="229" t="s">
        <v>8</v>
      </c>
      <c r="U53" s="229">
        <f t="shared" si="11"/>
        <v>90.5</v>
      </c>
      <c r="V53" s="230">
        <f t="shared" si="21"/>
        <v>0.87856389135506441</v>
      </c>
      <c r="W53" s="238">
        <f t="shared" si="12"/>
        <v>1.1382211468509558</v>
      </c>
      <c r="X53" s="238">
        <f t="shared" si="13"/>
        <v>1.0520854924946672</v>
      </c>
    </row>
    <row r="54" spans="4:24" ht="19.2" customHeight="1" x14ac:dyDescent="0.3">
      <c r="D54" s="229" t="s">
        <v>7</v>
      </c>
      <c r="E54" s="229">
        <f t="shared" si="14"/>
        <v>91.5</v>
      </c>
      <c r="F54" s="230">
        <f t="shared" si="16"/>
        <v>0.30990507231489034</v>
      </c>
      <c r="G54" s="238">
        <f t="shared" si="6"/>
        <v>3.2267945552821207</v>
      </c>
      <c r="H54" s="238">
        <f t="shared" si="17"/>
        <v>2.9840000676630551</v>
      </c>
      <c r="I54" s="229" t="s">
        <v>8</v>
      </c>
      <c r="J54" s="229">
        <f t="shared" si="7"/>
        <v>91.5</v>
      </c>
      <c r="K54" s="230">
        <f t="shared" si="18"/>
        <v>0.69009492768425895</v>
      </c>
      <c r="L54" s="238">
        <f t="shared" si="8"/>
        <v>1.4490760037255814</v>
      </c>
      <c r="M54" s="238">
        <f t="shared" si="19"/>
        <v>1.3400428254993106</v>
      </c>
      <c r="O54" s="229" t="s">
        <v>7</v>
      </c>
      <c r="P54" s="229">
        <f t="shared" si="15"/>
        <v>91.5</v>
      </c>
      <c r="Q54" s="230">
        <f t="shared" si="20"/>
        <v>0.10117547229349071</v>
      </c>
      <c r="R54" s="238">
        <f t="shared" si="9"/>
        <v>9.8838184525513366</v>
      </c>
      <c r="S54" s="238">
        <f t="shared" si="10"/>
        <v>9.1358538128988016</v>
      </c>
      <c r="T54" s="229" t="s">
        <v>8</v>
      </c>
      <c r="U54" s="229">
        <f t="shared" si="11"/>
        <v>91.5</v>
      </c>
      <c r="V54" s="230">
        <f t="shared" si="21"/>
        <v>0.89882452770650811</v>
      </c>
      <c r="W54" s="238">
        <f t="shared" si="12"/>
        <v>1.1125642093364507</v>
      </c>
      <c r="X54" s="238">
        <f t="shared" si="13"/>
        <v>1.0283701610623408</v>
      </c>
    </row>
    <row r="55" spans="4:24" ht="19.2" customHeight="1" x14ac:dyDescent="0.3">
      <c r="D55" s="229" t="s">
        <v>7</v>
      </c>
      <c r="E55" s="229">
        <f t="shared" si="14"/>
        <v>92.5</v>
      </c>
      <c r="F55" s="230">
        <f t="shared" si="16"/>
        <v>0.27381512021444765</v>
      </c>
      <c r="G55" s="238">
        <f t="shared" si="6"/>
        <v>3.6520992676256006</v>
      </c>
      <c r="H55" s="238">
        <f t="shared" si="17"/>
        <v>3.3773034740831771</v>
      </c>
      <c r="I55" s="229" t="s">
        <v>8</v>
      </c>
      <c r="J55" s="229">
        <f t="shared" si="7"/>
        <v>92.5</v>
      </c>
      <c r="K55" s="230">
        <f t="shared" si="18"/>
        <v>0.7261848797847017</v>
      </c>
      <c r="L55" s="238">
        <f t="shared" si="8"/>
        <v>1.3770597926749433</v>
      </c>
      <c r="M55" s="238">
        <f t="shared" si="19"/>
        <v>1.2734453477342125</v>
      </c>
      <c r="O55" s="229" t="s">
        <v>7</v>
      </c>
      <c r="P55" s="229">
        <f t="shared" si="15"/>
        <v>92.5</v>
      </c>
      <c r="Q55" s="230">
        <f t="shared" si="20"/>
        <v>8.3557527640061399E-2</v>
      </c>
      <c r="R55" s="238">
        <f t="shared" si="9"/>
        <v>11.967802641405022</v>
      </c>
      <c r="S55" s="238">
        <f t="shared" si="10"/>
        <v>11.062131090163561</v>
      </c>
      <c r="T55" s="229" t="s">
        <v>8</v>
      </c>
      <c r="U55" s="229">
        <f t="shared" si="11"/>
        <v>92.5</v>
      </c>
      <c r="V55" s="230">
        <f t="shared" si="21"/>
        <v>0.91644247235993748</v>
      </c>
      <c r="W55" s="238">
        <f t="shared" si="12"/>
        <v>1.0911759659336751</v>
      </c>
      <c r="X55" s="238">
        <f t="shared" si="13"/>
        <v>1.0086004874305861</v>
      </c>
    </row>
    <row r="56" spans="4:24" ht="19.2" customHeight="1" x14ac:dyDescent="0.3">
      <c r="D56" s="229" t="s">
        <v>7</v>
      </c>
      <c r="E56" s="229">
        <f t="shared" si="14"/>
        <v>93.5</v>
      </c>
      <c r="F56" s="230">
        <f t="shared" si="16"/>
        <v>0.24005355212048504</v>
      </c>
      <c r="G56" s="238">
        <f t="shared" si="6"/>
        <v>4.1657371497593632</v>
      </c>
      <c r="H56" s="238">
        <f t="shared" si="17"/>
        <v>3.8522935761126047</v>
      </c>
      <c r="I56" s="229" t="s">
        <v>8</v>
      </c>
      <c r="J56" s="229">
        <f t="shared" si="7"/>
        <v>93.5</v>
      </c>
      <c r="K56" s="230">
        <f t="shared" si="18"/>
        <v>0.75994644787866428</v>
      </c>
      <c r="L56" s="238">
        <f t="shared" si="8"/>
        <v>1.315882195109179</v>
      </c>
      <c r="M56" s="238">
        <f t="shared" si="19"/>
        <v>1.2168709510231261</v>
      </c>
      <c r="O56" s="229" t="s">
        <v>7</v>
      </c>
      <c r="P56" s="229">
        <f t="shared" si="15"/>
        <v>93.5</v>
      </c>
      <c r="Q56" s="230">
        <f t="shared" si="20"/>
        <v>6.8402306432810381E-2</v>
      </c>
      <c r="R56" s="238">
        <f t="shared" si="9"/>
        <v>14.619390078348765</v>
      </c>
      <c r="S56" s="238">
        <f t="shared" si="10"/>
        <v>13.513057856203453</v>
      </c>
      <c r="T56" s="229" t="s">
        <v>8</v>
      </c>
      <c r="U56" s="229">
        <f t="shared" si="11"/>
        <v>93.5</v>
      </c>
      <c r="V56" s="230">
        <f t="shared" si="21"/>
        <v>0.93159769356718847</v>
      </c>
      <c r="W56" s="238">
        <f t="shared" si="12"/>
        <v>1.0734247271168005</v>
      </c>
      <c r="X56" s="238">
        <f t="shared" si="13"/>
        <v>1</v>
      </c>
    </row>
    <row r="57" spans="4:24" ht="19.2" customHeight="1" x14ac:dyDescent="0.3">
      <c r="D57" s="229" t="s">
        <v>7</v>
      </c>
      <c r="E57" s="229">
        <f t="shared" si="14"/>
        <v>94.5</v>
      </c>
      <c r="F57" s="230">
        <f t="shared" si="16"/>
        <v>0.20880614335266864</v>
      </c>
      <c r="G57" s="238">
        <f t="shared" si="6"/>
        <v>4.7891311239393159</v>
      </c>
      <c r="H57" s="238">
        <f t="shared" si="17"/>
        <v>4.4287813658569632</v>
      </c>
      <c r="I57" s="229" t="s">
        <v>8</v>
      </c>
      <c r="J57" s="229">
        <f t="shared" si="7"/>
        <v>94.5</v>
      </c>
      <c r="K57" s="230">
        <f t="shared" si="18"/>
        <v>0.79119385664648068</v>
      </c>
      <c r="L57" s="238">
        <f t="shared" si="8"/>
        <v>1.2639127460349044</v>
      </c>
      <c r="M57" s="238">
        <f t="shared" si="19"/>
        <v>1.1688118518467645</v>
      </c>
      <c r="O57" s="229" t="s">
        <v>7</v>
      </c>
      <c r="P57" s="229">
        <f t="shared" si="15"/>
        <v>94.5</v>
      </c>
      <c r="Q57" s="230">
        <f t="shared" si="20"/>
        <v>5.5504245830894611E-2</v>
      </c>
      <c r="R57" s="238">
        <f t="shared" si="9"/>
        <v>18.016639718819185</v>
      </c>
      <c r="S57" s="238">
        <f t="shared" si="10"/>
        <v>16.653218334692326</v>
      </c>
      <c r="T57" s="229" t="s">
        <v>8</v>
      </c>
      <c r="U57" s="229">
        <f t="shared" si="11"/>
        <v>94.5</v>
      </c>
      <c r="V57" s="230">
        <f t="shared" si="21"/>
        <v>0.94449575416910425</v>
      </c>
      <c r="W57" s="238">
        <f t="shared" si="12"/>
        <v>1.0587660088315847</v>
      </c>
      <c r="X57" s="238">
        <f t="shared" si="13"/>
        <v>1</v>
      </c>
    </row>
    <row r="58" spans="4:24" ht="19.2" customHeight="1" x14ac:dyDescent="0.3">
      <c r="D58" s="229" t="s">
        <v>7</v>
      </c>
      <c r="E58" s="229">
        <f t="shared" si="14"/>
        <v>95.5</v>
      </c>
      <c r="F58" s="230">
        <f t="shared" si="16"/>
        <v>0.18019009532319466</v>
      </c>
      <c r="G58" s="238">
        <f t="shared" si="6"/>
        <v>5.5496946056128573</v>
      </c>
      <c r="H58" s="238">
        <f t="shared" si="17"/>
        <v>5.1321175844770144</v>
      </c>
      <c r="I58" s="229" t="s">
        <v>8</v>
      </c>
      <c r="J58" s="229">
        <f t="shared" si="7"/>
        <v>95.5</v>
      </c>
      <c r="K58" s="230">
        <f t="shared" si="18"/>
        <v>0.81980990467595471</v>
      </c>
      <c r="L58" s="238">
        <f t="shared" si="8"/>
        <v>1.2197949723421173</v>
      </c>
      <c r="M58" s="238">
        <f t="shared" si="19"/>
        <v>1.1280136425312941</v>
      </c>
      <c r="O58" s="229" t="s">
        <v>7</v>
      </c>
      <c r="P58" s="229">
        <f t="shared" si="15"/>
        <v>95.5</v>
      </c>
      <c r="Q58" s="230">
        <f t="shared" si="20"/>
        <v>4.4642721113491872E-2</v>
      </c>
      <c r="R58" s="238">
        <f t="shared" si="9"/>
        <v>22.400068254302294</v>
      </c>
      <c r="S58" s="238">
        <f t="shared" si="10"/>
        <v>20.704927953976714</v>
      </c>
      <c r="T58" s="229" t="s">
        <v>8</v>
      </c>
      <c r="U58" s="229">
        <f t="shared" si="11"/>
        <v>95.5</v>
      </c>
      <c r="V58" s="230">
        <f t="shared" si="21"/>
        <v>0.95535727888650701</v>
      </c>
      <c r="W58" s="238">
        <f t="shared" si="12"/>
        <v>1.0467288229232159</v>
      </c>
      <c r="X58" s="238">
        <f t="shared" si="13"/>
        <v>1</v>
      </c>
    </row>
    <row r="59" spans="4:24" ht="19.2" customHeight="1" x14ac:dyDescent="0.3">
      <c r="D59" s="229" t="s">
        <v>7</v>
      </c>
      <c r="E59" s="229">
        <f t="shared" si="14"/>
        <v>96.5</v>
      </c>
      <c r="F59" s="230">
        <f t="shared" si="16"/>
        <v>0.15425680179648385</v>
      </c>
      <c r="G59" s="238">
        <f t="shared" si="6"/>
        <v>6.4826963113064755</v>
      </c>
      <c r="H59" s="238">
        <f t="shared" si="17"/>
        <v>5.9949172158827668</v>
      </c>
      <c r="I59" s="229" t="s">
        <v>8</v>
      </c>
      <c r="J59" s="229">
        <f t="shared" si="7"/>
        <v>96.5</v>
      </c>
      <c r="K59" s="230">
        <f t="shared" si="18"/>
        <v>0.84574319820266552</v>
      </c>
      <c r="L59" s="238">
        <f t="shared" si="8"/>
        <v>1.1823920099211604</v>
      </c>
      <c r="M59" s="238">
        <f t="shared" si="19"/>
        <v>1.0934250003097954</v>
      </c>
      <c r="O59" s="229" t="s">
        <v>7</v>
      </c>
      <c r="P59" s="229">
        <f t="shared" si="15"/>
        <v>96.5</v>
      </c>
      <c r="Q59" s="230">
        <f t="shared" si="20"/>
        <v>3.5591450515656251E-2</v>
      </c>
      <c r="R59" s="238">
        <f t="shared" si="9"/>
        <v>28.096635161304032</v>
      </c>
      <c r="S59" s="238">
        <f t="shared" si="10"/>
        <v>25.970403311259403</v>
      </c>
      <c r="T59" s="229" t="s">
        <v>8</v>
      </c>
      <c r="U59" s="229">
        <f t="shared" si="11"/>
        <v>96.5</v>
      </c>
      <c r="V59" s="230">
        <f t="shared" si="21"/>
        <v>0.96440854948434263</v>
      </c>
      <c r="W59" s="238">
        <f t="shared" si="12"/>
        <v>1.0369049512622921</v>
      </c>
      <c r="X59" s="238">
        <f t="shared" si="13"/>
        <v>1</v>
      </c>
    </row>
    <row r="60" spans="4:24" ht="19.2" customHeight="1" x14ac:dyDescent="0.3">
      <c r="D60" s="229" t="s">
        <v>7</v>
      </c>
      <c r="E60" s="229">
        <f t="shared" si="14"/>
        <v>97.5</v>
      </c>
      <c r="F60" s="230">
        <f t="shared" si="16"/>
        <v>0.1309970436848979</v>
      </c>
      <c r="G60" s="238">
        <f t="shared" si="6"/>
        <v>7.6337600595431292</v>
      </c>
      <c r="H60" s="238">
        <f t="shared" si="17"/>
        <v>7.0593711945223703</v>
      </c>
      <c r="I60" s="229" t="s">
        <v>8</v>
      </c>
      <c r="J60" s="229">
        <f t="shared" si="7"/>
        <v>97.5</v>
      </c>
      <c r="K60" s="230">
        <f t="shared" si="18"/>
        <v>0.86900295631425151</v>
      </c>
      <c r="L60" s="238">
        <f t="shared" si="8"/>
        <v>1.1507440713911414</v>
      </c>
      <c r="M60" s="238">
        <f t="shared" si="19"/>
        <v>1.0641583553167377</v>
      </c>
      <c r="O60" s="229" t="s">
        <v>7</v>
      </c>
      <c r="P60" s="229">
        <f t="shared" si="15"/>
        <v>97.5</v>
      </c>
      <c r="Q60" s="230">
        <f t="shared" si="20"/>
        <v>2.8126485074142348E-2</v>
      </c>
      <c r="R60" s="238">
        <f t="shared" si="9"/>
        <v>35.553678227619514</v>
      </c>
      <c r="S60" s="238">
        <f t="shared" si="10"/>
        <v>32.863129604988849</v>
      </c>
      <c r="T60" s="229" t="s">
        <v>8</v>
      </c>
      <c r="U60" s="229">
        <f t="shared" si="11"/>
        <v>97.5</v>
      </c>
      <c r="V60" s="230">
        <f t="shared" si="21"/>
        <v>0.9718735149258565</v>
      </c>
      <c r="W60" s="238">
        <f t="shared" si="12"/>
        <v>1.0289404790254926</v>
      </c>
      <c r="X60" s="238">
        <f t="shared" si="13"/>
        <v>1</v>
      </c>
    </row>
    <row r="61" spans="4:24" ht="19.2" customHeight="1" x14ac:dyDescent="0.3">
      <c r="D61" s="229" t="s">
        <v>7</v>
      </c>
      <c r="E61" s="229">
        <f t="shared" si="14"/>
        <v>98.5</v>
      </c>
      <c r="F61" s="230">
        <f t="shared" si="16"/>
        <v>0.11034807474910223</v>
      </c>
      <c r="G61" s="238">
        <f t="shared" si="6"/>
        <v>9.0622333219106377</v>
      </c>
      <c r="H61" s="238">
        <f t="shared" si="17"/>
        <v>8.3803614957430916</v>
      </c>
      <c r="I61" s="229" t="s">
        <v>8</v>
      </c>
      <c r="J61" s="229">
        <f t="shared" si="7"/>
        <v>98.5</v>
      </c>
      <c r="K61" s="230">
        <f t="shared" si="18"/>
        <v>0.88965192525004722</v>
      </c>
      <c r="L61" s="238">
        <f t="shared" si="8"/>
        <v>1.124035110382005</v>
      </c>
      <c r="M61" s="238">
        <f t="shared" si="19"/>
        <v>1.039459063157586</v>
      </c>
      <c r="O61" s="229" t="s">
        <v>7</v>
      </c>
      <c r="P61" s="229">
        <f t="shared" si="15"/>
        <v>98.5</v>
      </c>
      <c r="Q61" s="230">
        <f t="shared" si="20"/>
        <v>2.2032635734130994E-2</v>
      </c>
      <c r="R61" s="238">
        <f t="shared" si="9"/>
        <v>45.387216130972888</v>
      </c>
      <c r="S61" s="238">
        <f t="shared" si="10"/>
        <v>41.952507883223589</v>
      </c>
      <c r="T61" s="229" t="s">
        <v>8</v>
      </c>
      <c r="U61" s="229">
        <f t="shared" si="11"/>
        <v>98.5</v>
      </c>
      <c r="V61" s="230">
        <f t="shared" si="21"/>
        <v>0.97796736426586783</v>
      </c>
      <c r="W61" s="238">
        <f t="shared" si="12"/>
        <v>1.0225290091870003</v>
      </c>
      <c r="X61" s="238">
        <f t="shared" si="13"/>
        <v>1</v>
      </c>
    </row>
    <row r="62" spans="4:24" ht="19.2" customHeight="1" x14ac:dyDescent="0.3">
      <c r="D62" s="229" t="s">
        <v>7</v>
      </c>
      <c r="E62" s="229">
        <f t="shared" si="14"/>
        <v>99.5</v>
      </c>
      <c r="F62" s="230">
        <f t="shared" si="16"/>
        <v>9.2202011138857523E-2</v>
      </c>
      <c r="G62" s="238">
        <f t="shared" si="6"/>
        <v>10.845750408784316</v>
      </c>
      <c r="H62" s="238">
        <f t="shared" si="17"/>
        <v>10.029680972620653</v>
      </c>
      <c r="I62" s="229" t="s">
        <v>8</v>
      </c>
      <c r="J62" s="229">
        <f t="shared" si="7"/>
        <v>99.5</v>
      </c>
      <c r="K62" s="230">
        <f t="shared" si="18"/>
        <v>0.90779798886029195</v>
      </c>
      <c r="L62" s="238">
        <f t="shared" si="8"/>
        <v>1.1015666616043778</v>
      </c>
      <c r="M62" s="238">
        <f t="shared" si="19"/>
        <v>1.0186812133366321</v>
      </c>
      <c r="O62" s="229" t="s">
        <v>7</v>
      </c>
      <c r="P62" s="229">
        <f t="shared" si="15"/>
        <v>99.5</v>
      </c>
      <c r="Q62" s="230">
        <f t="shared" si="20"/>
        <v>1.7108313035131936E-2</v>
      </c>
      <c r="R62" s="238">
        <f t="shared" si="9"/>
        <v>58.451116597323136</v>
      </c>
      <c r="S62" s="238">
        <f t="shared" si="10"/>
        <v>54.027788854823001</v>
      </c>
      <c r="T62" s="229" t="s">
        <v>8</v>
      </c>
      <c r="U62" s="229">
        <f t="shared" si="11"/>
        <v>99.5</v>
      </c>
      <c r="V62" s="230">
        <f t="shared" si="21"/>
        <v>0.98289168696486684</v>
      </c>
      <c r="W62" s="238">
        <f t="shared" si="12"/>
        <v>1.0174061020782086</v>
      </c>
      <c r="X62" s="238">
        <f t="shared" si="13"/>
        <v>1</v>
      </c>
    </row>
    <row r="63" spans="4:24" ht="19.2" customHeight="1" x14ac:dyDescent="0.3">
      <c r="D63" s="229" t="s">
        <v>7</v>
      </c>
      <c r="E63" s="229">
        <f t="shared" si="14"/>
        <v>100.5</v>
      </c>
      <c r="F63" s="230">
        <f t="shared" si="16"/>
        <v>7.6414935797944603E-2</v>
      </c>
      <c r="G63" s="238">
        <f t="shared" si="6"/>
        <v>13.086446904099837</v>
      </c>
      <c r="H63" s="238">
        <f t="shared" si="17"/>
        <v>12.101780196504865</v>
      </c>
      <c r="I63" s="229" t="s">
        <v>8</v>
      </c>
      <c r="J63" s="229">
        <f t="shared" si="7"/>
        <v>100.5</v>
      </c>
      <c r="K63" s="230">
        <f t="shared" si="18"/>
        <v>0.9235850642012049</v>
      </c>
      <c r="L63" s="238">
        <f t="shared" si="8"/>
        <v>1.0827373013712442</v>
      </c>
      <c r="M63" s="238">
        <f t="shared" si="19"/>
        <v>1.001268635235635</v>
      </c>
      <c r="O63" s="229" t="s">
        <v>7</v>
      </c>
      <c r="P63" s="229">
        <f t="shared" si="15"/>
        <v>100.5</v>
      </c>
      <c r="Q63" s="230">
        <f t="shared" si="20"/>
        <v>1.3168854875932674E-2</v>
      </c>
      <c r="R63" s="238">
        <f t="shared" si="9"/>
        <v>75.936746924563224</v>
      </c>
      <c r="S63" s="238">
        <f t="shared" si="10"/>
        <v>70.190182292434116</v>
      </c>
      <c r="T63" s="229" t="s">
        <v>8</v>
      </c>
      <c r="U63" s="229">
        <f t="shared" si="11"/>
        <v>100.5</v>
      </c>
      <c r="V63" s="230">
        <f t="shared" si="21"/>
        <v>0.98683114512406611</v>
      </c>
      <c r="W63" s="238">
        <f t="shared" si="12"/>
        <v>1.0133445878162655</v>
      </c>
      <c r="X63" s="238">
        <f t="shared" si="13"/>
        <v>1</v>
      </c>
    </row>
    <row r="64" spans="4:24" ht="19.2" customHeight="1" x14ac:dyDescent="0.3">
      <c r="D64" s="229" t="s">
        <v>7</v>
      </c>
      <c r="E64" s="229">
        <f t="shared" si="14"/>
        <v>101.5</v>
      </c>
      <c r="F64" s="230">
        <f t="shared" si="16"/>
        <v>6.2816167930029518E-2</v>
      </c>
      <c r="G64" s="238">
        <f t="shared" si="6"/>
        <v>15.919468394090719</v>
      </c>
      <c r="H64" s="238">
        <f t="shared" si="17"/>
        <v>14.721635961411028</v>
      </c>
      <c r="I64" s="229" t="s">
        <v>8</v>
      </c>
      <c r="J64" s="229">
        <f t="shared" si="7"/>
        <v>101.5</v>
      </c>
      <c r="K64" s="230">
        <f t="shared" si="18"/>
        <v>0.93718383206911993</v>
      </c>
      <c r="L64" s="238">
        <f t="shared" si="8"/>
        <v>1.0670265168704354</v>
      </c>
      <c r="M64" s="238">
        <f t="shared" si="19"/>
        <v>1</v>
      </c>
      <c r="O64" s="229" t="s">
        <v>7</v>
      </c>
      <c r="P64" s="229">
        <f t="shared" si="15"/>
        <v>101.5</v>
      </c>
      <c r="Q64" s="230">
        <f t="shared" si="20"/>
        <v>1.004849197755703E-2</v>
      </c>
      <c r="R64" s="238">
        <f t="shared" si="9"/>
        <v>99.517420348592253</v>
      </c>
      <c r="S64" s="238">
        <f t="shared" si="10"/>
        <v>91.98637232221229</v>
      </c>
      <c r="T64" s="229" t="s">
        <v>8</v>
      </c>
      <c r="U64" s="229">
        <f t="shared" si="11"/>
        <v>101.5</v>
      </c>
      <c r="V64" s="230">
        <f t="shared" si="21"/>
        <v>0.98995150802244181</v>
      </c>
      <c r="W64" s="238">
        <f t="shared" si="12"/>
        <v>1.0101504890857043</v>
      </c>
      <c r="X64" s="238">
        <f t="shared" si="13"/>
        <v>1</v>
      </c>
    </row>
    <row r="65" spans="4:24" ht="19.2" customHeight="1" x14ac:dyDescent="0.3">
      <c r="D65" s="229" t="s">
        <v>7</v>
      </c>
      <c r="E65" s="229">
        <f t="shared" si="14"/>
        <v>102.5</v>
      </c>
      <c r="F65" s="230">
        <f t="shared" si="16"/>
        <v>5.1217218866219667E-2</v>
      </c>
      <c r="G65" s="238">
        <f t="shared" si="6"/>
        <v>19.52468373208664</v>
      </c>
      <c r="H65" s="238">
        <f t="shared" si="17"/>
        <v>18.055583204785851</v>
      </c>
      <c r="I65" s="229" t="s">
        <v>8</v>
      </c>
      <c r="J65" s="229">
        <f t="shared" si="7"/>
        <v>102.5</v>
      </c>
      <c r="K65" s="230">
        <f t="shared" si="18"/>
        <v>0.9487827811329298</v>
      </c>
      <c r="L65" s="238">
        <f t="shared" si="8"/>
        <v>1.0539820282213725</v>
      </c>
      <c r="M65" s="238">
        <f t="shared" si="19"/>
        <v>1</v>
      </c>
      <c r="O65" s="229" t="s">
        <v>7</v>
      </c>
      <c r="P65" s="229">
        <f t="shared" si="15"/>
        <v>102.5</v>
      </c>
      <c r="Q65" s="230">
        <f t="shared" si="20"/>
        <v>7.6011485278506402E-3</v>
      </c>
      <c r="R65" s="238">
        <f t="shared" si="9"/>
        <v>131.55906588800309</v>
      </c>
      <c r="S65" s="238">
        <f t="shared" si="10"/>
        <v>121.60324468566772</v>
      </c>
      <c r="T65" s="229" t="s">
        <v>8</v>
      </c>
      <c r="U65" s="229">
        <f t="shared" si="11"/>
        <v>102.5</v>
      </c>
      <c r="V65" s="230">
        <f t="shared" si="21"/>
        <v>0.99239885147214824</v>
      </c>
      <c r="W65" s="238">
        <f t="shared" si="12"/>
        <v>1.0076593685256447</v>
      </c>
      <c r="X65" s="238">
        <f t="shared" si="13"/>
        <v>1</v>
      </c>
    </row>
    <row r="66" spans="4:24" ht="19.2" customHeight="1" x14ac:dyDescent="0.3">
      <c r="D66" s="229" t="s">
        <v>7</v>
      </c>
      <c r="E66" s="229">
        <f t="shared" si="14"/>
        <v>103.5</v>
      </c>
      <c r="F66" s="230">
        <f t="shared" si="16"/>
        <v>4.1420048297758839E-2</v>
      </c>
      <c r="G66" s="238">
        <f t="shared" si="6"/>
        <v>24.142897970838632</v>
      </c>
      <c r="H66" s="238">
        <f t="shared" si="17"/>
        <v>22.326308026222016</v>
      </c>
      <c r="I66" s="229" t="s">
        <v>8</v>
      </c>
      <c r="J66" s="229">
        <f t="shared" si="7"/>
        <v>103.5</v>
      </c>
      <c r="K66" s="230">
        <f t="shared" si="18"/>
        <v>0.95857995170139065</v>
      </c>
      <c r="L66" s="238">
        <f t="shared" si="8"/>
        <v>1.043209800314614</v>
      </c>
      <c r="M66" s="238">
        <f t="shared" si="19"/>
        <v>1</v>
      </c>
      <c r="O66" s="229" t="s">
        <v>7</v>
      </c>
      <c r="P66" s="229">
        <f t="shared" si="15"/>
        <v>103.5</v>
      </c>
      <c r="Q66" s="230">
        <f t="shared" si="20"/>
        <v>5.7002992465252913E-3</v>
      </c>
      <c r="R66" s="238">
        <f t="shared" si="9"/>
        <v>175.42938655537532</v>
      </c>
      <c r="S66" s="238">
        <f t="shared" si="10"/>
        <v>162.153649194428</v>
      </c>
      <c r="T66" s="229" t="s">
        <v>8</v>
      </c>
      <c r="U66" s="229">
        <f t="shared" si="11"/>
        <v>103.5</v>
      </c>
      <c r="V66" s="230">
        <f t="shared" si="21"/>
        <v>0.99429970075347363</v>
      </c>
      <c r="W66" s="238">
        <f t="shared" si="12"/>
        <v>1.0057329789420701</v>
      </c>
      <c r="X66" s="238">
        <f t="shared" si="13"/>
        <v>1</v>
      </c>
    </row>
    <row r="67" spans="4:24" ht="19.2" customHeight="1" x14ac:dyDescent="0.3">
      <c r="D67" s="229" t="s">
        <v>7</v>
      </c>
      <c r="E67" s="229">
        <f t="shared" si="14"/>
        <v>104.5</v>
      </c>
      <c r="F67" s="230">
        <f t="shared" si="16"/>
        <v>3.3224338302988758E-2</v>
      </c>
      <c r="G67" s="238">
        <f t="shared" si="6"/>
        <v>30.098417337330179</v>
      </c>
      <c r="H67" s="238">
        <f t="shared" si="17"/>
        <v>27.833714800380797</v>
      </c>
      <c r="I67" s="229" t="s">
        <v>8</v>
      </c>
      <c r="J67" s="229">
        <f t="shared" si="7"/>
        <v>104.5</v>
      </c>
      <c r="K67" s="230">
        <f t="shared" si="18"/>
        <v>0.96677566169616069</v>
      </c>
      <c r="L67" s="238">
        <f t="shared" si="8"/>
        <v>1.0343661302411655</v>
      </c>
      <c r="M67" s="238">
        <f t="shared" si="19"/>
        <v>1</v>
      </c>
      <c r="O67" s="229" t="s">
        <v>7</v>
      </c>
      <c r="P67" s="229">
        <f t="shared" si="15"/>
        <v>104.5</v>
      </c>
      <c r="Q67" s="230">
        <f t="shared" si="20"/>
        <v>4.2381074916596371E-3</v>
      </c>
      <c r="R67" s="238">
        <f t="shared" si="9"/>
        <v>235.95437396714101</v>
      </c>
      <c r="S67" s="238">
        <f t="shared" si="10"/>
        <v>218.09836728854654</v>
      </c>
      <c r="T67" s="229" t="s">
        <v>8</v>
      </c>
      <c r="U67" s="229">
        <f t="shared" si="11"/>
        <v>104.5</v>
      </c>
      <c r="V67" s="230">
        <f t="shared" si="21"/>
        <v>0.99576189250833924</v>
      </c>
      <c r="W67" s="238">
        <f t="shared" si="12"/>
        <v>1.0042561454937635</v>
      </c>
      <c r="X67" s="238">
        <f t="shared" si="13"/>
        <v>1</v>
      </c>
    </row>
    <row r="68" spans="4:24" ht="19.2" customHeight="1" x14ac:dyDescent="0.3">
      <c r="D68" s="229" t="s">
        <v>7</v>
      </c>
      <c r="E68" s="229">
        <f t="shared" si="14"/>
        <v>105.5</v>
      </c>
      <c r="F68" s="230">
        <f t="shared" si="16"/>
        <v>2.6433607164464929E-2</v>
      </c>
      <c r="G68" s="238">
        <f t="shared" si="6"/>
        <v>37.830629538306603</v>
      </c>
      <c r="H68" s="238">
        <f t="shared" si="17"/>
        <v>34.984130277910779</v>
      </c>
      <c r="I68" s="229" t="s">
        <v>8</v>
      </c>
      <c r="J68" s="229">
        <f t="shared" si="7"/>
        <v>105.5</v>
      </c>
      <c r="K68" s="230">
        <f t="shared" si="18"/>
        <v>0.97356639283468449</v>
      </c>
      <c r="L68" s="238">
        <f t="shared" si="8"/>
        <v>1.0271513143426716</v>
      </c>
      <c r="M68" s="238">
        <f t="shared" si="19"/>
        <v>1</v>
      </c>
      <c r="O68" s="229" t="s">
        <v>7</v>
      </c>
      <c r="P68" s="229">
        <f t="shared" si="15"/>
        <v>105.5</v>
      </c>
      <c r="Q68" s="230">
        <f t="shared" si="20"/>
        <v>3.1240566308096116E-3</v>
      </c>
      <c r="R68" s="238">
        <f t="shared" si="9"/>
        <v>320.09663017563355</v>
      </c>
      <c r="S68" s="238">
        <f t="shared" si="10"/>
        <v>295.8731014055856</v>
      </c>
      <c r="T68" s="229" t="s">
        <v>8</v>
      </c>
      <c r="U68" s="229">
        <f t="shared" si="11"/>
        <v>105.5</v>
      </c>
      <c r="V68" s="230">
        <f t="shared" si="21"/>
        <v>0.99687594336918928</v>
      </c>
      <c r="W68" s="238">
        <f t="shared" si="12"/>
        <v>1.0031338469461428</v>
      </c>
      <c r="X68" s="238">
        <f t="shared" si="13"/>
        <v>1</v>
      </c>
    </row>
    <row r="69" spans="4:24" ht="19.2" customHeight="1" x14ac:dyDescent="0.3">
      <c r="D69" s="229" t="s">
        <v>7</v>
      </c>
      <c r="E69" s="229">
        <f t="shared" si="14"/>
        <v>106.5</v>
      </c>
      <c r="F69" s="230">
        <f t="shared" si="16"/>
        <v>2.0860082550770886E-2</v>
      </c>
      <c r="G69" s="238">
        <f t="shared" si="6"/>
        <v>47.938448832411019</v>
      </c>
      <c r="H69" s="238">
        <f t="shared" si="17"/>
        <v>44.331404466210145</v>
      </c>
      <c r="I69" s="229" t="s">
        <v>8</v>
      </c>
      <c r="J69" s="229">
        <f t="shared" si="7"/>
        <v>106.5</v>
      </c>
      <c r="K69" s="230">
        <f t="shared" si="18"/>
        <v>0.97913991744837858</v>
      </c>
      <c r="L69" s="238">
        <f t="shared" si="8"/>
        <v>1.0213044960989666</v>
      </c>
      <c r="M69" s="238">
        <f t="shared" si="19"/>
        <v>1</v>
      </c>
      <c r="O69" s="229" t="s">
        <v>7</v>
      </c>
      <c r="P69" s="229">
        <f t="shared" si="15"/>
        <v>106.5</v>
      </c>
      <c r="Q69" s="230">
        <f t="shared" si="20"/>
        <v>2.2832635282812896E-3</v>
      </c>
      <c r="R69" s="238">
        <f t="shared" si="9"/>
        <v>437.96959379136706</v>
      </c>
      <c r="S69" s="238">
        <f t="shared" si="10"/>
        <v>404.82594885580414</v>
      </c>
      <c r="T69" s="229" t="s">
        <v>8</v>
      </c>
      <c r="U69" s="229">
        <f t="shared" si="11"/>
        <v>106.5</v>
      </c>
      <c r="V69" s="230">
        <f t="shared" si="21"/>
        <v>0.99771673647171755</v>
      </c>
      <c r="W69" s="238">
        <f t="shared" si="12"/>
        <v>1.0022884887511829</v>
      </c>
      <c r="X69" s="238">
        <f t="shared" si="13"/>
        <v>1</v>
      </c>
    </row>
    <row r="70" spans="4:24" ht="19.2" customHeight="1" x14ac:dyDescent="0.3">
      <c r="D70" s="229" t="s">
        <v>7</v>
      </c>
      <c r="E70" s="229">
        <f t="shared" si="14"/>
        <v>107.5</v>
      </c>
      <c r="F70" s="230">
        <f t="shared" si="16"/>
        <v>1.6328338238701886E-2</v>
      </c>
      <c r="G70" s="238">
        <f t="shared" si="6"/>
        <v>61.243219327106537</v>
      </c>
      <c r="H70" s="238">
        <f t="shared" si="17"/>
        <v>56.635080878277762</v>
      </c>
      <c r="I70" s="229" t="s">
        <v>8</v>
      </c>
      <c r="J70" s="229">
        <f t="shared" si="7"/>
        <v>107.5</v>
      </c>
      <c r="K70" s="230">
        <f t="shared" si="18"/>
        <v>0.98367166176044762</v>
      </c>
      <c r="L70" s="238">
        <f t="shared" si="8"/>
        <v>1.0165993785063707</v>
      </c>
      <c r="M70" s="238">
        <f t="shared" si="19"/>
        <v>1</v>
      </c>
      <c r="O70" s="229" t="s">
        <v>7</v>
      </c>
      <c r="P70" s="229">
        <f t="shared" si="15"/>
        <v>107.5</v>
      </c>
      <c r="Q70" s="230">
        <f t="shared" si="20"/>
        <v>1.6546331712507692E-3</v>
      </c>
      <c r="R70" s="238">
        <f t="shared" si="9"/>
        <v>604.36356370402063</v>
      </c>
      <c r="S70" s="238">
        <f t="shared" si="10"/>
        <v>558.6279426669596</v>
      </c>
      <c r="T70" s="229" t="s">
        <v>8</v>
      </c>
      <c r="U70" s="229">
        <f t="shared" si="11"/>
        <v>107.5</v>
      </c>
      <c r="V70" s="230">
        <f t="shared" si="21"/>
        <v>0.99834536682874808</v>
      </c>
      <c r="W70" s="238">
        <f t="shared" si="12"/>
        <v>1.0016573755197642</v>
      </c>
      <c r="X70" s="238">
        <f t="shared" si="13"/>
        <v>1</v>
      </c>
    </row>
    <row r="71" spans="4:24" ht="19.2" customHeight="1" x14ac:dyDescent="0.3">
      <c r="D71" s="229" t="s">
        <v>7</v>
      </c>
      <c r="E71" s="229">
        <f t="shared" si="14"/>
        <v>108.5</v>
      </c>
      <c r="F71" s="230">
        <f t="shared" si="16"/>
        <v>1.2677766431757413E-2</v>
      </c>
      <c r="G71" s="238">
        <f t="shared" si="6"/>
        <v>78.878247630042381</v>
      </c>
      <c r="H71" s="238">
        <f t="shared" si="17"/>
        <v>72.943192457014334</v>
      </c>
      <c r="I71" s="229" t="s">
        <v>8</v>
      </c>
      <c r="J71" s="229">
        <f t="shared" si="7"/>
        <v>108.5</v>
      </c>
      <c r="K71" s="230">
        <f t="shared" si="18"/>
        <v>0.98732223356739213</v>
      </c>
      <c r="L71" s="238">
        <f t="shared" si="8"/>
        <v>1.012840556002472</v>
      </c>
      <c r="M71" s="238">
        <f t="shared" si="19"/>
        <v>1</v>
      </c>
      <c r="O71" s="229" t="s">
        <v>7</v>
      </c>
      <c r="P71" s="229">
        <f t="shared" si="15"/>
        <v>108.5</v>
      </c>
      <c r="Q71" s="230">
        <f t="shared" si="20"/>
        <v>1.188981054931865E-3</v>
      </c>
      <c r="R71" s="238">
        <f t="shared" si="9"/>
        <v>841.05629425466782</v>
      </c>
      <c r="S71" s="238">
        <f t="shared" si="10"/>
        <v>777.40879090566591</v>
      </c>
      <c r="T71" s="229" t="s">
        <v>8</v>
      </c>
      <c r="U71" s="229">
        <f t="shared" si="11"/>
        <v>108.5</v>
      </c>
      <c r="V71" s="230">
        <f t="shared" si="21"/>
        <v>0.99881101894506696</v>
      </c>
      <c r="W71" s="238">
        <f t="shared" si="12"/>
        <v>1.0011903964137168</v>
      </c>
      <c r="X71" s="238">
        <f t="shared" si="13"/>
        <v>1</v>
      </c>
    </row>
    <row r="72" spans="4:24" ht="19.2" customHeight="1" x14ac:dyDescent="0.3">
      <c r="D72" s="229" t="s">
        <v>7</v>
      </c>
      <c r="E72" s="229">
        <f t="shared" si="14"/>
        <v>109.5</v>
      </c>
      <c r="F72" s="230">
        <f t="shared" si="16"/>
        <v>9.764007283095311E-3</v>
      </c>
      <c r="G72" s="238">
        <f t="shared" si="6"/>
        <v>102.416965801667</v>
      </c>
      <c r="H72" s="238">
        <f t="shared" si="17"/>
        <v>94.710781131617253</v>
      </c>
      <c r="I72" s="229" t="s">
        <v>8</v>
      </c>
      <c r="J72" s="229">
        <f t="shared" si="7"/>
        <v>109.5</v>
      </c>
      <c r="K72" s="230">
        <f t="shared" si="18"/>
        <v>0.99023599271605423</v>
      </c>
      <c r="L72" s="238">
        <f t="shared" si="8"/>
        <v>1.0098602831605472</v>
      </c>
      <c r="M72" s="238">
        <f t="shared" si="19"/>
        <v>1</v>
      </c>
      <c r="O72" s="229" t="s">
        <v>7</v>
      </c>
      <c r="P72" s="229">
        <f t="shared" si="15"/>
        <v>109.5</v>
      </c>
      <c r="Q72" s="230">
        <f t="shared" si="20"/>
        <v>8.4721803378037678E-4</v>
      </c>
      <c r="R72" s="238">
        <f t="shared" si="9"/>
        <v>1180.3337041090756</v>
      </c>
      <c r="S72" s="238">
        <f t="shared" si="10"/>
        <v>1091.0111535278481</v>
      </c>
      <c r="T72" s="229" t="s">
        <v>8</v>
      </c>
      <c r="U72" s="229">
        <f t="shared" si="11"/>
        <v>109.5</v>
      </c>
      <c r="V72" s="230">
        <f t="shared" si="21"/>
        <v>0.99915278196621848</v>
      </c>
      <c r="W72" s="238">
        <f t="shared" si="12"/>
        <v>1.0008479364208087</v>
      </c>
      <c r="X72" s="238">
        <f t="shared" si="13"/>
        <v>1</v>
      </c>
    </row>
    <row r="73" spans="4:24" ht="19.2" customHeight="1" x14ac:dyDescent="0.3">
      <c r="D73" s="229" t="s">
        <v>7</v>
      </c>
      <c r="E73" s="229">
        <f t="shared" si="14"/>
        <v>110.5</v>
      </c>
      <c r="F73" s="230">
        <f t="shared" si="16"/>
        <v>7.4594886836989224E-3</v>
      </c>
      <c r="G73" s="238">
        <f t="shared" si="6"/>
        <v>134.05744581197379</v>
      </c>
      <c r="H73" s="238">
        <f t="shared" si="17"/>
        <v>123.97052880817554</v>
      </c>
      <c r="I73" s="229" t="s">
        <v>8</v>
      </c>
      <c r="J73" s="229">
        <f t="shared" si="7"/>
        <v>110.5</v>
      </c>
      <c r="K73" s="230">
        <f t="shared" si="18"/>
        <v>0.99254051131545062</v>
      </c>
      <c r="L73" s="238">
        <f t="shared" si="8"/>
        <v>1.0075155508510811</v>
      </c>
      <c r="M73" s="238">
        <f t="shared" si="19"/>
        <v>1</v>
      </c>
      <c r="O73" s="229" t="s">
        <v>7</v>
      </c>
      <c r="P73" s="229">
        <f t="shared" si="15"/>
        <v>110.5</v>
      </c>
      <c r="Q73" s="230">
        <f t="shared" si="20"/>
        <v>5.9866310930656633E-4</v>
      </c>
      <c r="R73" s="238">
        <f t="shared" si="9"/>
        <v>1670.3885448333431</v>
      </c>
      <c r="S73" s="238">
        <f t="shared" si="10"/>
        <v>1543.980763062171</v>
      </c>
      <c r="T73" s="229" t="s">
        <v>8</v>
      </c>
      <c r="U73" s="229">
        <f t="shared" si="11"/>
        <v>110.5</v>
      </c>
      <c r="V73" s="230">
        <f t="shared" si="21"/>
        <v>0.99940133689069233</v>
      </c>
      <c r="W73" s="238">
        <f t="shared" si="12"/>
        <v>1.0005990217215139</v>
      </c>
      <c r="X73" s="238">
        <f t="shared" si="13"/>
        <v>1</v>
      </c>
    </row>
    <row r="74" spans="4:24" ht="19.2" customHeight="1" x14ac:dyDescent="0.3">
      <c r="D74" s="229" t="s">
        <v>7</v>
      </c>
      <c r="E74" s="229">
        <f t="shared" si="14"/>
        <v>111.5</v>
      </c>
      <c r="F74" s="230">
        <f t="shared" si="16"/>
        <v>5.6532443760639144E-3</v>
      </c>
      <c r="G74" s="238">
        <f t="shared" si="6"/>
        <v>176.88957587505752</v>
      </c>
      <c r="H74" s="238">
        <f t="shared" si="17"/>
        <v>163.57983049029644</v>
      </c>
      <c r="I74" s="229" t="s">
        <v>8</v>
      </c>
      <c r="J74" s="229">
        <f t="shared" si="7"/>
        <v>111.5</v>
      </c>
      <c r="K74" s="230">
        <f t="shared" si="18"/>
        <v>0.99434675562308561</v>
      </c>
      <c r="L74" s="238">
        <f t="shared" si="8"/>
        <v>1.0056853852491046</v>
      </c>
      <c r="M74" s="238">
        <f t="shared" si="19"/>
        <v>1</v>
      </c>
      <c r="O74" s="229" t="s">
        <v>7</v>
      </c>
      <c r="P74" s="229">
        <f t="shared" si="15"/>
        <v>111.5</v>
      </c>
      <c r="Q74" s="230">
        <f t="shared" si="20"/>
        <v>4.1952442500111818E-4</v>
      </c>
      <c r="R74" s="238">
        <f t="shared" si="9"/>
        <v>2383.6514405504154</v>
      </c>
      <c r="S74" s="238">
        <f t="shared" si="10"/>
        <v>2203.2670072114647</v>
      </c>
      <c r="T74" s="229" t="s">
        <v>8</v>
      </c>
      <c r="U74" s="229">
        <f t="shared" si="11"/>
        <v>111.5</v>
      </c>
      <c r="V74" s="230">
        <f t="shared" si="21"/>
        <v>0.99958047557499774</v>
      </c>
      <c r="W74" s="238">
        <f t="shared" si="12"/>
        <v>1.0004197004996129</v>
      </c>
      <c r="X74" s="238">
        <f t="shared" si="13"/>
        <v>1</v>
      </c>
    </row>
    <row r="75" spans="4:24" ht="19.2" customHeight="1" x14ac:dyDescent="0.3">
      <c r="D75" s="229" t="s">
        <v>7</v>
      </c>
      <c r="E75" s="229">
        <f t="shared" si="14"/>
        <v>112.5</v>
      </c>
      <c r="F75" s="230">
        <f t="shared" si="16"/>
        <v>4.2501796013831444E-3</v>
      </c>
      <c r="G75" s="238">
        <f t="shared" si="6"/>
        <v>235.28417473806707</v>
      </c>
      <c r="H75" s="238">
        <f t="shared" si="17"/>
        <v>217.58063034696494</v>
      </c>
      <c r="I75" s="229" t="s">
        <v>8</v>
      </c>
      <c r="J75" s="229">
        <f t="shared" si="7"/>
        <v>112.5</v>
      </c>
      <c r="K75" s="230">
        <f t="shared" si="18"/>
        <v>0.99574982039776638</v>
      </c>
      <c r="L75" s="238">
        <f t="shared" si="8"/>
        <v>1.0042683207319443</v>
      </c>
      <c r="M75" s="238">
        <f t="shared" si="19"/>
        <v>1</v>
      </c>
      <c r="O75" s="229" t="s">
        <v>7</v>
      </c>
      <c r="P75" s="229">
        <f t="shared" si="15"/>
        <v>112.5</v>
      </c>
      <c r="Q75" s="230">
        <f t="shared" si="20"/>
        <v>2.9156822192579753E-4</v>
      </c>
      <c r="R75" s="238">
        <f t="shared" si="9"/>
        <v>3429.7290472707768</v>
      </c>
      <c r="S75" s="238">
        <f t="shared" si="10"/>
        <v>3170.1819842340692</v>
      </c>
      <c r="T75" s="229" t="s">
        <v>8</v>
      </c>
      <c r="U75" s="229">
        <f t="shared" si="11"/>
        <v>112.5</v>
      </c>
      <c r="V75" s="230">
        <f t="shared" si="21"/>
        <v>0.99970843177807311</v>
      </c>
      <c r="W75" s="238">
        <f t="shared" si="12"/>
        <v>1.0002916532587489</v>
      </c>
      <c r="X75" s="238">
        <f t="shared" si="13"/>
        <v>1</v>
      </c>
    </row>
    <row r="76" spans="4:24" ht="19.2" customHeight="1" x14ac:dyDescent="0.3">
      <c r="D76" s="229" t="s">
        <v>7</v>
      </c>
      <c r="E76" s="229">
        <f t="shared" si="14"/>
        <v>113.5</v>
      </c>
      <c r="F76" s="230">
        <f t="shared" si="16"/>
        <v>3.1699438899032593E-3</v>
      </c>
      <c r="G76" s="238">
        <f t="shared" si="6"/>
        <v>315.46299705340152</v>
      </c>
      <c r="H76" s="238">
        <f t="shared" si="17"/>
        <v>291.72653803186989</v>
      </c>
      <c r="I76" s="229" t="s">
        <v>8</v>
      </c>
      <c r="J76" s="229">
        <f t="shared" si="7"/>
        <v>113.5</v>
      </c>
      <c r="K76" s="230">
        <f t="shared" si="18"/>
        <v>0.99683005610924624</v>
      </c>
      <c r="L76" s="238">
        <f t="shared" si="8"/>
        <v>1.00318002438964</v>
      </c>
      <c r="M76" s="238">
        <f t="shared" si="19"/>
        <v>1</v>
      </c>
      <c r="O76" s="229" t="s">
        <v>7</v>
      </c>
      <c r="P76" s="229">
        <f t="shared" si="15"/>
        <v>113.5</v>
      </c>
      <c r="Q76" s="230">
        <f t="shared" si="20"/>
        <v>2.0097975957158781E-4</v>
      </c>
      <c r="R76" s="238">
        <f t="shared" si="9"/>
        <v>4975.6254168659498</v>
      </c>
      <c r="S76" s="238">
        <f t="shared" si="10"/>
        <v>4599.0916015355533</v>
      </c>
      <c r="T76" s="229" t="s">
        <v>8</v>
      </c>
      <c r="U76" s="229">
        <f t="shared" si="11"/>
        <v>113.5</v>
      </c>
      <c r="V76" s="230">
        <f t="shared" si="21"/>
        <v>0.99979902024042733</v>
      </c>
      <c r="W76" s="238">
        <f t="shared" si="12"/>
        <v>1.0002010201605562</v>
      </c>
      <c r="X76" s="238">
        <f t="shared" si="13"/>
        <v>1</v>
      </c>
    </row>
    <row r="77" spans="4:24" ht="19.2" customHeight="1" x14ac:dyDescent="0.3">
      <c r="D77" s="229" t="s">
        <v>7</v>
      </c>
      <c r="E77" s="229">
        <f t="shared" si="14"/>
        <v>114.5</v>
      </c>
      <c r="F77" s="230">
        <f t="shared" ref="F77:F113" si="22">SUMIF(HomePointsLive, "&gt;" &amp; ($E77 - HomeScoreLive), HomePointsProbLive)</f>
        <v>2.3455534785107165E-3</v>
      </c>
      <c r="G77" s="238">
        <f t="shared" si="6"/>
        <v>426.33860586071097</v>
      </c>
      <c r="H77" s="238">
        <f t="shared" ref="H77:H108" si="23">IF(G77-(G77*$T$4/100)&lt;1, 1, G77-(G77*$T$4/100))</f>
        <v>394.25950643594831</v>
      </c>
      <c r="I77" s="229" t="s">
        <v>8</v>
      </c>
      <c r="J77" s="229">
        <f t="shared" si="7"/>
        <v>114.5</v>
      </c>
      <c r="K77" s="230">
        <f t="shared" ref="K77:K113" si="24">SUMIF(HomePointsLive, "&lt;" &amp; ($J77 - HomeScoreLive), HomePointsProbLive)</f>
        <v>0.99765444652063884</v>
      </c>
      <c r="L77" s="238">
        <f t="shared" si="8"/>
        <v>1.0023510680351713</v>
      </c>
      <c r="M77" s="238">
        <f t="shared" ref="M77:M108" si="25">IF(L77-(L77*$T$4/100) &lt; 1, 1, L77-(L77*$T$4/100))</f>
        <v>1</v>
      </c>
      <c r="O77" s="229" t="s">
        <v>7</v>
      </c>
      <c r="P77" s="229">
        <f t="shared" si="15"/>
        <v>114.5</v>
      </c>
      <c r="Q77" s="230">
        <f t="shared" ref="Q77:Q113" si="26">SUMIF(AwayPointsLive, "&gt;" &amp; ($P77 - AwayScoreLive), AwayPointsProbLive)</f>
        <v>1.3740890879670412E-4</v>
      </c>
      <c r="R77" s="238">
        <f t="shared" si="9"/>
        <v>7277.5485138266804</v>
      </c>
      <c r="S77" s="238">
        <f t="shared" si="10"/>
        <v>6726.8151127803367</v>
      </c>
      <c r="T77" s="229" t="s">
        <v>8</v>
      </c>
      <c r="U77" s="229">
        <f t="shared" si="11"/>
        <v>114.5</v>
      </c>
      <c r="V77" s="230">
        <f t="shared" ref="V77:V113" si="27">SUMIF(AwayPointsLive, "&lt;" &amp; ($U77 - AwayScoreLive), AwayPointsProbLive)</f>
        <v>0.99986259109120224</v>
      </c>
      <c r="W77" s="238">
        <f t="shared" si="12"/>
        <v>1.0001374277926007</v>
      </c>
      <c r="X77" s="238">
        <f t="shared" si="13"/>
        <v>1</v>
      </c>
    </row>
    <row r="78" spans="4:24" ht="19.2" customHeight="1" x14ac:dyDescent="0.3">
      <c r="D78" s="229" t="s">
        <v>7</v>
      </c>
      <c r="E78" s="229">
        <f t="shared" si="14"/>
        <v>115.5</v>
      </c>
      <c r="F78" s="230">
        <f t="shared" si="22"/>
        <v>1.721884210761578E-3</v>
      </c>
      <c r="G78" s="238">
        <f t="shared" ref="G78:G113" si="28">1/F78</f>
        <v>580.75914382053986</v>
      </c>
      <c r="H78" s="238">
        <f t="shared" si="23"/>
        <v>537.06094229631333</v>
      </c>
      <c r="I78" s="229" t="s">
        <v>8</v>
      </c>
      <c r="J78" s="229">
        <f t="shared" ref="J78:J113" si="29">E78</f>
        <v>115.5</v>
      </c>
      <c r="K78" s="230">
        <f t="shared" si="24"/>
        <v>0.99827811578838799</v>
      </c>
      <c r="L78" s="238">
        <f t="shared" ref="L78:L113" si="30">1/K78</f>
        <v>1.001724854210845</v>
      </c>
      <c r="M78" s="238">
        <f t="shared" si="25"/>
        <v>1</v>
      </c>
      <c r="O78" s="229" t="s">
        <v>7</v>
      </c>
      <c r="P78" s="229">
        <f t="shared" si="15"/>
        <v>115.5</v>
      </c>
      <c r="Q78" s="230">
        <f t="shared" si="26"/>
        <v>9.3185708257654588E-5</v>
      </c>
      <c r="R78" s="238">
        <f t="shared" ref="R78:R113" si="31">1/Q78</f>
        <v>10731.259317523689</v>
      </c>
      <c r="S78" s="238">
        <f t="shared" ref="S78:S113" si="32">IF(R78-(R78*$T$5/100) &lt; 1, 1, R78-(R78*$T$5/100))</f>
        <v>9919.1640178191938</v>
      </c>
      <c r="T78" s="229" t="s">
        <v>8</v>
      </c>
      <c r="U78" s="229">
        <f t="shared" ref="U78:U113" si="33">P78</f>
        <v>115.5</v>
      </c>
      <c r="V78" s="230">
        <f t="shared" si="27"/>
        <v>0.99990681429174133</v>
      </c>
      <c r="W78" s="238">
        <f t="shared" ref="W78:W113" si="34">1/V78</f>
        <v>1.0000931943926441</v>
      </c>
      <c r="X78" s="238">
        <f t="shared" ref="X78:X113" si="35">IF(W78-(W78*$T$5/100) &lt; 1, 1, W78-(W78*$T$5/100))</f>
        <v>1</v>
      </c>
    </row>
    <row r="79" spans="4:24" ht="19.2" customHeight="1" x14ac:dyDescent="0.3">
      <c r="D79" s="229" t="s">
        <v>7</v>
      </c>
      <c r="E79" s="229">
        <f t="shared" ref="E79:E113" si="36">E78+1</f>
        <v>116.5</v>
      </c>
      <c r="F79" s="230">
        <f t="shared" si="22"/>
        <v>1.2541322599497228E-3</v>
      </c>
      <c r="G79" s="238">
        <f t="shared" si="28"/>
        <v>797.36406751875529</v>
      </c>
      <c r="H79" s="238">
        <f t="shared" si="23"/>
        <v>737.36780903301974</v>
      </c>
      <c r="I79" s="229" t="s">
        <v>8</v>
      </c>
      <c r="J79" s="229">
        <f t="shared" si="29"/>
        <v>116.5</v>
      </c>
      <c r="K79" s="230">
        <f t="shared" si="24"/>
        <v>0.99874586773919982</v>
      </c>
      <c r="L79" s="238">
        <f t="shared" si="30"/>
        <v>1.0012557070835637</v>
      </c>
      <c r="M79" s="238">
        <f t="shared" si="25"/>
        <v>1</v>
      </c>
      <c r="O79" s="229" t="s">
        <v>7</v>
      </c>
      <c r="P79" s="229">
        <f t="shared" ref="P79:P113" si="37">P78+1</f>
        <v>116.5</v>
      </c>
      <c r="Q79" s="230">
        <f t="shared" si="26"/>
        <v>6.2686949265206712E-5</v>
      </c>
      <c r="R79" s="238">
        <f t="shared" si="31"/>
        <v>15952.283716493321</v>
      </c>
      <c r="S79" s="238">
        <f t="shared" si="32"/>
        <v>14745.083867677609</v>
      </c>
      <c r="T79" s="229" t="s">
        <v>8</v>
      </c>
      <c r="U79" s="229">
        <f t="shared" si="33"/>
        <v>116.5</v>
      </c>
      <c r="V79" s="230">
        <f t="shared" si="27"/>
        <v>0.99993731305073374</v>
      </c>
      <c r="W79" s="238">
        <f t="shared" si="34"/>
        <v>1.0000626908791663</v>
      </c>
      <c r="X79" s="238">
        <f t="shared" si="35"/>
        <v>1</v>
      </c>
    </row>
    <row r="80" spans="4:24" ht="19.2" customHeight="1" x14ac:dyDescent="0.3">
      <c r="D80" s="229" t="s">
        <v>7</v>
      </c>
      <c r="E80" s="229">
        <f t="shared" si="36"/>
        <v>117.5</v>
      </c>
      <c r="F80" s="230">
        <f t="shared" si="22"/>
        <v>9.0631670678193452E-4</v>
      </c>
      <c r="G80" s="238">
        <f t="shared" si="28"/>
        <v>1103.3670597894056</v>
      </c>
      <c r="H80" s="238">
        <f t="shared" si="23"/>
        <v>1020.3461437230892</v>
      </c>
      <c r="I80" s="229" t="s">
        <v>8</v>
      </c>
      <c r="J80" s="229">
        <f t="shared" si="29"/>
        <v>117.5</v>
      </c>
      <c r="K80" s="230">
        <f t="shared" si="24"/>
        <v>0.99909368329236758</v>
      </c>
      <c r="L80" s="238">
        <f t="shared" si="30"/>
        <v>1.00090713886274</v>
      </c>
      <c r="M80" s="238">
        <f t="shared" si="25"/>
        <v>1</v>
      </c>
      <c r="O80" s="229" t="s">
        <v>7</v>
      </c>
      <c r="P80" s="229">
        <f t="shared" si="37"/>
        <v>117.5</v>
      </c>
      <c r="Q80" s="230">
        <f t="shared" si="26"/>
        <v>4.1833096962678315E-5</v>
      </c>
      <c r="R80" s="238">
        <f t="shared" si="31"/>
        <v>23904.5175376845</v>
      </c>
      <c r="S80" s="238">
        <f t="shared" si="32"/>
        <v>22095.527021319187</v>
      </c>
      <c r="T80" s="229" t="s">
        <v>8</v>
      </c>
      <c r="U80" s="229">
        <f t="shared" si="33"/>
        <v>117.5</v>
      </c>
      <c r="V80" s="230">
        <f t="shared" si="27"/>
        <v>0.99995816690303629</v>
      </c>
      <c r="W80" s="238">
        <f t="shared" si="34"/>
        <v>1.000041834847045</v>
      </c>
      <c r="X80" s="238">
        <f t="shared" si="35"/>
        <v>1</v>
      </c>
    </row>
    <row r="81" spans="4:24" ht="19.2" customHeight="1" x14ac:dyDescent="0.3">
      <c r="D81" s="229" t="s">
        <v>7</v>
      </c>
      <c r="E81" s="229">
        <f t="shared" si="36"/>
        <v>118.5</v>
      </c>
      <c r="F81" s="230">
        <f t="shared" si="22"/>
        <v>6.4987642605652933E-4</v>
      </c>
      <c r="G81" s="238">
        <f t="shared" si="28"/>
        <v>1538.754076783538</v>
      </c>
      <c r="H81" s="238">
        <f t="shared" si="23"/>
        <v>1422.973229492582</v>
      </c>
      <c r="I81" s="229" t="s">
        <v>8</v>
      </c>
      <c r="J81" s="229">
        <f t="shared" si="29"/>
        <v>118.5</v>
      </c>
      <c r="K81" s="230">
        <f t="shared" si="24"/>
        <v>0.99935012357309294</v>
      </c>
      <c r="L81" s="238">
        <f t="shared" si="30"/>
        <v>1.0006502990409243</v>
      </c>
      <c r="M81" s="238">
        <f t="shared" si="25"/>
        <v>1</v>
      </c>
      <c r="O81" s="229" t="s">
        <v>7</v>
      </c>
      <c r="P81" s="229">
        <f t="shared" si="37"/>
        <v>118.5</v>
      </c>
      <c r="Q81" s="230">
        <f t="shared" si="26"/>
        <v>2.7694892011811528E-5</v>
      </c>
      <c r="R81" s="238">
        <f t="shared" si="31"/>
        <v>36107.741441039463</v>
      </c>
      <c r="S81" s="238">
        <f t="shared" si="32"/>
        <v>33375.263710366205</v>
      </c>
      <c r="T81" s="229" t="s">
        <v>8</v>
      </c>
      <c r="U81" s="229">
        <f t="shared" si="33"/>
        <v>118.5</v>
      </c>
      <c r="V81" s="230">
        <f t="shared" si="27"/>
        <v>0.99997230510798718</v>
      </c>
      <c r="W81" s="238">
        <f t="shared" si="34"/>
        <v>1.000027695659041</v>
      </c>
      <c r="X81" s="238">
        <f t="shared" si="35"/>
        <v>1</v>
      </c>
    </row>
    <row r="82" spans="4:24" ht="19.2" customHeight="1" x14ac:dyDescent="0.3">
      <c r="D82" s="229" t="s">
        <v>7</v>
      </c>
      <c r="E82" s="229">
        <f t="shared" si="36"/>
        <v>119.5</v>
      </c>
      <c r="F82" s="230">
        <f t="shared" si="22"/>
        <v>4.6239487628249359E-4</v>
      </c>
      <c r="G82" s="238">
        <f t="shared" si="28"/>
        <v>2162.6537215111011</v>
      </c>
      <c r="H82" s="238">
        <f t="shared" si="23"/>
        <v>1999.9286414925361</v>
      </c>
      <c r="I82" s="229" t="s">
        <v>8</v>
      </c>
      <c r="J82" s="229">
        <f t="shared" si="29"/>
        <v>119.5</v>
      </c>
      <c r="K82" s="230">
        <f t="shared" si="24"/>
        <v>0.99953760512286693</v>
      </c>
      <c r="L82" s="238">
        <f t="shared" si="30"/>
        <v>1.0004626087850654</v>
      </c>
      <c r="M82" s="238">
        <f t="shared" si="25"/>
        <v>1</v>
      </c>
      <c r="O82" s="229" t="s">
        <v>7</v>
      </c>
      <c r="P82" s="229">
        <f t="shared" si="37"/>
        <v>119.5</v>
      </c>
      <c r="Q82" s="230">
        <f t="shared" si="26"/>
        <v>1.8190216414590171E-5</v>
      </c>
      <c r="R82" s="238">
        <f t="shared" si="31"/>
        <v>54974.60707492799</v>
      </c>
      <c r="S82" s="238">
        <f t="shared" si="32"/>
        <v>50814.366539528033</v>
      </c>
      <c r="T82" s="229" t="s">
        <v>8</v>
      </c>
      <c r="U82" s="229">
        <f t="shared" si="33"/>
        <v>119.5</v>
      </c>
      <c r="V82" s="230">
        <f t="shared" si="27"/>
        <v>0.99998180978358442</v>
      </c>
      <c r="W82" s="238">
        <f t="shared" si="34"/>
        <v>1.0000181905473056</v>
      </c>
      <c r="X82" s="238">
        <f t="shared" si="35"/>
        <v>1</v>
      </c>
    </row>
    <row r="83" spans="4:24" ht="19.2" customHeight="1" x14ac:dyDescent="0.3">
      <c r="D83" s="229" t="s">
        <v>7</v>
      </c>
      <c r="E83" s="229">
        <f t="shared" si="36"/>
        <v>120.5</v>
      </c>
      <c r="F83" s="230">
        <f t="shared" si="22"/>
        <v>3.2647075269631856E-4</v>
      </c>
      <c r="G83" s="238">
        <f t="shared" si="28"/>
        <v>3063.0615200320713</v>
      </c>
      <c r="H83" s="238">
        <f t="shared" si="23"/>
        <v>2832.5868370112798</v>
      </c>
      <c r="I83" s="229" t="s">
        <v>8</v>
      </c>
      <c r="J83" s="229">
        <f t="shared" si="29"/>
        <v>120.5</v>
      </c>
      <c r="K83" s="230">
        <f t="shared" si="24"/>
        <v>0.99967352924645314</v>
      </c>
      <c r="L83" s="238">
        <f t="shared" si="30"/>
        <v>1.0003265773715073</v>
      </c>
      <c r="M83" s="238">
        <f t="shared" si="25"/>
        <v>1</v>
      </c>
      <c r="O83" s="229" t="s">
        <v>7</v>
      </c>
      <c r="P83" s="229">
        <f t="shared" si="37"/>
        <v>120.5</v>
      </c>
      <c r="Q83" s="230">
        <f t="shared" si="26"/>
        <v>1.185376601644258E-5</v>
      </c>
      <c r="R83" s="238">
        <f t="shared" si="31"/>
        <v>84361.374993641803</v>
      </c>
      <c r="S83" s="238">
        <f t="shared" si="32"/>
        <v>77977.270940068905</v>
      </c>
      <c r="T83" s="229" t="s">
        <v>8</v>
      </c>
      <c r="U83" s="229">
        <f t="shared" si="33"/>
        <v>120.5</v>
      </c>
      <c r="V83" s="230">
        <f t="shared" si="27"/>
        <v>0.99998814623398258</v>
      </c>
      <c r="W83" s="238">
        <f t="shared" si="34"/>
        <v>1.0000118539065308</v>
      </c>
      <c r="X83" s="238">
        <f t="shared" si="35"/>
        <v>1</v>
      </c>
    </row>
    <row r="84" spans="4:24" ht="19.2" customHeight="1" x14ac:dyDescent="0.3">
      <c r="D84" s="229" t="s">
        <v>7</v>
      </c>
      <c r="E84" s="229">
        <f t="shared" si="36"/>
        <v>121.5</v>
      </c>
      <c r="F84" s="230">
        <f t="shared" si="22"/>
        <v>2.2874018449799464E-4</v>
      </c>
      <c r="G84" s="238">
        <f t="shared" si="28"/>
        <v>4371.7722891351741</v>
      </c>
      <c r="H84" s="238">
        <f t="shared" si="23"/>
        <v>4042.8259633797061</v>
      </c>
      <c r="I84" s="229" t="s">
        <v>8</v>
      </c>
      <c r="J84" s="229">
        <f t="shared" si="29"/>
        <v>121.5</v>
      </c>
      <c r="K84" s="230">
        <f t="shared" si="24"/>
        <v>0.99977125981465143</v>
      </c>
      <c r="L84" s="238">
        <f t="shared" si="30"/>
        <v>1.0002287925193918</v>
      </c>
      <c r="M84" s="238">
        <f t="shared" si="25"/>
        <v>1</v>
      </c>
      <c r="O84" s="229" t="s">
        <v>7</v>
      </c>
      <c r="P84" s="229">
        <f t="shared" si="37"/>
        <v>121.5</v>
      </c>
      <c r="Q84" s="230">
        <f t="shared" si="26"/>
        <v>7.6643773234524493E-6</v>
      </c>
      <c r="R84" s="238">
        <f t="shared" si="31"/>
        <v>130473.74337117656</v>
      </c>
      <c r="S84" s="238">
        <f t="shared" si="32"/>
        <v>120600.05468362806</v>
      </c>
      <c r="T84" s="229" t="s">
        <v>8</v>
      </c>
      <c r="U84" s="229">
        <f t="shared" si="33"/>
        <v>121.5</v>
      </c>
      <c r="V84" s="230">
        <f t="shared" si="27"/>
        <v>0.99999233562267553</v>
      </c>
      <c r="W84" s="238">
        <f t="shared" si="34"/>
        <v>1.0000076644360676</v>
      </c>
      <c r="X84" s="238">
        <f t="shared" si="35"/>
        <v>1</v>
      </c>
    </row>
    <row r="85" spans="4:24" ht="19.2" customHeight="1" x14ac:dyDescent="0.3">
      <c r="D85" s="229" t="s">
        <v>7</v>
      </c>
      <c r="E85" s="229">
        <f t="shared" si="36"/>
        <v>122.5</v>
      </c>
      <c r="F85" s="230">
        <f t="shared" si="22"/>
        <v>1.5904707438935351E-4</v>
      </c>
      <c r="G85" s="238">
        <f t="shared" si="28"/>
        <v>6287.446681049666</v>
      </c>
      <c r="H85" s="238">
        <f t="shared" si="23"/>
        <v>5814.3588010485237</v>
      </c>
      <c r="I85" s="229" t="s">
        <v>8</v>
      </c>
      <c r="J85" s="229">
        <f t="shared" si="29"/>
        <v>122.5</v>
      </c>
      <c r="K85" s="230">
        <f t="shared" si="24"/>
        <v>0.99984095292476005</v>
      </c>
      <c r="L85" s="238">
        <f t="shared" si="30"/>
        <v>1.000159072375236</v>
      </c>
      <c r="M85" s="238">
        <f t="shared" si="25"/>
        <v>1</v>
      </c>
      <c r="O85" s="229" t="s">
        <v>7</v>
      </c>
      <c r="P85" s="229">
        <f t="shared" si="37"/>
        <v>122.5</v>
      </c>
      <c r="Q85" s="230">
        <f t="shared" si="26"/>
        <v>4.9172371969015141E-6</v>
      </c>
      <c r="R85" s="238">
        <f t="shared" si="31"/>
        <v>203366.23188121317</v>
      </c>
      <c r="S85" s="238">
        <f t="shared" si="32"/>
        <v>187976.35487398622</v>
      </c>
      <c r="T85" s="229" t="s">
        <v>8</v>
      </c>
      <c r="U85" s="229">
        <f t="shared" si="33"/>
        <v>122.5</v>
      </c>
      <c r="V85" s="230">
        <f t="shared" si="27"/>
        <v>0.99999508276280213</v>
      </c>
      <c r="W85" s="238">
        <f t="shared" si="34"/>
        <v>1.0000049172613772</v>
      </c>
      <c r="X85" s="238">
        <f t="shared" si="35"/>
        <v>1</v>
      </c>
    </row>
    <row r="86" spans="4:24" ht="19.2" customHeight="1" x14ac:dyDescent="0.3">
      <c r="D86" s="229" t="s">
        <v>7</v>
      </c>
      <c r="E86" s="229">
        <f t="shared" si="36"/>
        <v>123.5</v>
      </c>
      <c r="F86" s="230">
        <f t="shared" si="22"/>
        <v>1.0975194772714372E-4</v>
      </c>
      <c r="G86" s="238">
        <f t="shared" si="28"/>
        <v>9111.4556115770974</v>
      </c>
      <c r="H86" s="238">
        <f t="shared" si="23"/>
        <v>8425.8801406951879</v>
      </c>
      <c r="I86" s="229" t="s">
        <v>8</v>
      </c>
      <c r="J86" s="229">
        <f t="shared" si="29"/>
        <v>123.5</v>
      </c>
      <c r="K86" s="230">
        <f t="shared" si="24"/>
        <v>0.99989024805142224</v>
      </c>
      <c r="L86" s="238">
        <f t="shared" si="30"/>
        <v>1.0001097639953902</v>
      </c>
      <c r="M86" s="238">
        <f t="shared" si="25"/>
        <v>1</v>
      </c>
      <c r="O86" s="229" t="s">
        <v>7</v>
      </c>
      <c r="P86" s="229">
        <f t="shared" si="37"/>
        <v>123.5</v>
      </c>
      <c r="Q86" s="230">
        <f t="shared" si="26"/>
        <v>3.1304793910147585E-6</v>
      </c>
      <c r="R86" s="238">
        <f t="shared" si="31"/>
        <v>319439.89245552762</v>
      </c>
      <c r="S86" s="238">
        <f t="shared" si="32"/>
        <v>295266.06275619037</v>
      </c>
      <c r="T86" s="229" t="s">
        <v>8</v>
      </c>
      <c r="U86" s="229">
        <f t="shared" si="33"/>
        <v>123.5</v>
      </c>
      <c r="V86" s="230">
        <f t="shared" si="27"/>
        <v>0.99999686952060807</v>
      </c>
      <c r="W86" s="238">
        <f t="shared" si="34"/>
        <v>1.0000031304891919</v>
      </c>
      <c r="X86" s="238">
        <f t="shared" si="35"/>
        <v>1</v>
      </c>
    </row>
    <row r="87" spans="4:24" ht="19.2" customHeight="1" x14ac:dyDescent="0.3">
      <c r="D87" s="229" t="s">
        <v>7</v>
      </c>
      <c r="E87" s="229">
        <f t="shared" si="36"/>
        <v>124.5</v>
      </c>
      <c r="F87" s="230">
        <f t="shared" si="22"/>
        <v>7.5165850794786947E-5</v>
      </c>
      <c r="G87" s="238">
        <f t="shared" si="28"/>
        <v>13303.913804290418</v>
      </c>
      <c r="H87" s="238">
        <f t="shared" si="23"/>
        <v>12302.884181827052</v>
      </c>
      <c r="I87" s="229" t="s">
        <v>8</v>
      </c>
      <c r="J87" s="229">
        <f t="shared" si="29"/>
        <v>124.5</v>
      </c>
      <c r="K87" s="230">
        <f t="shared" si="24"/>
        <v>0.99992483414835465</v>
      </c>
      <c r="L87" s="238">
        <f t="shared" si="30"/>
        <v>1.0000751715019753</v>
      </c>
      <c r="M87" s="238">
        <f t="shared" si="25"/>
        <v>1</v>
      </c>
      <c r="O87" s="229" t="s">
        <v>7</v>
      </c>
      <c r="P87" s="229">
        <f t="shared" si="37"/>
        <v>124.5</v>
      </c>
      <c r="Q87" s="230">
        <f t="shared" si="26"/>
        <v>1.9777324194749175E-6</v>
      </c>
      <c r="R87" s="238">
        <f t="shared" si="31"/>
        <v>505629.57362325955</v>
      </c>
      <c r="S87" s="238">
        <f t="shared" si="32"/>
        <v>467365.71399771556</v>
      </c>
      <c r="T87" s="229" t="s">
        <v>8</v>
      </c>
      <c r="U87" s="229">
        <f t="shared" si="33"/>
        <v>124.5</v>
      </c>
      <c r="V87" s="230">
        <f t="shared" si="27"/>
        <v>0.99999802226757961</v>
      </c>
      <c r="W87" s="238">
        <f t="shared" si="34"/>
        <v>1.0000019777363318</v>
      </c>
      <c r="X87" s="238">
        <f t="shared" si="35"/>
        <v>1</v>
      </c>
    </row>
    <row r="88" spans="4:24" ht="19.2" customHeight="1" x14ac:dyDescent="0.3">
      <c r="D88" s="229" t="s">
        <v>7</v>
      </c>
      <c r="E88" s="229">
        <f t="shared" si="36"/>
        <v>125.5</v>
      </c>
      <c r="F88" s="230">
        <f t="shared" si="22"/>
        <v>5.109392732986644E-5</v>
      </c>
      <c r="G88" s="238">
        <f t="shared" si="28"/>
        <v>19571.797516051582</v>
      </c>
      <c r="H88" s="238">
        <f t="shared" si="23"/>
        <v>18099.151994843807</v>
      </c>
      <c r="I88" s="229" t="s">
        <v>8</v>
      </c>
      <c r="J88" s="229">
        <f t="shared" si="29"/>
        <v>125.5</v>
      </c>
      <c r="K88" s="230">
        <f t="shared" si="24"/>
        <v>0.99994890607181952</v>
      </c>
      <c r="L88" s="238">
        <f t="shared" si="30"/>
        <v>1.0000510965389033</v>
      </c>
      <c r="M88" s="238">
        <f t="shared" si="25"/>
        <v>1</v>
      </c>
      <c r="O88" s="229" t="s">
        <v>7</v>
      </c>
      <c r="P88" s="229">
        <f t="shared" si="37"/>
        <v>125.5</v>
      </c>
      <c r="Q88" s="230">
        <f t="shared" si="26"/>
        <v>1.2399743576894131E-6</v>
      </c>
      <c r="R88" s="238">
        <f t="shared" si="31"/>
        <v>806468.29008901049</v>
      </c>
      <c r="S88" s="238">
        <f t="shared" si="32"/>
        <v>745438.25732551771</v>
      </c>
      <c r="T88" s="229" t="s">
        <v>8</v>
      </c>
      <c r="U88" s="229">
        <f t="shared" si="33"/>
        <v>125.5</v>
      </c>
      <c r="V88" s="230">
        <f t="shared" si="27"/>
        <v>0.99999876002564136</v>
      </c>
      <c r="W88" s="238">
        <f t="shared" si="34"/>
        <v>1.0000012399758962</v>
      </c>
      <c r="X88" s="238">
        <f t="shared" si="35"/>
        <v>1</v>
      </c>
    </row>
    <row r="89" spans="4:24" ht="19.2" customHeight="1" x14ac:dyDescent="0.3">
      <c r="D89" s="229" t="s">
        <v>7</v>
      </c>
      <c r="E89" s="229">
        <f t="shared" si="36"/>
        <v>126.5</v>
      </c>
      <c r="F89" s="230">
        <f t="shared" si="22"/>
        <v>3.4472837318373814E-5</v>
      </c>
      <c r="G89" s="238">
        <f t="shared" si="28"/>
        <v>29008.346216602429</v>
      </c>
      <c r="H89" s="238">
        <f t="shared" si="23"/>
        <v>26825.664166142396</v>
      </c>
      <c r="I89" s="229" t="s">
        <v>8</v>
      </c>
      <c r="J89" s="229">
        <f t="shared" si="29"/>
        <v>126.5</v>
      </c>
      <c r="K89" s="230">
        <f t="shared" si="24"/>
        <v>0.99996552716183096</v>
      </c>
      <c r="L89" s="238">
        <f t="shared" si="30"/>
        <v>1.0000344740265865</v>
      </c>
      <c r="M89" s="238">
        <f t="shared" si="25"/>
        <v>1</v>
      </c>
      <c r="O89" s="229" t="s">
        <v>7</v>
      </c>
      <c r="P89" s="229">
        <f t="shared" si="37"/>
        <v>126.5</v>
      </c>
      <c r="Q89" s="230">
        <f t="shared" si="26"/>
        <v>7.7155654068274398E-7</v>
      </c>
      <c r="R89" s="238">
        <f t="shared" si="31"/>
        <v>1296081.2944636673</v>
      </c>
      <c r="S89" s="238">
        <f t="shared" si="32"/>
        <v>1197999.4667745249</v>
      </c>
      <c r="T89" s="229" t="s">
        <v>8</v>
      </c>
      <c r="U89" s="229">
        <f t="shared" si="33"/>
        <v>126.5</v>
      </c>
      <c r="V89" s="230">
        <f t="shared" si="27"/>
        <v>0.99999922844345834</v>
      </c>
      <c r="W89" s="238">
        <f t="shared" si="34"/>
        <v>1.0000007715571368</v>
      </c>
      <c r="X89" s="238">
        <f t="shared" si="35"/>
        <v>1</v>
      </c>
    </row>
    <row r="90" spans="4:24" ht="19.2" customHeight="1" x14ac:dyDescent="0.3">
      <c r="D90" s="229" t="s">
        <v>7</v>
      </c>
      <c r="E90" s="229">
        <f t="shared" si="36"/>
        <v>127.5</v>
      </c>
      <c r="F90" s="230">
        <f t="shared" si="22"/>
        <v>2.3086736286878948E-5</v>
      </c>
      <c r="G90" s="238">
        <f t="shared" si="28"/>
        <v>43314.914138311411</v>
      </c>
      <c r="H90" s="238">
        <f t="shared" si="23"/>
        <v>40055.759517742248</v>
      </c>
      <c r="I90" s="229" t="s">
        <v>8</v>
      </c>
      <c r="J90" s="229">
        <f t="shared" si="29"/>
        <v>127.5</v>
      </c>
      <c r="K90" s="230">
        <f t="shared" si="24"/>
        <v>0.99997691326286242</v>
      </c>
      <c r="L90" s="238">
        <f t="shared" si="30"/>
        <v>1.0000230872701472</v>
      </c>
      <c r="M90" s="238">
        <f t="shared" si="25"/>
        <v>1</v>
      </c>
      <c r="O90" s="229" t="s">
        <v>7</v>
      </c>
      <c r="P90" s="229">
        <f t="shared" si="37"/>
        <v>127.5</v>
      </c>
      <c r="Q90" s="230">
        <f t="shared" si="26"/>
        <v>4.7649019926121732E-7</v>
      </c>
      <c r="R90" s="238">
        <f t="shared" si="31"/>
        <v>2098679.0526866401</v>
      </c>
      <c r="S90" s="238">
        <f t="shared" si="32"/>
        <v>1939860.0973481915</v>
      </c>
      <c r="T90" s="229" t="s">
        <v>8</v>
      </c>
      <c r="U90" s="229">
        <f t="shared" si="33"/>
        <v>127.5</v>
      </c>
      <c r="V90" s="230">
        <f t="shared" si="27"/>
        <v>0.99999952350979981</v>
      </c>
      <c r="W90" s="238">
        <f t="shared" si="34"/>
        <v>1.0000004764904273</v>
      </c>
      <c r="X90" s="238">
        <f t="shared" si="35"/>
        <v>1</v>
      </c>
    </row>
    <row r="91" spans="4:24" ht="19.2" customHeight="1" x14ac:dyDescent="0.3">
      <c r="D91" s="229" t="s">
        <v>7</v>
      </c>
      <c r="E91" s="229">
        <f t="shared" si="36"/>
        <v>128.5</v>
      </c>
      <c r="F91" s="230">
        <f t="shared" si="22"/>
        <v>1.5347745742034738E-5</v>
      </c>
      <c r="G91" s="238">
        <f t="shared" si="28"/>
        <v>65156.148453852627</v>
      </c>
      <c r="H91" s="238">
        <f t="shared" si="23"/>
        <v>60253.588526946529</v>
      </c>
      <c r="I91" s="229" t="s">
        <v>8</v>
      </c>
      <c r="J91" s="229">
        <f t="shared" si="29"/>
        <v>128.5</v>
      </c>
      <c r="K91" s="230">
        <f t="shared" si="24"/>
        <v>0.99998465225340727</v>
      </c>
      <c r="L91" s="238">
        <f t="shared" si="30"/>
        <v>1.0000153479821496</v>
      </c>
      <c r="M91" s="238">
        <f t="shared" si="25"/>
        <v>1</v>
      </c>
      <c r="O91" s="229" t="s">
        <v>7</v>
      </c>
      <c r="P91" s="229">
        <f t="shared" si="37"/>
        <v>128.5</v>
      </c>
      <c r="Q91" s="230">
        <f t="shared" si="26"/>
        <v>2.9207373587276654E-7</v>
      </c>
      <c r="R91" s="238">
        <f t="shared" si="31"/>
        <v>3423792.9576647077</v>
      </c>
      <c r="S91" s="238">
        <f t="shared" si="32"/>
        <v>3164695.1122198105</v>
      </c>
      <c r="T91" s="229" t="s">
        <v>8</v>
      </c>
      <c r="U91" s="229">
        <f t="shared" si="33"/>
        <v>128.5</v>
      </c>
      <c r="V91" s="230">
        <f t="shared" si="27"/>
        <v>0.99999970792626325</v>
      </c>
      <c r="W91" s="238">
        <f t="shared" si="34"/>
        <v>1.000000292073822</v>
      </c>
      <c r="X91" s="238">
        <f t="shared" si="35"/>
        <v>1</v>
      </c>
    </row>
    <row r="92" spans="4:24" ht="19.2" customHeight="1" x14ac:dyDescent="0.3">
      <c r="D92" s="229" t="s">
        <v>7</v>
      </c>
      <c r="E92" s="229">
        <f t="shared" si="36"/>
        <v>129.5</v>
      </c>
      <c r="F92" s="230">
        <f t="shared" si="22"/>
        <v>1.012842653737238E-5</v>
      </c>
      <c r="G92" s="238">
        <f t="shared" si="28"/>
        <v>98732.018868888423</v>
      </c>
      <c r="H92" s="238">
        <f t="shared" si="23"/>
        <v>91303.101557240167</v>
      </c>
      <c r="I92" s="229" t="s">
        <v>8</v>
      </c>
      <c r="J92" s="229">
        <f t="shared" si="29"/>
        <v>129.5</v>
      </c>
      <c r="K92" s="230">
        <f t="shared" si="24"/>
        <v>0.99998987157261188</v>
      </c>
      <c r="L92" s="238">
        <f t="shared" si="30"/>
        <v>1.0000101285299743</v>
      </c>
      <c r="M92" s="238">
        <f t="shared" si="25"/>
        <v>1</v>
      </c>
      <c r="O92" s="229" t="s">
        <v>7</v>
      </c>
      <c r="P92" s="229">
        <f t="shared" si="37"/>
        <v>129.5</v>
      </c>
      <c r="Q92" s="230">
        <f t="shared" si="26"/>
        <v>1.7770693687217606E-7</v>
      </c>
      <c r="R92" s="238">
        <f t="shared" si="31"/>
        <v>5627242.3440582752</v>
      </c>
      <c r="S92" s="238">
        <f t="shared" si="32"/>
        <v>5201396.9774808921</v>
      </c>
      <c r="T92" s="229" t="s">
        <v>8</v>
      </c>
      <c r="U92" s="229">
        <f t="shared" si="33"/>
        <v>129.5</v>
      </c>
      <c r="V92" s="230">
        <f t="shared" si="27"/>
        <v>0.99999982229306228</v>
      </c>
      <c r="W92" s="238">
        <f t="shared" si="34"/>
        <v>1.0000001777069694</v>
      </c>
      <c r="X92" s="238">
        <f t="shared" si="35"/>
        <v>1</v>
      </c>
    </row>
    <row r="93" spans="4:24" ht="19.2" customHeight="1" x14ac:dyDescent="0.3">
      <c r="D93" s="229" t="s">
        <v>7</v>
      </c>
      <c r="E93" s="229">
        <f t="shared" si="36"/>
        <v>130.5</v>
      </c>
      <c r="F93" s="230">
        <f t="shared" si="22"/>
        <v>6.6354975311752552E-6</v>
      </c>
      <c r="G93" s="238">
        <f t="shared" si="28"/>
        <v>150704.59981361544</v>
      </c>
      <c r="H93" s="238">
        <f t="shared" si="23"/>
        <v>139365.09695196393</v>
      </c>
      <c r="I93" s="229" t="s">
        <v>8</v>
      </c>
      <c r="J93" s="229">
        <f t="shared" si="29"/>
        <v>130.5</v>
      </c>
      <c r="K93" s="230">
        <f t="shared" si="24"/>
        <v>0.99999336450161802</v>
      </c>
      <c r="L93" s="238">
        <f t="shared" si="30"/>
        <v>1.0000066355424122</v>
      </c>
      <c r="M93" s="238">
        <f t="shared" si="25"/>
        <v>1</v>
      </c>
      <c r="O93" s="229" t="s">
        <v>7</v>
      </c>
      <c r="P93" s="229">
        <f t="shared" si="37"/>
        <v>130.5</v>
      </c>
      <c r="Q93" s="230">
        <f t="shared" si="26"/>
        <v>1.0732736825642814E-7</v>
      </c>
      <c r="R93" s="238">
        <f t="shared" si="31"/>
        <v>9317287.9969513938</v>
      </c>
      <c r="S93" s="238">
        <f t="shared" si="32"/>
        <v>8612195.9323172346</v>
      </c>
      <c r="T93" s="229" t="s">
        <v>8</v>
      </c>
      <c r="U93" s="229">
        <f t="shared" si="33"/>
        <v>130.5</v>
      </c>
      <c r="V93" s="230">
        <f t="shared" si="27"/>
        <v>0.9999998926726309</v>
      </c>
      <c r="W93" s="238">
        <f t="shared" si="34"/>
        <v>1.0000001073273805</v>
      </c>
      <c r="X93" s="238">
        <f t="shared" si="35"/>
        <v>1</v>
      </c>
    </row>
    <row r="94" spans="4:24" ht="19.2" customHeight="1" x14ac:dyDescent="0.3">
      <c r="D94" s="229" t="s">
        <v>7</v>
      </c>
      <c r="E94" s="229">
        <f t="shared" si="36"/>
        <v>131.5</v>
      </c>
      <c r="F94" s="230">
        <f t="shared" si="22"/>
        <v>4.3157660537771754E-6</v>
      </c>
      <c r="G94" s="238">
        <f t="shared" si="28"/>
        <v>231708.57445453884</v>
      </c>
      <c r="H94" s="238">
        <f t="shared" si="23"/>
        <v>214274.06982531084</v>
      </c>
      <c r="I94" s="229" t="s">
        <v>8</v>
      </c>
      <c r="J94" s="229">
        <f t="shared" si="29"/>
        <v>131.5</v>
      </c>
      <c r="K94" s="230">
        <f t="shared" si="24"/>
        <v>0.99999568423309537</v>
      </c>
      <c r="L94" s="238">
        <f t="shared" si="30"/>
        <v>1.0000043157855305</v>
      </c>
      <c r="M94" s="238">
        <f t="shared" si="25"/>
        <v>1</v>
      </c>
      <c r="O94" s="229" t="s">
        <v>7</v>
      </c>
      <c r="P94" s="229">
        <f t="shared" si="37"/>
        <v>131.5</v>
      </c>
      <c r="Q94" s="230">
        <f t="shared" si="26"/>
        <v>6.4347479025436748E-8</v>
      </c>
      <c r="R94" s="238">
        <f t="shared" si="31"/>
        <v>15540624.359265063</v>
      </c>
      <c r="S94" s="238">
        <f t="shared" si="32"/>
        <v>14364577.110455815</v>
      </c>
      <c r="T94" s="229" t="s">
        <v>8</v>
      </c>
      <c r="U94" s="229">
        <f t="shared" si="33"/>
        <v>131.5</v>
      </c>
      <c r="V94" s="230">
        <f t="shared" si="27"/>
        <v>0.9999999356525201</v>
      </c>
      <c r="W94" s="238">
        <f t="shared" si="34"/>
        <v>1.000000064347484</v>
      </c>
      <c r="X94" s="238">
        <f t="shared" si="35"/>
        <v>1</v>
      </c>
    </row>
    <row r="95" spans="4:24" ht="19.2" customHeight="1" x14ac:dyDescent="0.3">
      <c r="D95" s="229" t="s">
        <v>7</v>
      </c>
      <c r="E95" s="229">
        <f t="shared" si="36"/>
        <v>132.5</v>
      </c>
      <c r="F95" s="230">
        <f t="shared" si="22"/>
        <v>2.786852125492062E-6</v>
      </c>
      <c r="G95" s="238">
        <f t="shared" si="28"/>
        <v>358827.79385843244</v>
      </c>
      <c r="H95" s="238">
        <f t="shared" si="23"/>
        <v>331828.42688270606</v>
      </c>
      <c r="I95" s="229" t="s">
        <v>8</v>
      </c>
      <c r="J95" s="229">
        <f t="shared" si="29"/>
        <v>132.5</v>
      </c>
      <c r="K95" s="230">
        <f t="shared" si="24"/>
        <v>0.99999721314702361</v>
      </c>
      <c r="L95" s="238">
        <f t="shared" si="30"/>
        <v>1.0000027868607431</v>
      </c>
      <c r="M95" s="238">
        <f t="shared" si="25"/>
        <v>1</v>
      </c>
      <c r="O95" s="229" t="s">
        <v>7</v>
      </c>
      <c r="P95" s="229">
        <f t="shared" si="37"/>
        <v>132.5</v>
      </c>
      <c r="Q95" s="230">
        <f t="shared" si="26"/>
        <v>3.8299061309684193E-8</v>
      </c>
      <c r="R95" s="238">
        <f t="shared" si="31"/>
        <v>26110300.508778863</v>
      </c>
      <c r="S95" s="238">
        <f t="shared" si="32"/>
        <v>24134385.875682082</v>
      </c>
      <c r="T95" s="229" t="s">
        <v>8</v>
      </c>
      <c r="U95" s="229">
        <f t="shared" si="33"/>
        <v>132.5</v>
      </c>
      <c r="V95" s="230">
        <f t="shared" si="27"/>
        <v>0.99999996170093786</v>
      </c>
      <c r="W95" s="238">
        <f t="shared" si="34"/>
        <v>1.0000000382990637</v>
      </c>
      <c r="X95" s="238">
        <f t="shared" si="35"/>
        <v>1</v>
      </c>
    </row>
    <row r="96" spans="4:24" ht="19.2" customHeight="1" x14ac:dyDescent="0.3">
      <c r="D96" s="229" t="s">
        <v>7</v>
      </c>
      <c r="E96" s="229">
        <f t="shared" si="36"/>
        <v>133.5</v>
      </c>
      <c r="F96" s="230">
        <f t="shared" si="22"/>
        <v>1.7867354957115806E-6</v>
      </c>
      <c r="G96" s="238">
        <f t="shared" si="28"/>
        <v>559679.9315848049</v>
      </c>
      <c r="H96" s="238">
        <f t="shared" si="23"/>
        <v>517567.79835420765</v>
      </c>
      <c r="I96" s="229" t="s">
        <v>8</v>
      </c>
      <c r="J96" s="229">
        <f t="shared" si="29"/>
        <v>133.5</v>
      </c>
      <c r="K96" s="230">
        <f t="shared" si="24"/>
        <v>0.99999821326365335</v>
      </c>
      <c r="L96" s="238">
        <f t="shared" si="30"/>
        <v>1.000001786739539</v>
      </c>
      <c r="M96" s="238">
        <f t="shared" si="25"/>
        <v>1</v>
      </c>
      <c r="O96" s="229" t="s">
        <v>7</v>
      </c>
      <c r="P96" s="229">
        <f t="shared" si="37"/>
        <v>133.5</v>
      </c>
      <c r="Q96" s="230">
        <f t="shared" si="26"/>
        <v>2.263084012727679E-8</v>
      </c>
      <c r="R96" s="238">
        <f t="shared" si="31"/>
        <v>44187489.03602156</v>
      </c>
      <c r="S96" s="238">
        <f t="shared" si="32"/>
        <v>40843570.946809113</v>
      </c>
      <c r="T96" s="229" t="s">
        <v>8</v>
      </c>
      <c r="U96" s="229">
        <f t="shared" si="33"/>
        <v>133.5</v>
      </c>
      <c r="V96" s="230">
        <f t="shared" si="27"/>
        <v>0.99999997736915902</v>
      </c>
      <c r="W96" s="238">
        <f t="shared" si="34"/>
        <v>1.0000000226308414</v>
      </c>
      <c r="X96" s="238">
        <f t="shared" si="35"/>
        <v>1</v>
      </c>
    </row>
    <row r="97" spans="4:24" ht="19.2" customHeight="1" x14ac:dyDescent="0.3">
      <c r="D97" s="229" t="s">
        <v>7</v>
      </c>
      <c r="E97" s="229">
        <f t="shared" si="36"/>
        <v>134.5</v>
      </c>
      <c r="F97" s="230">
        <f t="shared" si="22"/>
        <v>1.1374060420481282E-6</v>
      </c>
      <c r="G97" s="238">
        <f t="shared" si="28"/>
        <v>879193.50085330917</v>
      </c>
      <c r="H97" s="238">
        <f t="shared" si="23"/>
        <v>813040.13041072502</v>
      </c>
      <c r="I97" s="229" t="s">
        <v>8</v>
      </c>
      <c r="J97" s="229">
        <f t="shared" si="29"/>
        <v>134.5</v>
      </c>
      <c r="K97" s="230">
        <f t="shared" si="24"/>
        <v>0.999998862593107</v>
      </c>
      <c r="L97" s="238">
        <f t="shared" si="30"/>
        <v>1.0000011374081867</v>
      </c>
      <c r="M97" s="238">
        <f t="shared" si="25"/>
        <v>1</v>
      </c>
      <c r="O97" s="229" t="s">
        <v>7</v>
      </c>
      <c r="P97" s="229">
        <f t="shared" si="37"/>
        <v>134.5</v>
      </c>
      <c r="Q97" s="230">
        <f t="shared" si="26"/>
        <v>1.3276678227332207E-8</v>
      </c>
      <c r="R97" s="238">
        <f t="shared" si="31"/>
        <v>75320044.884520665</v>
      </c>
      <c r="S97" s="238">
        <f t="shared" si="32"/>
        <v>69620149.595962346</v>
      </c>
      <c r="T97" s="229" t="s">
        <v>8</v>
      </c>
      <c r="U97" s="229">
        <f t="shared" si="33"/>
        <v>134.5</v>
      </c>
      <c r="V97" s="230">
        <f t="shared" si="27"/>
        <v>0.99999998672332091</v>
      </c>
      <c r="W97" s="238">
        <f t="shared" si="34"/>
        <v>1.0000000132766793</v>
      </c>
      <c r="X97" s="238">
        <f t="shared" si="35"/>
        <v>1</v>
      </c>
    </row>
    <row r="98" spans="4:24" ht="19.2" customHeight="1" x14ac:dyDescent="0.3">
      <c r="D98" s="229" t="s">
        <v>7</v>
      </c>
      <c r="E98" s="229">
        <f t="shared" si="36"/>
        <v>135.5</v>
      </c>
      <c r="F98" s="230">
        <f t="shared" si="22"/>
        <v>7.18949283020571E-7</v>
      </c>
      <c r="G98" s="238">
        <f t="shared" si="28"/>
        <v>1390918.6970722487</v>
      </c>
      <c r="H98" s="238">
        <f t="shared" si="23"/>
        <v>1286261.4632168664</v>
      </c>
      <c r="I98" s="229" t="s">
        <v>8</v>
      </c>
      <c r="J98" s="229">
        <f t="shared" si="29"/>
        <v>135.5</v>
      </c>
      <c r="K98" s="230">
        <f t="shared" si="24"/>
        <v>0.99999928104986602</v>
      </c>
      <c r="L98" s="238">
        <f t="shared" si="30"/>
        <v>1.0000007189506508</v>
      </c>
      <c r="M98" s="238">
        <f t="shared" si="25"/>
        <v>1</v>
      </c>
      <c r="O98" s="229" t="s">
        <v>7</v>
      </c>
      <c r="P98" s="229">
        <f t="shared" si="37"/>
        <v>135.5</v>
      </c>
      <c r="Q98" s="230">
        <f t="shared" si="26"/>
        <v>7.7334711755131346E-9</v>
      </c>
      <c r="R98" s="238">
        <f t="shared" si="31"/>
        <v>129308039.98679772</v>
      </c>
      <c r="S98" s="238">
        <f t="shared" si="32"/>
        <v>119522566.69049951</v>
      </c>
      <c r="T98" s="229" t="s">
        <v>8</v>
      </c>
      <c r="U98" s="229">
        <f t="shared" si="33"/>
        <v>135.5</v>
      </c>
      <c r="V98" s="230">
        <f t="shared" si="27"/>
        <v>0.99999999226652792</v>
      </c>
      <c r="W98" s="238">
        <f t="shared" si="34"/>
        <v>1.0000000077334721</v>
      </c>
      <c r="X98" s="238">
        <f t="shared" si="35"/>
        <v>1</v>
      </c>
    </row>
    <row r="99" spans="4:24" ht="19.2" customHeight="1" x14ac:dyDescent="0.3">
      <c r="D99" s="229" t="s">
        <v>7</v>
      </c>
      <c r="E99" s="229">
        <f t="shared" si="36"/>
        <v>136.5</v>
      </c>
      <c r="F99" s="230">
        <f t="shared" si="22"/>
        <v>4.5126003276029862E-7</v>
      </c>
      <c r="G99" s="238">
        <f t="shared" si="28"/>
        <v>2216017.2126991409</v>
      </c>
      <c r="H99" s="238">
        <f t="shared" si="23"/>
        <v>2049276.8905328056</v>
      </c>
      <c r="I99" s="229" t="s">
        <v>8</v>
      </c>
      <c r="J99" s="229">
        <f t="shared" si="29"/>
        <v>136.5</v>
      </c>
      <c r="K99" s="230">
        <f t="shared" si="24"/>
        <v>0.99999954873911623</v>
      </c>
      <c r="L99" s="238">
        <f t="shared" si="30"/>
        <v>1.0000004512610874</v>
      </c>
      <c r="M99" s="238">
        <f t="shared" si="25"/>
        <v>1</v>
      </c>
      <c r="O99" s="229" t="s">
        <v>7</v>
      </c>
      <c r="P99" s="229">
        <f t="shared" si="37"/>
        <v>136.5</v>
      </c>
      <c r="Q99" s="230">
        <f t="shared" si="26"/>
        <v>4.4727611450313111E-9</v>
      </c>
      <c r="R99" s="238">
        <f t="shared" si="31"/>
        <v>223575542.61775801</v>
      </c>
      <c r="S99" s="238">
        <f t="shared" si="32"/>
        <v>206656312.36560333</v>
      </c>
      <c r="T99" s="229" t="s">
        <v>8</v>
      </c>
      <c r="U99" s="229">
        <f t="shared" si="33"/>
        <v>136.5</v>
      </c>
      <c r="V99" s="230">
        <f t="shared" si="27"/>
        <v>0.99999999552723795</v>
      </c>
      <c r="W99" s="238">
        <f t="shared" si="34"/>
        <v>1.0000000044727622</v>
      </c>
      <c r="X99" s="238">
        <f t="shared" si="35"/>
        <v>1</v>
      </c>
    </row>
    <row r="100" spans="4:24" ht="19.2" customHeight="1" x14ac:dyDescent="0.3">
      <c r="D100" s="229" t="s">
        <v>7</v>
      </c>
      <c r="E100" s="229">
        <f t="shared" si="36"/>
        <v>137.5</v>
      </c>
      <c r="F100" s="230">
        <f t="shared" si="22"/>
        <v>2.8126758916435697E-7</v>
      </c>
      <c r="G100" s="238">
        <f t="shared" si="28"/>
        <v>3555333.2076795246</v>
      </c>
      <c r="H100" s="238">
        <f t="shared" si="23"/>
        <v>3287818.4063233137</v>
      </c>
      <c r="I100" s="229" t="s">
        <v>8</v>
      </c>
      <c r="J100" s="229">
        <f t="shared" si="29"/>
        <v>137.5</v>
      </c>
      <c r="K100" s="230">
        <f t="shared" si="24"/>
        <v>0.99999971873155979</v>
      </c>
      <c r="L100" s="238">
        <f t="shared" si="30"/>
        <v>1.0000002812685194</v>
      </c>
      <c r="M100" s="238">
        <f t="shared" si="25"/>
        <v>1</v>
      </c>
      <c r="O100" s="229" t="s">
        <v>7</v>
      </c>
      <c r="P100" s="229">
        <f t="shared" si="37"/>
        <v>137.5</v>
      </c>
      <c r="Q100" s="230">
        <f t="shared" si="26"/>
        <v>2.568696893655056E-9</v>
      </c>
      <c r="R100" s="238">
        <f t="shared" si="31"/>
        <v>389302452.33297175</v>
      </c>
      <c r="S100" s="238">
        <f t="shared" si="32"/>
        <v>359841726.21047658</v>
      </c>
      <c r="T100" s="229" t="s">
        <v>8</v>
      </c>
      <c r="U100" s="229">
        <f t="shared" si="33"/>
        <v>137.5</v>
      </c>
      <c r="V100" s="230">
        <f t="shared" si="27"/>
        <v>0.99999999743130219</v>
      </c>
      <c r="W100" s="238">
        <f t="shared" si="34"/>
        <v>1.0000000025686979</v>
      </c>
      <c r="X100" s="238">
        <f t="shared" si="35"/>
        <v>1</v>
      </c>
    </row>
    <row r="101" spans="4:24" ht="19.2" customHeight="1" x14ac:dyDescent="0.3">
      <c r="D101" s="229" t="s">
        <v>7</v>
      </c>
      <c r="E101" s="229">
        <f t="shared" si="36"/>
        <v>138.5</v>
      </c>
      <c r="F101" s="230">
        <f t="shared" si="22"/>
        <v>1.7409843994082944E-7</v>
      </c>
      <c r="G101" s="238">
        <f t="shared" si="28"/>
        <v>5743876.8569084732</v>
      </c>
      <c r="H101" s="238">
        <f t="shared" si="23"/>
        <v>5311688.9334048731</v>
      </c>
      <c r="I101" s="229" t="s">
        <v>8</v>
      </c>
      <c r="J101" s="229">
        <f t="shared" si="29"/>
        <v>138.5</v>
      </c>
      <c r="K101" s="230">
        <f t="shared" si="24"/>
        <v>0.99999982590070902</v>
      </c>
      <c r="L101" s="238">
        <f t="shared" si="30"/>
        <v>1.0000001740993214</v>
      </c>
      <c r="M101" s="238">
        <f t="shared" si="25"/>
        <v>1</v>
      </c>
      <c r="O101" s="229" t="s">
        <v>7</v>
      </c>
      <c r="P101" s="229">
        <f t="shared" si="37"/>
        <v>138.5</v>
      </c>
      <c r="Q101" s="230">
        <f t="shared" si="26"/>
        <v>1.4648915305384029E-9</v>
      </c>
      <c r="R101" s="238">
        <f t="shared" si="31"/>
        <v>682644400.04814708</v>
      </c>
      <c r="S101" s="238">
        <f t="shared" si="32"/>
        <v>630984823.82828724</v>
      </c>
      <c r="T101" s="229" t="s">
        <v>8</v>
      </c>
      <c r="U101" s="229">
        <f t="shared" si="33"/>
        <v>138.5</v>
      </c>
      <c r="V101" s="230">
        <f t="shared" si="27"/>
        <v>0.99999999853510757</v>
      </c>
      <c r="W101" s="238">
        <f t="shared" si="34"/>
        <v>1.0000000014648924</v>
      </c>
      <c r="X101" s="238">
        <f t="shared" si="35"/>
        <v>1</v>
      </c>
    </row>
    <row r="102" spans="4:24" ht="19.2" customHeight="1" x14ac:dyDescent="0.3">
      <c r="D102" s="229" t="s">
        <v>7</v>
      </c>
      <c r="E102" s="229">
        <f t="shared" si="36"/>
        <v>139.5</v>
      </c>
      <c r="F102" s="230">
        <f t="shared" si="22"/>
        <v>1.0702134654193048E-7</v>
      </c>
      <c r="G102" s="238">
        <f t="shared" si="28"/>
        <v>9343930.2747719083</v>
      </c>
      <c r="H102" s="238">
        <f t="shared" si="23"/>
        <v>8640862.6562593412</v>
      </c>
      <c r="I102" s="229" t="s">
        <v>8</v>
      </c>
      <c r="J102" s="229">
        <f t="shared" si="29"/>
        <v>139.5</v>
      </c>
      <c r="K102" s="230">
        <f t="shared" si="24"/>
        <v>0.99999989297780245</v>
      </c>
      <c r="L102" s="238">
        <f t="shared" si="30"/>
        <v>1.0000001070222091</v>
      </c>
      <c r="M102" s="238">
        <f t="shared" si="25"/>
        <v>1</v>
      </c>
      <c r="O102" s="229" t="s">
        <v>7</v>
      </c>
      <c r="P102" s="229">
        <f t="shared" si="37"/>
        <v>139.5</v>
      </c>
      <c r="Q102" s="230">
        <f t="shared" si="26"/>
        <v>8.2960786831299338E-10</v>
      </c>
      <c r="R102" s="238">
        <f t="shared" si="31"/>
        <v>1205388760.3953164</v>
      </c>
      <c r="S102" s="238">
        <f t="shared" si="32"/>
        <v>1114170151.5005355</v>
      </c>
      <c r="T102" s="229" t="s">
        <v>8</v>
      </c>
      <c r="U102" s="229">
        <f t="shared" si="33"/>
        <v>139.5</v>
      </c>
      <c r="V102" s="230">
        <f t="shared" si="27"/>
        <v>0.99999999917039128</v>
      </c>
      <c r="W102" s="238">
        <f t="shared" si="34"/>
        <v>1.0000000008296088</v>
      </c>
      <c r="X102" s="238">
        <f t="shared" si="35"/>
        <v>1</v>
      </c>
    </row>
    <row r="103" spans="4:24" ht="19.2" customHeight="1" x14ac:dyDescent="0.3">
      <c r="D103" s="229" t="s">
        <v>7</v>
      </c>
      <c r="E103" s="229">
        <f t="shared" si="36"/>
        <v>140.5</v>
      </c>
      <c r="F103" s="230">
        <f t="shared" si="22"/>
        <v>6.5337724215471964E-8</v>
      </c>
      <c r="G103" s="238">
        <f t="shared" si="28"/>
        <v>15305093.833727378</v>
      </c>
      <c r="H103" s="238">
        <f t="shared" si="23"/>
        <v>14153488.935535567</v>
      </c>
      <c r="I103" s="229" t="s">
        <v>8</v>
      </c>
      <c r="J103" s="229">
        <f t="shared" si="29"/>
        <v>140.5</v>
      </c>
      <c r="K103" s="230">
        <f t="shared" si="24"/>
        <v>0.99999993466142478</v>
      </c>
      <c r="L103" s="238">
        <f t="shared" si="30"/>
        <v>1.0000000653385794</v>
      </c>
      <c r="M103" s="238">
        <f t="shared" si="25"/>
        <v>1</v>
      </c>
      <c r="O103" s="229" t="s">
        <v>7</v>
      </c>
      <c r="P103" s="229">
        <f t="shared" si="37"/>
        <v>140.5</v>
      </c>
      <c r="Q103" s="230">
        <f t="shared" si="26"/>
        <v>4.665886327556138E-10</v>
      </c>
      <c r="R103" s="238">
        <f t="shared" si="31"/>
        <v>2143215521.7629836</v>
      </c>
      <c r="S103" s="238">
        <f t="shared" si="32"/>
        <v>1981026239.0349739</v>
      </c>
      <c r="T103" s="229" t="s">
        <v>8</v>
      </c>
      <c r="U103" s="229">
        <f t="shared" si="33"/>
        <v>140.5</v>
      </c>
      <c r="V103" s="230">
        <f t="shared" si="27"/>
        <v>0.99999999953341057</v>
      </c>
      <c r="W103" s="238">
        <f t="shared" si="34"/>
        <v>1.0000000004665894</v>
      </c>
      <c r="X103" s="238">
        <f t="shared" si="35"/>
        <v>1</v>
      </c>
    </row>
    <row r="104" spans="4:24" ht="19.2" customHeight="1" x14ac:dyDescent="0.3">
      <c r="D104" s="229" t="s">
        <v>7</v>
      </c>
      <c r="E104" s="229">
        <f t="shared" si="36"/>
        <v>141.5</v>
      </c>
      <c r="F104" s="230">
        <f t="shared" si="22"/>
        <v>3.9618042354465684E-8</v>
      </c>
      <c r="G104" s="238">
        <f t="shared" si="28"/>
        <v>25241025.062594533</v>
      </c>
      <c r="H104" s="238">
        <f t="shared" si="23"/>
        <v>23341808.474100932</v>
      </c>
      <c r="I104" s="229" t="s">
        <v>8</v>
      </c>
      <c r="J104" s="229">
        <f t="shared" si="29"/>
        <v>141.5</v>
      </c>
      <c r="K104" s="230">
        <f t="shared" si="24"/>
        <v>0.99999996038110661</v>
      </c>
      <c r="L104" s="238">
        <f t="shared" si="30"/>
        <v>1.0000000396188951</v>
      </c>
      <c r="M104" s="238">
        <f t="shared" si="25"/>
        <v>1</v>
      </c>
      <c r="O104" s="229" t="s">
        <v>7</v>
      </c>
      <c r="P104" s="229">
        <f t="shared" si="37"/>
        <v>141.5</v>
      </c>
      <c r="Q104" s="230">
        <f t="shared" si="26"/>
        <v>2.6062027215568281E-10</v>
      </c>
      <c r="R104" s="238">
        <f t="shared" si="31"/>
        <v>3837000060.3891821</v>
      </c>
      <c r="S104" s="238">
        <f t="shared" si="32"/>
        <v>3546632488.2516222</v>
      </c>
      <c r="T104" s="229" t="s">
        <v>8</v>
      </c>
      <c r="U104" s="229">
        <f t="shared" si="33"/>
        <v>141.5</v>
      </c>
      <c r="V104" s="230">
        <f t="shared" si="27"/>
        <v>0.99999999973937892</v>
      </c>
      <c r="W104" s="238">
        <f t="shared" si="34"/>
        <v>1.0000000002606211</v>
      </c>
      <c r="X104" s="238">
        <f t="shared" si="35"/>
        <v>1</v>
      </c>
    </row>
    <row r="105" spans="4:24" ht="19.2" customHeight="1" x14ac:dyDescent="0.3">
      <c r="D105" s="229" t="s">
        <v>7</v>
      </c>
      <c r="E105" s="229">
        <f t="shared" si="36"/>
        <v>142.5</v>
      </c>
      <c r="F105" s="230">
        <f t="shared" si="22"/>
        <v>2.386020910159566E-8</v>
      </c>
      <c r="G105" s="238">
        <f t="shared" si="28"/>
        <v>41910781.072456092</v>
      </c>
      <c r="H105" s="238">
        <f t="shared" si="23"/>
        <v>38757277.977706961</v>
      </c>
      <c r="I105" s="229" t="s">
        <v>8</v>
      </c>
      <c r="J105" s="229">
        <f t="shared" si="29"/>
        <v>142.5</v>
      </c>
      <c r="K105" s="230">
        <f t="shared" si="24"/>
        <v>0.99999997613893987</v>
      </c>
      <c r="L105" s="238">
        <f t="shared" si="30"/>
        <v>1.0000000238610607</v>
      </c>
      <c r="M105" s="238">
        <f t="shared" si="25"/>
        <v>1</v>
      </c>
      <c r="O105" s="229" t="s">
        <v>7</v>
      </c>
      <c r="P105" s="229">
        <f t="shared" si="37"/>
        <v>142.5</v>
      </c>
      <c r="Q105" s="230">
        <f t="shared" si="26"/>
        <v>1.4458175914163557E-10</v>
      </c>
      <c r="R105" s="238">
        <f t="shared" si="31"/>
        <v>6916501818.3267317</v>
      </c>
      <c r="S105" s="238">
        <f t="shared" si="32"/>
        <v>6393090869.912817</v>
      </c>
      <c r="T105" s="229" t="s">
        <v>8</v>
      </c>
      <c r="U105" s="229">
        <f t="shared" si="33"/>
        <v>142.5</v>
      </c>
      <c r="V105" s="230">
        <f t="shared" si="27"/>
        <v>0.99999999985541743</v>
      </c>
      <c r="W105" s="238">
        <f t="shared" si="34"/>
        <v>1.0000000001445826</v>
      </c>
      <c r="X105" s="238">
        <f t="shared" si="35"/>
        <v>1</v>
      </c>
    </row>
    <row r="106" spans="4:24" ht="19.2" customHeight="1" x14ac:dyDescent="0.3">
      <c r="D106" s="229" t="s">
        <v>7</v>
      </c>
      <c r="E106" s="229">
        <f t="shared" si="36"/>
        <v>143.5</v>
      </c>
      <c r="F106" s="230">
        <f t="shared" si="22"/>
        <v>1.4273275584115393E-8</v>
      </c>
      <c r="G106" s="238">
        <f t="shared" si="28"/>
        <v>70061002.753487885</v>
      </c>
      <c r="H106" s="238">
        <f t="shared" si="23"/>
        <v>64789385.681441665</v>
      </c>
      <c r="I106" s="229" t="s">
        <v>8</v>
      </c>
      <c r="J106" s="229">
        <f t="shared" si="29"/>
        <v>143.5</v>
      </c>
      <c r="K106" s="230">
        <f t="shared" si="24"/>
        <v>0.99999998572587334</v>
      </c>
      <c r="L106" s="238">
        <f t="shared" si="30"/>
        <v>1.0000000142741268</v>
      </c>
      <c r="M106" s="238">
        <f t="shared" si="25"/>
        <v>1</v>
      </c>
      <c r="O106" s="229" t="s">
        <v>7</v>
      </c>
      <c r="P106" s="229">
        <f t="shared" si="37"/>
        <v>143.5</v>
      </c>
      <c r="Q106" s="230">
        <f t="shared" si="26"/>
        <v>7.9665108504407165E-11</v>
      </c>
      <c r="R106" s="238">
        <f t="shared" si="31"/>
        <v>12552546764.493252</v>
      </c>
      <c r="S106" s="238">
        <f t="shared" si="32"/>
        <v>11602624306.639708</v>
      </c>
      <c r="T106" s="229" t="s">
        <v>8</v>
      </c>
      <c r="U106" s="229">
        <f t="shared" si="33"/>
        <v>143.5</v>
      </c>
      <c r="V106" s="230">
        <f t="shared" si="27"/>
        <v>0.99999999992033406</v>
      </c>
      <c r="W106" s="238">
        <f t="shared" si="34"/>
        <v>1.0000000000796661</v>
      </c>
      <c r="X106" s="238">
        <f t="shared" si="35"/>
        <v>1</v>
      </c>
    </row>
    <row r="107" spans="4:24" ht="19.2" customHeight="1" x14ac:dyDescent="0.3">
      <c r="D107" s="229" t="s">
        <v>7</v>
      </c>
      <c r="E107" s="229">
        <f t="shared" si="36"/>
        <v>144.5</v>
      </c>
      <c r="F107" s="230">
        <f t="shared" si="22"/>
        <v>8.48116991730434E-9</v>
      </c>
      <c r="G107" s="238">
        <f t="shared" si="28"/>
        <v>117908261.44865644</v>
      </c>
      <c r="H107" s="238">
        <f t="shared" si="23"/>
        <v>109036461.45208727</v>
      </c>
      <c r="I107" s="229" t="s">
        <v>8</v>
      </c>
      <c r="J107" s="229">
        <f t="shared" si="29"/>
        <v>144.5</v>
      </c>
      <c r="K107" s="230">
        <f t="shared" si="24"/>
        <v>0.99999999151797903</v>
      </c>
      <c r="L107" s="238">
        <f t="shared" si="30"/>
        <v>1.0000000084820211</v>
      </c>
      <c r="M107" s="238">
        <f t="shared" si="25"/>
        <v>1</v>
      </c>
      <c r="O107" s="229" t="s">
        <v>7</v>
      </c>
      <c r="P107" s="229">
        <f t="shared" si="37"/>
        <v>144.5</v>
      </c>
      <c r="Q107" s="230">
        <f t="shared" si="26"/>
        <v>4.3600302594835689E-11</v>
      </c>
      <c r="R107" s="238">
        <f t="shared" si="31"/>
        <v>22935620637.606461</v>
      </c>
      <c r="S107" s="238">
        <f t="shared" si="32"/>
        <v>21199952048.814621</v>
      </c>
      <c r="T107" s="229" t="s">
        <v>8</v>
      </c>
      <c r="U107" s="229">
        <f t="shared" si="33"/>
        <v>144.5</v>
      </c>
      <c r="V107" s="230">
        <f t="shared" si="27"/>
        <v>0.99999999995639888</v>
      </c>
      <c r="W107" s="238">
        <f t="shared" si="34"/>
        <v>1.0000000000436011</v>
      </c>
      <c r="X107" s="238">
        <f t="shared" si="35"/>
        <v>1</v>
      </c>
    </row>
    <row r="108" spans="4:24" ht="19.2" customHeight="1" x14ac:dyDescent="0.3">
      <c r="D108" s="229" t="s">
        <v>7</v>
      </c>
      <c r="E108" s="229">
        <f t="shared" si="36"/>
        <v>145.5</v>
      </c>
      <c r="F108" s="230">
        <f t="shared" si="22"/>
        <v>5.0059065172177333E-9</v>
      </c>
      <c r="G108" s="238">
        <f t="shared" si="28"/>
        <v>199764018.07754827</v>
      </c>
      <c r="H108" s="238">
        <f t="shared" si="23"/>
        <v>184733125.47409165</v>
      </c>
      <c r="I108" s="229" t="s">
        <v>8</v>
      </c>
      <c r="J108" s="229">
        <f t="shared" si="29"/>
        <v>145.5</v>
      </c>
      <c r="K108" s="230">
        <f t="shared" si="24"/>
        <v>0.99999999499324244</v>
      </c>
      <c r="L108" s="238">
        <f t="shared" si="30"/>
        <v>1.0000000050067577</v>
      </c>
      <c r="M108" s="238">
        <f t="shared" si="25"/>
        <v>1</v>
      </c>
      <c r="O108" s="229" t="s">
        <v>7</v>
      </c>
      <c r="P108" s="229">
        <f t="shared" si="37"/>
        <v>145.5</v>
      </c>
      <c r="Q108" s="230">
        <f t="shared" si="26"/>
        <v>2.3702478644727128E-11</v>
      </c>
      <c r="R108" s="238">
        <f t="shared" si="31"/>
        <v>42189680454.472672</v>
      </c>
      <c r="S108" s="238">
        <f t="shared" si="32"/>
        <v>38996947879.539604</v>
      </c>
      <c r="T108" s="229" t="s">
        <v>8</v>
      </c>
      <c r="U108" s="229">
        <f t="shared" si="33"/>
        <v>145.5</v>
      </c>
      <c r="V108" s="230">
        <f t="shared" si="27"/>
        <v>0.99999999997629674</v>
      </c>
      <c r="W108" s="238">
        <f t="shared" si="34"/>
        <v>1.0000000000237033</v>
      </c>
      <c r="X108" s="238">
        <f t="shared" si="35"/>
        <v>1</v>
      </c>
    </row>
    <row r="109" spans="4:24" ht="19.2" customHeight="1" x14ac:dyDescent="0.3">
      <c r="D109" s="229" t="s">
        <v>7</v>
      </c>
      <c r="E109" s="229">
        <f t="shared" si="36"/>
        <v>146.5</v>
      </c>
      <c r="F109" s="230">
        <f t="shared" si="22"/>
        <v>2.9350303815496447E-9</v>
      </c>
      <c r="G109" s="238">
        <f t="shared" si="28"/>
        <v>340711975.68729001</v>
      </c>
      <c r="H109" s="238">
        <f t="shared" ref="H109:H113" si="38">IF(G109-(G109*$T$4/100)&lt;1, 1, G109-(G109*$T$4/100))</f>
        <v>315075701.62476528</v>
      </c>
      <c r="I109" s="229" t="s">
        <v>8</v>
      </c>
      <c r="J109" s="229">
        <f t="shared" si="29"/>
        <v>146.5</v>
      </c>
      <c r="K109" s="230">
        <f t="shared" si="24"/>
        <v>0.99999999706411857</v>
      </c>
      <c r="L109" s="238">
        <f t="shared" si="30"/>
        <v>1.0000000029358815</v>
      </c>
      <c r="M109" s="238">
        <f t="shared" ref="M109:M113" si="39">IF(L109-(L109*$T$4/100) &lt; 1, 1, L109-(L109*$T$4/100))</f>
        <v>1</v>
      </c>
      <c r="O109" s="229" t="s">
        <v>7</v>
      </c>
      <c r="P109" s="229">
        <f t="shared" si="37"/>
        <v>146.5</v>
      </c>
      <c r="Q109" s="230">
        <f t="shared" si="26"/>
        <v>1.2799561411791063E-11</v>
      </c>
      <c r="R109" s="238">
        <f t="shared" si="31"/>
        <v>78127677021.713547</v>
      </c>
      <c r="S109" s="238">
        <f t="shared" si="32"/>
        <v>72215312274.124405</v>
      </c>
      <c r="T109" s="229" t="s">
        <v>8</v>
      </c>
      <c r="U109" s="229">
        <f t="shared" si="33"/>
        <v>146.5</v>
      </c>
      <c r="V109" s="230">
        <f t="shared" si="27"/>
        <v>0.99999999998719968</v>
      </c>
      <c r="W109" s="238">
        <f t="shared" si="34"/>
        <v>1.0000000000128004</v>
      </c>
      <c r="X109" s="238">
        <f t="shared" si="35"/>
        <v>1</v>
      </c>
    </row>
    <row r="110" spans="4:24" ht="19.2" customHeight="1" x14ac:dyDescent="0.3">
      <c r="D110" s="229" t="s">
        <v>7</v>
      </c>
      <c r="E110" s="229">
        <f t="shared" si="36"/>
        <v>147.5</v>
      </c>
      <c r="F110" s="230">
        <f t="shared" si="22"/>
        <v>1.7094098114604037E-9</v>
      </c>
      <c r="G110" s="238">
        <f t="shared" si="28"/>
        <v>584997227.28610516</v>
      </c>
      <c r="H110" s="238">
        <f t="shared" si="38"/>
        <v>540980138.61679387</v>
      </c>
      <c r="I110" s="229" t="s">
        <v>8</v>
      </c>
      <c r="J110" s="229">
        <f t="shared" si="29"/>
        <v>147.5</v>
      </c>
      <c r="K110" s="230">
        <f t="shared" si="24"/>
        <v>0.99999999828973918</v>
      </c>
      <c r="L110" s="238">
        <f t="shared" si="30"/>
        <v>1.0000000017102608</v>
      </c>
      <c r="M110" s="238">
        <f t="shared" si="39"/>
        <v>1</v>
      </c>
      <c r="O110" s="229" t="s">
        <v>7</v>
      </c>
      <c r="P110" s="229">
        <f t="shared" si="37"/>
        <v>147.5</v>
      </c>
      <c r="Q110" s="230">
        <f t="shared" si="26"/>
        <v>6.8660010129142182E-12</v>
      </c>
      <c r="R110" s="238">
        <f t="shared" si="31"/>
        <v>145645186786.18112</v>
      </c>
      <c r="S110" s="238">
        <f t="shared" si="32"/>
        <v>134623388867.22687</v>
      </c>
      <c r="T110" s="229" t="s">
        <v>8</v>
      </c>
      <c r="U110" s="229">
        <f t="shared" si="33"/>
        <v>147.5</v>
      </c>
      <c r="V110" s="230">
        <f t="shared" si="27"/>
        <v>0.99999999999313327</v>
      </c>
      <c r="W110" s="238">
        <f t="shared" si="34"/>
        <v>1.0000000000068667</v>
      </c>
      <c r="X110" s="238">
        <f t="shared" si="35"/>
        <v>1</v>
      </c>
    </row>
    <row r="111" spans="4:24" ht="19.2" customHeight="1" x14ac:dyDescent="0.3">
      <c r="D111" s="229" t="s">
        <v>7</v>
      </c>
      <c r="E111" s="229">
        <f t="shared" si="36"/>
        <v>148.5</v>
      </c>
      <c r="F111" s="230">
        <f t="shared" si="22"/>
        <v>9.8894366552954654E-10</v>
      </c>
      <c r="G111" s="238">
        <f t="shared" si="28"/>
        <v>1011179943.6669966</v>
      </c>
      <c r="H111" s="238">
        <f t="shared" si="38"/>
        <v>935095485.20297182</v>
      </c>
      <c r="I111" s="229" t="s">
        <v>8</v>
      </c>
      <c r="J111" s="229">
        <f t="shared" si="29"/>
        <v>148.5</v>
      </c>
      <c r="K111" s="230">
        <f t="shared" si="24"/>
        <v>0.99999999901020531</v>
      </c>
      <c r="L111" s="238">
        <f t="shared" si="30"/>
        <v>1.0000000009897947</v>
      </c>
      <c r="M111" s="238">
        <f t="shared" si="39"/>
        <v>1</v>
      </c>
      <c r="O111" s="229" t="s">
        <v>7</v>
      </c>
      <c r="P111" s="229">
        <f t="shared" si="37"/>
        <v>148.5</v>
      </c>
      <c r="Q111" s="230">
        <f t="shared" si="26"/>
        <v>3.6586710675754429E-12</v>
      </c>
      <c r="R111" s="238">
        <f t="shared" si="31"/>
        <v>273323286387.34061</v>
      </c>
      <c r="S111" s="238">
        <f t="shared" si="32"/>
        <v>252639362012.0824</v>
      </c>
      <c r="T111" s="229" t="s">
        <v>8</v>
      </c>
      <c r="U111" s="229">
        <f t="shared" si="33"/>
        <v>148.5</v>
      </c>
      <c r="V111" s="230">
        <f t="shared" si="27"/>
        <v>0.99999999999634059</v>
      </c>
      <c r="W111" s="238">
        <f t="shared" si="34"/>
        <v>1.0000000000036593</v>
      </c>
      <c r="X111" s="238">
        <f t="shared" si="35"/>
        <v>1</v>
      </c>
    </row>
    <row r="112" spans="4:24" ht="19.2" customHeight="1" x14ac:dyDescent="0.3">
      <c r="D112" s="229" t="s">
        <v>7</v>
      </c>
      <c r="E112" s="229">
        <f t="shared" si="36"/>
        <v>149.5</v>
      </c>
      <c r="F112" s="230">
        <f t="shared" si="22"/>
        <v>5.682688017981074E-10</v>
      </c>
      <c r="G112" s="238">
        <f t="shared" si="28"/>
        <v>1759730600.7928209</v>
      </c>
      <c r="H112" s="238">
        <f t="shared" si="38"/>
        <v>1627322763.154788</v>
      </c>
      <c r="I112" s="229" t="s">
        <v>8</v>
      </c>
      <c r="J112" s="229">
        <f t="shared" si="29"/>
        <v>149.5</v>
      </c>
      <c r="K112" s="230">
        <f t="shared" si="24"/>
        <v>0.99999999943088014</v>
      </c>
      <c r="L112" s="238">
        <f t="shared" si="30"/>
        <v>1.0000000005691199</v>
      </c>
      <c r="M112" s="238">
        <f t="shared" si="39"/>
        <v>1</v>
      </c>
      <c r="O112" s="229" t="s">
        <v>7</v>
      </c>
      <c r="P112" s="229">
        <f t="shared" si="37"/>
        <v>149.5</v>
      </c>
      <c r="Q112" s="230">
        <f t="shared" si="26"/>
        <v>1.9366147210848064E-12</v>
      </c>
      <c r="R112" s="238">
        <f t="shared" si="31"/>
        <v>516364968784.21124</v>
      </c>
      <c r="S112" s="238">
        <f t="shared" si="32"/>
        <v>477288700876.21686</v>
      </c>
      <c r="T112" s="229" t="s">
        <v>8</v>
      </c>
      <c r="U112" s="229">
        <f t="shared" si="33"/>
        <v>149.5</v>
      </c>
      <c r="V112" s="230">
        <f t="shared" si="27"/>
        <v>0.99999999999806266</v>
      </c>
      <c r="W112" s="238">
        <f t="shared" si="34"/>
        <v>1.0000000000019373</v>
      </c>
      <c r="X112" s="238">
        <f t="shared" si="35"/>
        <v>1</v>
      </c>
    </row>
    <row r="113" spans="2:24" ht="19.2" customHeight="1" x14ac:dyDescent="0.3">
      <c r="D113" s="229" t="s">
        <v>7</v>
      </c>
      <c r="E113" s="229">
        <f t="shared" si="36"/>
        <v>150.5</v>
      </c>
      <c r="F113" s="230">
        <f t="shared" si="22"/>
        <v>3.2427738083387065E-10</v>
      </c>
      <c r="G113" s="238">
        <f t="shared" si="28"/>
        <v>3083779687.0954323</v>
      </c>
      <c r="H113" s="238">
        <f t="shared" si="38"/>
        <v>2851746101.9907379</v>
      </c>
      <c r="I113" s="229" t="s">
        <v>8</v>
      </c>
      <c r="J113" s="229">
        <f t="shared" si="29"/>
        <v>150.5</v>
      </c>
      <c r="K113" s="230">
        <f t="shared" si="24"/>
        <v>0.99999999967487152</v>
      </c>
      <c r="L113" s="238">
        <f t="shared" si="30"/>
        <v>1.0000000003251286</v>
      </c>
      <c r="M113" s="238">
        <f t="shared" si="39"/>
        <v>1</v>
      </c>
      <c r="O113" s="229" t="s">
        <v>7</v>
      </c>
      <c r="P113" s="229">
        <f t="shared" si="37"/>
        <v>150.5</v>
      </c>
      <c r="Q113" s="230">
        <f t="shared" si="26"/>
        <v>1.018184669623128E-12</v>
      </c>
      <c r="R113" s="238">
        <f t="shared" si="31"/>
        <v>982140106637.1792</v>
      </c>
      <c r="S113" s="238">
        <f t="shared" si="32"/>
        <v>907815990459.23047</v>
      </c>
      <c r="T113" s="229" t="s">
        <v>8</v>
      </c>
      <c r="U113" s="229">
        <f t="shared" si="33"/>
        <v>150.5</v>
      </c>
      <c r="V113" s="230">
        <f t="shared" si="27"/>
        <v>0.99999999999898104</v>
      </c>
      <c r="W113" s="238">
        <f t="shared" si="34"/>
        <v>1.000000000001019</v>
      </c>
      <c r="X113" s="238">
        <f t="shared" si="35"/>
        <v>1</v>
      </c>
    </row>
    <row r="115" spans="2:24" ht="19.2" customHeight="1" x14ac:dyDescent="0.3">
      <c r="D115" s="59" t="s">
        <v>20</v>
      </c>
      <c r="T115" s="340" t="s">
        <v>249</v>
      </c>
      <c r="U115" s="340"/>
      <c r="V115" s="340"/>
    </row>
    <row r="116" spans="2:24" s="61" customFormat="1" ht="19.2" customHeight="1" x14ac:dyDescent="0.3">
      <c r="B116" s="63"/>
      <c r="C116" s="231" t="s">
        <v>67</v>
      </c>
      <c r="D116" s="233"/>
      <c r="E116" s="234" t="s">
        <v>52</v>
      </c>
      <c r="F116" s="231" t="s">
        <v>28</v>
      </c>
      <c r="G116" s="235" t="s">
        <v>25</v>
      </c>
      <c r="H116" s="231" t="s">
        <v>27</v>
      </c>
      <c r="I116" s="254" t="s">
        <v>26</v>
      </c>
      <c r="J116" s="254"/>
      <c r="K116" s="256" t="s">
        <v>53</v>
      </c>
      <c r="L116" s="255" t="s">
        <v>28</v>
      </c>
      <c r="M116" s="235" t="s">
        <v>25</v>
      </c>
      <c r="N116" s="231" t="s">
        <v>27</v>
      </c>
      <c r="O116" s="231" t="s">
        <v>26</v>
      </c>
      <c r="P116" s="231" t="s">
        <v>199</v>
      </c>
      <c r="Q116" s="231" t="s">
        <v>198</v>
      </c>
      <c r="T116" s="231" t="s">
        <v>227</v>
      </c>
      <c r="U116" s="231" t="s">
        <v>25</v>
      </c>
      <c r="V116" s="231" t="s">
        <v>198</v>
      </c>
      <c r="X116" s="61" t="s">
        <v>32</v>
      </c>
    </row>
    <row r="117" spans="2:24" s="61" customFormat="1" ht="19.2" customHeight="1" x14ac:dyDescent="0.3">
      <c r="B117" s="63"/>
      <c r="C117" s="229">
        <v>1</v>
      </c>
      <c r="D117" s="339" t="str">
        <f t="shared" ref="D117:D148" si="40">HomeTeam</f>
        <v>Home Team</v>
      </c>
      <c r="E117" s="338"/>
      <c r="F117" s="248">
        <v>-50.5</v>
      </c>
      <c r="G117" s="230" cm="1">
        <f t="array" ref="G117">SUMPRODUCT(((HomePointsLive + HomeScoreLive) - (AwayPointsLive + AwayScoreLive) &gt; -F117)*(PoissonMatrixLive))</f>
        <v>3.9738174803496436E-4</v>
      </c>
      <c r="H117" s="238">
        <f t="shared" ref="H117:H122" si="41">1/G117</f>
        <v>2516.4718937016028</v>
      </c>
      <c r="I117" s="238">
        <f t="shared" ref="I117:I120" si="42">IF(H117-(H117*$T$6/100) &lt;1, 1, H117-(H117*$T$6/100))</f>
        <v>2388.9927254022455</v>
      </c>
      <c r="J117" s="337" t="str">
        <f t="shared" ref="J117:J132" si="43">AwayTeam</f>
        <v>Away Team</v>
      </c>
      <c r="K117" s="338"/>
      <c r="L117" s="248">
        <f t="shared" ref="L117:L122" si="44">-F117</f>
        <v>50.5</v>
      </c>
      <c r="M117" s="230" cm="1">
        <f t="array" ref="M117">SUMPRODUCT(((HomePointsLive + HomeScoreLive) - (AwayPointsLive + AwayScoreLive) &lt; L117)*(PoissonMatrixLive))</f>
        <v>0.99960261825110541</v>
      </c>
      <c r="N117" s="238">
        <f t="shared" ref="N117:N122" si="45">1/M117</f>
        <v>1.0003975397239253</v>
      </c>
      <c r="O117" s="238">
        <f t="shared" ref="O117:O120" si="46">IF(N117-(N117*$T$6/100) &lt;1, 1, N117-(N117*$T$6/100))</f>
        <v>1</v>
      </c>
      <c r="P117" s="230">
        <f t="shared" ref="P117:P122" si="47">ABS(G117-0.5)+ABS(M117-0.5)</f>
        <v>0.99920523650307047</v>
      </c>
      <c r="Q117" s="252">
        <f>MATCH(MIN($P$117:$P$217),$P$117:$P$217,0)-C117</f>
        <v>44</v>
      </c>
      <c r="T117" s="229" t="str">
        <f>(-F117+0.5) &amp; ":more"</f>
        <v>51:more</v>
      </c>
      <c r="U117" s="230" cm="1">
        <f t="array" ref="U117">SUMPRODUCT(((HomePointsLive + HomeScoreLive) - (AwayPointsLive + AwayScoreLive) &gt; $T118)*(PoissonMatrixLive))</f>
        <v>3.9738174803496436E-4</v>
      </c>
      <c r="V117" s="232">
        <f>MATCH(MAX($U$117:$U$219),$U$117:$U$218,0)-$C117</f>
        <v>44</v>
      </c>
      <c r="X117" s="3">
        <f>SUM(U117:U218)</f>
        <v>0.99999999999914813</v>
      </c>
    </row>
    <row r="118" spans="2:24" s="61" customFormat="1" ht="19.2" customHeight="1" x14ac:dyDescent="0.3">
      <c r="B118" s="63"/>
      <c r="C118" s="229">
        <v>2</v>
      </c>
      <c r="D118" s="339" t="str">
        <f t="shared" si="40"/>
        <v>Home Team</v>
      </c>
      <c r="E118" s="338"/>
      <c r="F118" s="248">
        <v>-49.5</v>
      </c>
      <c r="G118" s="238" cm="1">
        <f t="array" ref="G118">SUMPRODUCT(((HomePointsLive + HomeScoreLive) - (AwayPointsLive + AwayScoreLive) &gt; -F118)*(PoissonMatrixLive))</f>
        <v>5.226424989959454E-4</v>
      </c>
      <c r="H118" s="238">
        <f t="shared" si="41"/>
        <v>1913.3537780052554</v>
      </c>
      <c r="I118" s="253">
        <f t="shared" si="42"/>
        <v>1816.427303724726</v>
      </c>
      <c r="J118" s="337" t="str">
        <f t="shared" si="43"/>
        <v>Away Team</v>
      </c>
      <c r="K118" s="338"/>
      <c r="L118" s="248">
        <f t="shared" si="44"/>
        <v>49.5</v>
      </c>
      <c r="M118" s="230" cm="1">
        <f t="array" ref="M118">SUMPRODUCT(((HomePointsLive + HomeScoreLive) - (AwayPointsLive + AwayScoreLive) &lt; L118)*(PoissonMatrixLive))</f>
        <v>0.99947735750014399</v>
      </c>
      <c r="N118" s="238">
        <f t="shared" si="45"/>
        <v>1.0005229157978759</v>
      </c>
      <c r="O118" s="238">
        <f t="shared" si="46"/>
        <v>1</v>
      </c>
      <c r="P118" s="230">
        <f t="shared" si="47"/>
        <v>0.99895471500114807</v>
      </c>
      <c r="Q118" s="252">
        <f t="shared" ref="Q118:Q181" si="48">MATCH(MIN($P$117:$P$217),$P$117:$P$217,0)-C118</f>
        <v>43</v>
      </c>
      <c r="T118" s="229">
        <f t="shared" ref="T118:T137" si="49">-F118+0.5</f>
        <v>50</v>
      </c>
      <c r="U118" s="230" cm="1">
        <f t="array" ref="U118">SUMPRODUCT(((HomePointsLive + HomeScoreLive) - (AwayPointsLive + AwayScoreLive) = $T118)*(PoissonMatrixLive))</f>
        <v>1.2526075096098229E-4</v>
      </c>
      <c r="V118" s="232">
        <f t="shared" ref="V118:V181" si="50">MATCH(MAX($U$117:$U$219),$U$117:$U$218,0)-$C118</f>
        <v>43</v>
      </c>
    </row>
    <row r="119" spans="2:24" s="61" customFormat="1" ht="19.2" customHeight="1" x14ac:dyDescent="0.3">
      <c r="B119" s="63"/>
      <c r="C119" s="229">
        <v>3</v>
      </c>
      <c r="D119" s="339" t="str">
        <f t="shared" si="40"/>
        <v>Home Team</v>
      </c>
      <c r="E119" s="338"/>
      <c r="F119" s="248">
        <v>-48.5</v>
      </c>
      <c r="G119" s="238" cm="1">
        <f t="array" ref="G119">SUMPRODUCT(((HomePointsLive + HomeScoreLive) - (AwayPointsLive + AwayScoreLive) &gt; -F119)*(PoissonMatrixLive))</f>
        <v>6.8369947770547236E-4</v>
      </c>
      <c r="H119" s="238">
        <f t="shared" si="41"/>
        <v>1462.6309257336968</v>
      </c>
      <c r="I119" s="253">
        <f t="shared" si="42"/>
        <v>1388.5371222590293</v>
      </c>
      <c r="J119" s="337" t="str">
        <f t="shared" si="43"/>
        <v>Away Team</v>
      </c>
      <c r="K119" s="338"/>
      <c r="L119" s="248">
        <f t="shared" si="44"/>
        <v>48.5</v>
      </c>
      <c r="M119" s="230" cm="1">
        <f t="array" ref="M119">SUMPRODUCT(((HomePointsLive + HomeScoreLive) - (AwayPointsLive + AwayScoreLive) &lt; L119)*(PoissonMatrixLive))</f>
        <v>0.99931630052143461</v>
      </c>
      <c r="N119" s="238">
        <f t="shared" si="45"/>
        <v>1.0006841672433529</v>
      </c>
      <c r="O119" s="238">
        <f t="shared" si="46"/>
        <v>1</v>
      </c>
      <c r="P119" s="230">
        <f t="shared" si="47"/>
        <v>0.9986326010437292</v>
      </c>
      <c r="Q119" s="252">
        <f t="shared" si="48"/>
        <v>42</v>
      </c>
      <c r="T119" s="229">
        <f t="shared" si="49"/>
        <v>49</v>
      </c>
      <c r="U119" s="230" cm="1">
        <f t="array" ref="U119">SUMPRODUCT(((HomePointsLive + HomeScoreLive) - (AwayPointsLive + AwayScoreLive) = $T119)*(PoissonMatrixLive))</f>
        <v>1.610569787095274E-4</v>
      </c>
      <c r="V119" s="232">
        <f t="shared" si="50"/>
        <v>42</v>
      </c>
    </row>
    <row r="120" spans="2:24" s="61" customFormat="1" ht="19.2" customHeight="1" x14ac:dyDescent="0.3">
      <c r="B120" s="63"/>
      <c r="C120" s="229">
        <v>4</v>
      </c>
      <c r="D120" s="339" t="str">
        <f t="shared" si="40"/>
        <v>Home Team</v>
      </c>
      <c r="E120" s="338"/>
      <c r="F120" s="248">
        <v>-47.5</v>
      </c>
      <c r="G120" s="238" cm="1">
        <f t="array" ref="G120">SUMPRODUCT(((HomePointsLive + HomeScoreLive) - (AwayPointsLive + AwayScoreLive) &gt; -F120)*(PoissonMatrixLive))</f>
        <v>8.895920298164331E-4</v>
      </c>
      <c r="H120" s="238">
        <f t="shared" si="41"/>
        <v>1124.1107906579937</v>
      </c>
      <c r="I120" s="253">
        <f t="shared" si="42"/>
        <v>1067.1657045522927</v>
      </c>
      <c r="J120" s="337" t="str">
        <f t="shared" si="43"/>
        <v>Away Team</v>
      </c>
      <c r="K120" s="338"/>
      <c r="L120" s="248">
        <f t="shared" si="44"/>
        <v>47.5</v>
      </c>
      <c r="M120" s="230" cm="1">
        <f t="array" ref="M120">SUMPRODUCT(((HomePointsLive + HomeScoreLive) - (AwayPointsLive + AwayScoreLive) &lt; L120)*(PoissonMatrixLive))</f>
        <v>0.99911040796932371</v>
      </c>
      <c r="N120" s="238">
        <f t="shared" si="45"/>
        <v>1.0008903841092842</v>
      </c>
      <c r="O120" s="238">
        <f t="shared" si="46"/>
        <v>1</v>
      </c>
      <c r="P120" s="230">
        <f t="shared" si="47"/>
        <v>0.99822081593950729</v>
      </c>
      <c r="Q120" s="252">
        <f t="shared" si="48"/>
        <v>41</v>
      </c>
      <c r="T120" s="229">
        <f t="shared" si="49"/>
        <v>48</v>
      </c>
      <c r="U120" s="230" cm="1">
        <f t="array" ref="U120">SUMPRODUCT(((HomePointsLive + HomeScoreLive) - (AwayPointsLive + AwayScoreLive) = $T120)*(PoissonMatrixLive))</f>
        <v>2.0589255211096082E-4</v>
      </c>
      <c r="V120" s="232">
        <f t="shared" si="50"/>
        <v>41</v>
      </c>
    </row>
    <row r="121" spans="2:24" s="61" customFormat="1" ht="19.2" customHeight="1" x14ac:dyDescent="0.3">
      <c r="B121" s="63"/>
      <c r="C121" s="229">
        <v>5</v>
      </c>
      <c r="D121" s="339" t="str">
        <f t="shared" si="40"/>
        <v>Home Team</v>
      </c>
      <c r="E121" s="338"/>
      <c r="F121" s="248">
        <v>-46.5</v>
      </c>
      <c r="G121" s="238" cm="1">
        <f t="array" ref="G121">SUMPRODUCT(((HomePointsLive + HomeScoreLive) - (AwayPointsLive + AwayScoreLive) &gt; -F121)*(PoissonMatrixLive))</f>
        <v>1.1512862918634916E-3</v>
      </c>
      <c r="H121" s="238">
        <f t="shared" si="41"/>
        <v>868.59368262031762</v>
      </c>
      <c r="I121" s="253">
        <f t="shared" ref="I121:I129" si="51">IF(H121-(H121*$T$6/100) &lt;1, 1, H121-(H121*$T$6/100))</f>
        <v>824.59255527705159</v>
      </c>
      <c r="J121" s="337" t="str">
        <f t="shared" si="43"/>
        <v>Away Team</v>
      </c>
      <c r="K121" s="338"/>
      <c r="L121" s="248">
        <f t="shared" si="44"/>
        <v>46.5</v>
      </c>
      <c r="M121" s="230" cm="1">
        <f t="array" ref="M121">SUMPRODUCT(((HomePointsLive + HomeScoreLive) - (AwayPointsLive + AwayScoreLive) &lt; L121)*(PoissonMatrixLive))</f>
        <v>0.99884871370727712</v>
      </c>
      <c r="N121" s="238">
        <f t="shared" si="45"/>
        <v>1.0011526132805937</v>
      </c>
      <c r="O121" s="238">
        <f t="shared" ref="O121:O129" si="52">IF(N121-(N121*$T$6/100) &lt;1, 1, N121-(N121*$T$6/100))</f>
        <v>1</v>
      </c>
      <c r="P121" s="230">
        <f t="shared" si="47"/>
        <v>0.99769742741541356</v>
      </c>
      <c r="Q121" s="252">
        <f t="shared" si="48"/>
        <v>40</v>
      </c>
      <c r="T121" s="229">
        <f t="shared" si="49"/>
        <v>47</v>
      </c>
      <c r="U121" s="230" cm="1">
        <f t="array" ref="U121">SUMPRODUCT(((HomePointsLive + HomeScoreLive) - (AwayPointsLive + AwayScoreLive) = $T121)*(PoissonMatrixLive))</f>
        <v>2.6169426204705851E-4</v>
      </c>
      <c r="V121" s="232">
        <f t="shared" si="50"/>
        <v>40</v>
      </c>
    </row>
    <row r="122" spans="2:24" s="61" customFormat="1" ht="19.2" customHeight="1" x14ac:dyDescent="0.3">
      <c r="B122" s="63"/>
      <c r="C122" s="229">
        <v>6</v>
      </c>
      <c r="D122" s="339" t="str">
        <f t="shared" si="40"/>
        <v>Home Team</v>
      </c>
      <c r="E122" s="338"/>
      <c r="F122" s="248">
        <v>-45.5</v>
      </c>
      <c r="G122" s="238" cm="1">
        <f t="array" ref="G122">SUMPRODUCT(((HomePointsLive + HomeScoreLive) - (AwayPointsLive + AwayScoreLive) &gt; -F122)*(PoissonMatrixLive))</f>
        <v>1.4819878376691558E-3</v>
      </c>
      <c r="H122" s="238">
        <f t="shared" si="41"/>
        <v>674.76937028901818</v>
      </c>
      <c r="I122" s="253">
        <f t="shared" si="51"/>
        <v>640.5869745572719</v>
      </c>
      <c r="J122" s="337" t="str">
        <f t="shared" si="43"/>
        <v>Away Team</v>
      </c>
      <c r="K122" s="338"/>
      <c r="L122" s="248">
        <f t="shared" si="44"/>
        <v>45.5</v>
      </c>
      <c r="M122" s="230" cm="1">
        <f t="array" ref="M122">SUMPRODUCT(((HomePointsLive + HomeScoreLive) - (AwayPointsLive + AwayScoreLive) &lt; L122)*(PoissonMatrixLive))</f>
        <v>0.99851801216147151</v>
      </c>
      <c r="N122" s="238">
        <f t="shared" si="45"/>
        <v>1.0014841873861848</v>
      </c>
      <c r="O122" s="238">
        <f t="shared" si="52"/>
        <v>1</v>
      </c>
      <c r="P122" s="230">
        <f t="shared" si="47"/>
        <v>0.99703602432380234</v>
      </c>
      <c r="Q122" s="252">
        <f t="shared" si="48"/>
        <v>39</v>
      </c>
      <c r="T122" s="229">
        <f t="shared" si="49"/>
        <v>46</v>
      </c>
      <c r="U122" s="230" cm="1">
        <f t="array" ref="U122">SUMPRODUCT(((HomePointsLive + HomeScoreLive) - (AwayPointsLive + AwayScoreLive) = $T122)*(PoissonMatrixLive))</f>
        <v>3.3070154580566274E-4</v>
      </c>
      <c r="V122" s="232">
        <f t="shared" si="50"/>
        <v>39</v>
      </c>
    </row>
    <row r="123" spans="2:24" s="61" customFormat="1" ht="19.2" customHeight="1" x14ac:dyDescent="0.3">
      <c r="B123" s="63"/>
      <c r="C123" s="229">
        <v>7</v>
      </c>
      <c r="D123" s="339" t="str">
        <f t="shared" si="40"/>
        <v>Home Team</v>
      </c>
      <c r="E123" s="338"/>
      <c r="F123" s="248">
        <v>-44.5</v>
      </c>
      <c r="G123" s="238" cm="1">
        <f t="array" ref="G123">SUMPRODUCT(((HomePointsLive + HomeScoreLive) - (AwayPointsLive + AwayScoreLive) &gt; -F123)*(PoissonMatrixLive))</f>
        <v>1.8974799304372963E-3</v>
      </c>
      <c r="H123" s="238">
        <f t="shared" ref="H123:H131" si="53">1/G123</f>
        <v>527.01479681502531</v>
      </c>
      <c r="I123" s="253">
        <f t="shared" si="51"/>
        <v>500.31733671321155</v>
      </c>
      <c r="J123" s="337" t="str">
        <f t="shared" si="43"/>
        <v>Away Team</v>
      </c>
      <c r="K123" s="338"/>
      <c r="L123" s="248">
        <f t="shared" ref="L123:L131" si="54">-F123</f>
        <v>44.5</v>
      </c>
      <c r="M123" s="230" cm="1">
        <f t="array" ref="M123">SUMPRODUCT(((HomePointsLive + HomeScoreLive) - (AwayPointsLive + AwayScoreLive) &lt; L123)*(PoissonMatrixLive))</f>
        <v>0.99810252006870315</v>
      </c>
      <c r="N123" s="238">
        <f t="shared" ref="N123:N131" si="55">1/M123</f>
        <v>1.001901087206118</v>
      </c>
      <c r="O123" s="238">
        <f t="shared" si="52"/>
        <v>1</v>
      </c>
      <c r="P123" s="230">
        <f t="shared" ref="P123:P131" si="56">ABS(G123-0.5)+ABS(M123-0.5)</f>
        <v>0.99620504013826583</v>
      </c>
      <c r="Q123" s="252">
        <f t="shared" si="48"/>
        <v>38</v>
      </c>
      <c r="T123" s="229">
        <f t="shared" si="49"/>
        <v>45</v>
      </c>
      <c r="U123" s="230" cm="1">
        <f t="array" ref="U123">SUMPRODUCT(((HomePointsLive + HomeScoreLive) - (AwayPointsLive + AwayScoreLive) = $T123)*(PoissonMatrixLive))</f>
        <v>4.1549209276813784E-4</v>
      </c>
      <c r="V123" s="232">
        <f t="shared" si="50"/>
        <v>38</v>
      </c>
    </row>
    <row r="124" spans="2:24" s="61" customFormat="1" ht="19.2" customHeight="1" x14ac:dyDescent="0.3">
      <c r="B124" s="63"/>
      <c r="C124" s="229">
        <v>8</v>
      </c>
      <c r="D124" s="339" t="str">
        <f t="shared" si="40"/>
        <v>Home Team</v>
      </c>
      <c r="E124" s="338"/>
      <c r="F124" s="248">
        <v>-43.5</v>
      </c>
      <c r="G124" s="238" cm="1">
        <f t="array" ref="G124">SUMPRODUCT(((HomePointsLive + HomeScoreLive) - (AwayPointsLive + AwayScoreLive) &gt; -F124)*(PoissonMatrixLive))</f>
        <v>2.4164830090467365E-3</v>
      </c>
      <c r="H124" s="238">
        <f t="shared" si="53"/>
        <v>413.82455256512804</v>
      </c>
      <c r="I124" s="253">
        <f t="shared" si="51"/>
        <v>392.86107194176304</v>
      </c>
      <c r="J124" s="337" t="str">
        <f t="shared" si="43"/>
        <v>Away Team</v>
      </c>
      <c r="K124" s="338"/>
      <c r="L124" s="248">
        <f t="shared" si="54"/>
        <v>43.5</v>
      </c>
      <c r="M124" s="230" cm="1">
        <f t="array" ref="M124">SUMPRODUCT(((HomePointsLive + HomeScoreLive) - (AwayPointsLive + AwayScoreLive) &lt; L124)*(PoissonMatrixLive))</f>
        <v>0.99758351699009362</v>
      </c>
      <c r="N124" s="238">
        <f t="shared" si="55"/>
        <v>1.0024223365450118</v>
      </c>
      <c r="O124" s="238">
        <f t="shared" si="52"/>
        <v>1</v>
      </c>
      <c r="P124" s="230">
        <f t="shared" si="56"/>
        <v>0.99516703398104689</v>
      </c>
      <c r="Q124" s="252">
        <f t="shared" si="48"/>
        <v>37</v>
      </c>
      <c r="T124" s="229">
        <f t="shared" si="49"/>
        <v>44</v>
      </c>
      <c r="U124" s="230" cm="1">
        <f t="array" ref="U124">SUMPRODUCT(((HomePointsLive + HomeScoreLive) - (AwayPointsLive + AwayScoreLive) = $T124)*(PoissonMatrixLive))</f>
        <v>5.1900307860943914E-4</v>
      </c>
      <c r="V124" s="232">
        <f t="shared" si="50"/>
        <v>37</v>
      </c>
    </row>
    <row r="125" spans="2:24" s="61" customFormat="1" ht="19.2" customHeight="1" x14ac:dyDescent="0.3">
      <c r="B125" s="63"/>
      <c r="C125" s="229">
        <v>9</v>
      </c>
      <c r="D125" s="339" t="str">
        <f t="shared" si="40"/>
        <v>Home Team</v>
      </c>
      <c r="E125" s="338"/>
      <c r="F125" s="248">
        <v>-42.5</v>
      </c>
      <c r="G125" s="238" cm="1">
        <f t="array" ref="G125">SUMPRODUCT(((HomePointsLive + HomeScoreLive) - (AwayPointsLive + AwayScoreLive) &gt; -F125)*(PoissonMatrixLive))</f>
        <v>3.0610290191647512E-3</v>
      </c>
      <c r="H125" s="238">
        <f t="shared" si="53"/>
        <v>326.6875268869112</v>
      </c>
      <c r="I125" s="253">
        <f t="shared" si="51"/>
        <v>310.13822453803476</v>
      </c>
      <c r="J125" s="337" t="str">
        <f t="shared" si="43"/>
        <v>Away Team</v>
      </c>
      <c r="K125" s="338"/>
      <c r="L125" s="248">
        <f t="shared" si="54"/>
        <v>42.5</v>
      </c>
      <c r="M125" s="230" cm="1">
        <f t="array" ref="M125">SUMPRODUCT(((HomePointsLive + HomeScoreLive) - (AwayPointsLive + AwayScoreLive) &lt; L125)*(PoissonMatrixLive))</f>
        <v>0.9969389709799753</v>
      </c>
      <c r="N125" s="238">
        <f t="shared" si="55"/>
        <v>1.0030704276882825</v>
      </c>
      <c r="O125" s="238">
        <f t="shared" si="52"/>
        <v>1</v>
      </c>
      <c r="P125" s="230">
        <f t="shared" si="56"/>
        <v>0.99387794196081058</v>
      </c>
      <c r="Q125" s="252">
        <f t="shared" si="48"/>
        <v>36</v>
      </c>
      <c r="T125" s="229">
        <f t="shared" si="49"/>
        <v>43</v>
      </c>
      <c r="U125" s="230" cm="1">
        <f t="array" ref="U125">SUMPRODUCT(((HomePointsLive + HomeScoreLive) - (AwayPointsLive + AwayScoreLive) = $T125)*(PoissonMatrixLive))</f>
        <v>6.4454601011801956E-4</v>
      </c>
      <c r="V125" s="232">
        <f t="shared" si="50"/>
        <v>36</v>
      </c>
    </row>
    <row r="126" spans="2:24" s="61" customFormat="1" ht="19.2" customHeight="1" x14ac:dyDescent="0.3">
      <c r="B126" s="63"/>
      <c r="C126" s="229">
        <v>10</v>
      </c>
      <c r="D126" s="339" t="str">
        <f t="shared" si="40"/>
        <v>Home Team</v>
      </c>
      <c r="E126" s="338"/>
      <c r="F126" s="248">
        <v>-41.5</v>
      </c>
      <c r="G126" s="238" cm="1">
        <f t="array" ref="G126">SUMPRODUCT(((HomePointsLive + HomeScoreLive) - (AwayPointsLive + AwayScoreLive) &gt; -F126)*(PoissonMatrixLive))</f>
        <v>3.8568419470248741E-3</v>
      </c>
      <c r="H126" s="238">
        <f t="shared" si="53"/>
        <v>259.27948662023579</v>
      </c>
      <c r="I126" s="253">
        <f t="shared" si="51"/>
        <v>246.14493367960543</v>
      </c>
      <c r="J126" s="337" t="str">
        <f t="shared" si="43"/>
        <v>Away Team</v>
      </c>
      <c r="K126" s="338"/>
      <c r="L126" s="248">
        <f t="shared" si="54"/>
        <v>41.5</v>
      </c>
      <c r="M126" s="230" cm="1">
        <f t="array" ref="M126">SUMPRODUCT(((HomePointsLive + HomeScoreLive) - (AwayPointsLive + AwayScoreLive) &lt; L126)*(PoissonMatrixLive))</f>
        <v>0.99614315805211506</v>
      </c>
      <c r="N126" s="238">
        <f t="shared" si="55"/>
        <v>1.0038717747712353</v>
      </c>
      <c r="O126" s="238">
        <f t="shared" si="52"/>
        <v>1</v>
      </c>
      <c r="P126" s="230">
        <f t="shared" si="56"/>
        <v>0.99228631610509022</v>
      </c>
      <c r="Q126" s="252">
        <f t="shared" si="48"/>
        <v>35</v>
      </c>
      <c r="T126" s="229">
        <f t="shared" si="49"/>
        <v>42</v>
      </c>
      <c r="U126" s="230" cm="1">
        <f t="array" ref="U126">SUMPRODUCT(((HomePointsLive + HomeScoreLive) - (AwayPointsLive + AwayScoreLive) = $T126)*(PoissonMatrixLive))</f>
        <v>7.958129278601248E-4</v>
      </c>
      <c r="V126" s="232">
        <f t="shared" si="50"/>
        <v>35</v>
      </c>
    </row>
    <row r="127" spans="2:24" s="61" customFormat="1" ht="19.2" customHeight="1" x14ac:dyDescent="0.3">
      <c r="B127" s="63"/>
      <c r="C127" s="229">
        <v>11</v>
      </c>
      <c r="D127" s="339" t="str">
        <f t="shared" si="40"/>
        <v>Home Team</v>
      </c>
      <c r="E127" s="338"/>
      <c r="F127" s="248">
        <v>-40.5</v>
      </c>
      <c r="G127" s="238" cm="1">
        <f t="array" ref="G127">SUMPRODUCT(((HomePointsLive + HomeScoreLive) - (AwayPointsLive + AwayScoreLive) &gt; -F127)*(PoissonMatrixLive))</f>
        <v>4.8337134847210505E-3</v>
      </c>
      <c r="H127" s="238">
        <f t="shared" si="53"/>
        <v>206.8802801740139</v>
      </c>
      <c r="I127" s="253">
        <f t="shared" si="51"/>
        <v>196.40016071783032</v>
      </c>
      <c r="J127" s="337" t="str">
        <f t="shared" si="43"/>
        <v>Away Team</v>
      </c>
      <c r="K127" s="338"/>
      <c r="L127" s="248">
        <f t="shared" si="54"/>
        <v>40.5</v>
      </c>
      <c r="M127" s="230" cm="1">
        <f t="array" ref="M127">SUMPRODUCT(((HomePointsLive + HomeScoreLive) - (AwayPointsLive + AwayScoreLive) &lt; L127)*(PoissonMatrixLive))</f>
        <v>0.99516628651441896</v>
      </c>
      <c r="N127" s="238">
        <f t="shared" si="55"/>
        <v>1.004857191758888</v>
      </c>
      <c r="O127" s="238">
        <f t="shared" si="52"/>
        <v>1</v>
      </c>
      <c r="P127" s="230">
        <f t="shared" si="56"/>
        <v>0.9903325730296979</v>
      </c>
      <c r="Q127" s="252">
        <f t="shared" si="48"/>
        <v>34</v>
      </c>
      <c r="T127" s="229">
        <f t="shared" si="49"/>
        <v>41</v>
      </c>
      <c r="U127" s="230" cm="1">
        <f t="array" ref="U127">SUMPRODUCT(((HomePointsLive + HomeScoreLive) - (AwayPointsLive + AwayScoreLive) = $T127)*(PoissonMatrixLive))</f>
        <v>9.7687153769617646E-4</v>
      </c>
      <c r="V127" s="232">
        <f t="shared" si="50"/>
        <v>34</v>
      </c>
    </row>
    <row r="128" spans="2:24" s="61" customFormat="1" ht="19.2" customHeight="1" x14ac:dyDescent="0.3">
      <c r="B128" s="63"/>
      <c r="C128" s="229">
        <v>12</v>
      </c>
      <c r="D128" s="339" t="str">
        <f t="shared" si="40"/>
        <v>Home Team</v>
      </c>
      <c r="E128" s="338"/>
      <c r="F128" s="248">
        <v>-39.5</v>
      </c>
      <c r="G128" s="238" cm="1">
        <f t="array" ref="G128">SUMPRODUCT(((HomePointsLive + HomeScoreLive) - (AwayPointsLive + AwayScoreLive) &gt; -F128)*(PoissonMatrixLive))</f>
        <v>6.0258602350009719E-3</v>
      </c>
      <c r="H128" s="238">
        <f t="shared" si="53"/>
        <v>165.95140959153673</v>
      </c>
      <c r="I128" s="253">
        <f t="shared" si="51"/>
        <v>157.5446605530181</v>
      </c>
      <c r="J128" s="337" t="str">
        <f t="shared" si="43"/>
        <v>Away Team</v>
      </c>
      <c r="K128" s="338"/>
      <c r="L128" s="248">
        <f t="shared" si="54"/>
        <v>39.5</v>
      </c>
      <c r="M128" s="230" cm="1">
        <f t="array" ref="M128">SUMPRODUCT(((HomePointsLive + HomeScoreLive) - (AwayPointsLive + AwayScoreLive) &lt; L128)*(PoissonMatrixLive))</f>
        <v>0.9939741397641394</v>
      </c>
      <c r="N128" s="238">
        <f t="shared" si="55"/>
        <v>1.0060623913588844</v>
      </c>
      <c r="O128" s="238">
        <f t="shared" si="52"/>
        <v>1</v>
      </c>
      <c r="P128" s="230">
        <f t="shared" si="56"/>
        <v>0.98794827952913844</v>
      </c>
      <c r="Q128" s="252">
        <f t="shared" si="48"/>
        <v>33</v>
      </c>
      <c r="T128" s="229">
        <f t="shared" si="49"/>
        <v>40</v>
      </c>
      <c r="U128" s="230" cm="1">
        <f t="array" ref="U128">SUMPRODUCT(((HomePointsLive + HomeScoreLive) - (AwayPointsLive + AwayScoreLive) = $T128)*(PoissonMatrixLive))</f>
        <v>1.1921467502799266E-3</v>
      </c>
      <c r="V128" s="232">
        <f t="shared" si="50"/>
        <v>33</v>
      </c>
    </row>
    <row r="129" spans="2:22" s="61" customFormat="1" ht="19.2" customHeight="1" x14ac:dyDescent="0.3">
      <c r="B129" s="63"/>
      <c r="C129" s="229">
        <v>13</v>
      </c>
      <c r="D129" s="339" t="str">
        <f t="shared" si="40"/>
        <v>Home Team</v>
      </c>
      <c r="E129" s="338"/>
      <c r="F129" s="248">
        <v>-38.5</v>
      </c>
      <c r="G129" s="238" cm="1">
        <f t="array" ref="G129">SUMPRODUCT(((HomePointsLive + HomeScoreLive) - (AwayPointsLive + AwayScoreLive) &gt; -F129)*(PoissonMatrixLive))</f>
        <v>7.4722463617468583E-3</v>
      </c>
      <c r="H129" s="238">
        <f t="shared" si="53"/>
        <v>133.82856394020453</v>
      </c>
      <c r="I129" s="253">
        <f t="shared" si="51"/>
        <v>127.04909063533891</v>
      </c>
      <c r="J129" s="337" t="str">
        <f t="shared" si="43"/>
        <v>Away Team</v>
      </c>
      <c r="K129" s="338"/>
      <c r="L129" s="248">
        <f t="shared" si="54"/>
        <v>38.5</v>
      </c>
      <c r="M129" s="230" cm="1">
        <f t="array" ref="M129">SUMPRODUCT(((HomePointsLive + HomeScoreLive) - (AwayPointsLive + AwayScoreLive) &lt; L129)*(PoissonMatrixLive))</f>
        <v>0.99252775363739343</v>
      </c>
      <c r="N129" s="238">
        <f t="shared" si="55"/>
        <v>1.007528501178151</v>
      </c>
      <c r="O129" s="238">
        <f t="shared" si="52"/>
        <v>1</v>
      </c>
      <c r="P129" s="230">
        <f t="shared" si="56"/>
        <v>0.98505550727564661</v>
      </c>
      <c r="Q129" s="252">
        <f t="shared" si="48"/>
        <v>32</v>
      </c>
      <c r="T129" s="229">
        <f t="shared" si="49"/>
        <v>39</v>
      </c>
      <c r="U129" s="230" cm="1">
        <f t="array" ref="U129">SUMPRODUCT(((HomePointsLive + HomeScoreLive) - (AwayPointsLive + AwayScoreLive) = $T129)*(PoissonMatrixLive))</f>
        <v>1.4463861267458781E-3</v>
      </c>
      <c r="V129" s="232">
        <f t="shared" si="50"/>
        <v>32</v>
      </c>
    </row>
    <row r="130" spans="2:22" s="61" customFormat="1" ht="19.2" customHeight="1" x14ac:dyDescent="0.3">
      <c r="B130" s="63"/>
      <c r="C130" s="229">
        <v>14</v>
      </c>
      <c r="D130" s="339" t="str">
        <f t="shared" si="40"/>
        <v>Home Team</v>
      </c>
      <c r="E130" s="338"/>
      <c r="F130" s="248">
        <v>-37.5</v>
      </c>
      <c r="G130" s="238" cm="1">
        <f t="array" ref="G130">SUMPRODUCT(((HomePointsLive + HomeScoreLive) - (AwayPointsLive + AwayScoreLive) &gt; -F130)*(PoissonMatrixLive))</f>
        <v>9.2168532464076119E-3</v>
      </c>
      <c r="H130" s="238">
        <f t="shared" si="53"/>
        <v>108.49689945858289</v>
      </c>
      <c r="I130" s="253">
        <f t="shared" ref="I130:I134" si="57">IF(H130-(H130*$T$6/100) &lt;1, 1, H130-(H130*$T$6/100))</f>
        <v>103.00067494653626</v>
      </c>
      <c r="J130" s="337" t="str">
        <f t="shared" si="43"/>
        <v>Away Team</v>
      </c>
      <c r="K130" s="338"/>
      <c r="L130" s="248">
        <f t="shared" si="54"/>
        <v>37.5</v>
      </c>
      <c r="M130" s="230" cm="1">
        <f t="array" ref="M130">SUMPRODUCT(((HomePointsLive + HomeScoreLive) - (AwayPointsLive + AwayScoreLive) &lt; L130)*(PoissonMatrixLive))</f>
        <v>0.99078314675273249</v>
      </c>
      <c r="N130" s="238">
        <f t="shared" si="55"/>
        <v>1.0093025938899702</v>
      </c>
      <c r="O130" s="238">
        <f t="shared" ref="O130:O136" si="58">IF(N130-(N130*$T$6/100) &lt;1, 1, N130-(N130*$T$6/100))</f>
        <v>1</v>
      </c>
      <c r="P130" s="230">
        <f t="shared" si="56"/>
        <v>0.98156629350632496</v>
      </c>
      <c r="Q130" s="252">
        <f t="shared" si="48"/>
        <v>31</v>
      </c>
      <c r="T130" s="229">
        <f t="shared" si="49"/>
        <v>38</v>
      </c>
      <c r="U130" s="230" cm="1">
        <f t="array" ref="U130">SUMPRODUCT(((HomePointsLive + HomeScoreLive) - (AwayPointsLive + AwayScoreLive) = $T130)*(PoissonMatrixLive))</f>
        <v>1.7446068846607308E-3</v>
      </c>
      <c r="V130" s="232">
        <f t="shared" si="50"/>
        <v>31</v>
      </c>
    </row>
    <row r="131" spans="2:22" s="61" customFormat="1" ht="19.2" customHeight="1" x14ac:dyDescent="0.3">
      <c r="B131" s="63"/>
      <c r="C131" s="229">
        <v>15</v>
      </c>
      <c r="D131" s="339" t="str">
        <f t="shared" si="40"/>
        <v>Home Team</v>
      </c>
      <c r="E131" s="338"/>
      <c r="F131" s="248">
        <v>-36.5</v>
      </c>
      <c r="G131" s="238" cm="1">
        <f t="array" ref="G131">SUMPRODUCT(((HomePointsLive + HomeScoreLive) - (AwayPointsLive + AwayScoreLive) &gt; -F131)*(PoissonMatrixLive))</f>
        <v>1.1308875680393562E-2</v>
      </c>
      <c r="H131" s="238">
        <f t="shared" si="53"/>
        <v>88.426120178659431</v>
      </c>
      <c r="I131" s="253">
        <f t="shared" si="57"/>
        <v>83.946639090661549</v>
      </c>
      <c r="J131" s="337" t="str">
        <f t="shared" si="43"/>
        <v>Away Team</v>
      </c>
      <c r="K131" s="338"/>
      <c r="L131" s="248">
        <f t="shared" si="54"/>
        <v>36.5</v>
      </c>
      <c r="M131" s="230" cm="1">
        <f t="array" ref="M131">SUMPRODUCT(((HomePointsLive + HomeScoreLive) - (AwayPointsLive + AwayScoreLive) &lt; L131)*(PoissonMatrixLive))</f>
        <v>0.98869112431874651</v>
      </c>
      <c r="N131" s="238">
        <f t="shared" si="55"/>
        <v>1.0114382291932131</v>
      </c>
      <c r="O131" s="238">
        <f t="shared" si="58"/>
        <v>1</v>
      </c>
      <c r="P131" s="230">
        <f t="shared" si="56"/>
        <v>0.97738224863835299</v>
      </c>
      <c r="Q131" s="252">
        <f t="shared" si="48"/>
        <v>30</v>
      </c>
      <c r="T131" s="229">
        <f t="shared" si="49"/>
        <v>37</v>
      </c>
      <c r="U131" s="230" cm="1">
        <f t="array" ref="U131">SUMPRODUCT(((HomePointsLive + HomeScoreLive) - (AwayPointsLive + AwayScoreLive) = $T131)*(PoissonMatrixLive))</f>
        <v>2.0920224339859564E-3</v>
      </c>
      <c r="V131" s="232">
        <f t="shared" si="50"/>
        <v>30</v>
      </c>
    </row>
    <row r="132" spans="2:22" s="61" customFormat="1" ht="19.2" customHeight="1" x14ac:dyDescent="0.3">
      <c r="B132" s="63"/>
      <c r="C132" s="229">
        <v>16</v>
      </c>
      <c r="D132" s="339" t="str">
        <f t="shared" si="40"/>
        <v>Home Team</v>
      </c>
      <c r="E132" s="338"/>
      <c r="F132" s="248">
        <v>-35.5</v>
      </c>
      <c r="G132" s="238" cm="1">
        <f t="array" ref="G132">SUMPRODUCT(((HomePointsLive + HomeScoreLive) - (AwayPointsLive + AwayScoreLive) &gt; -F132)*(PoissonMatrixLive))</f>
        <v>1.3802822586489415E-2</v>
      </c>
      <c r="H132" s="238">
        <f t="shared" ref="H132:H136" si="59">1/G132</f>
        <v>72.448949751685404</v>
      </c>
      <c r="I132" s="253">
        <f t="shared" si="57"/>
        <v>68.77883848136976</v>
      </c>
      <c r="J132" s="337" t="str">
        <f t="shared" si="43"/>
        <v>Away Team</v>
      </c>
      <c r="K132" s="338"/>
      <c r="L132" s="248">
        <f t="shared" ref="L132:L136" si="60">-F132</f>
        <v>35.5</v>
      </c>
      <c r="M132" s="230" cm="1">
        <f t="array" ref="M132">SUMPRODUCT(((HomePointsLive + HomeScoreLive) - (AwayPointsLive + AwayScoreLive) &lt; L132)*(PoissonMatrixLive))</f>
        <v>0.98619717741265089</v>
      </c>
      <c r="N132" s="238">
        <f t="shared" ref="N132:N136" si="61">1/M132</f>
        <v>1.0139960069887461</v>
      </c>
      <c r="O132" s="238">
        <f t="shared" si="58"/>
        <v>1</v>
      </c>
      <c r="P132" s="230">
        <f t="shared" ref="P132:P136" si="62">ABS(G132-0.5)+ABS(M132-0.5)</f>
        <v>0.97239435482616154</v>
      </c>
      <c r="Q132" s="252">
        <f t="shared" si="48"/>
        <v>29</v>
      </c>
      <c r="T132" s="229">
        <f t="shared" si="49"/>
        <v>36</v>
      </c>
      <c r="U132" s="230" cm="1">
        <f t="array" ref="U132">SUMPRODUCT(((HomePointsLive + HomeScoreLive) - (AwayPointsLive + AwayScoreLive) = $T132)*(PoissonMatrixLive))</f>
        <v>2.4939469060958511E-3</v>
      </c>
      <c r="V132" s="232">
        <f t="shared" si="50"/>
        <v>29</v>
      </c>
    </row>
    <row r="133" spans="2:22" s="61" customFormat="1" ht="19.2" customHeight="1" x14ac:dyDescent="0.3">
      <c r="B133" s="63"/>
      <c r="C133" s="229">
        <v>17</v>
      </c>
      <c r="D133" s="339" t="str">
        <f t="shared" si="40"/>
        <v>Home Team</v>
      </c>
      <c r="E133" s="338"/>
      <c r="F133" s="248">
        <v>-34.5</v>
      </c>
      <c r="G133" s="238" cm="1">
        <f t="array" ref="G133">SUMPRODUCT(((HomePointsLive + HomeScoreLive) - (AwayPointsLive + AwayScoreLive) &gt; -F133)*(PoissonMatrixLive))</f>
        <v>1.6758499406470163E-2</v>
      </c>
      <c r="H133" s="238">
        <f t="shared" si="59"/>
        <v>59.671213737306189</v>
      </c>
      <c r="I133" s="253">
        <f t="shared" si="57"/>
        <v>56.648395672982126</v>
      </c>
      <c r="J133" s="337" t="str">
        <f t="shared" ref="J133:J196" si="63">AwayTeam</f>
        <v>Away Team</v>
      </c>
      <c r="K133" s="338"/>
      <c r="L133" s="248">
        <f t="shared" si="60"/>
        <v>34.5</v>
      </c>
      <c r="M133" s="230" cm="1">
        <f t="array" ref="M133">SUMPRODUCT(((HomePointsLive + HomeScoreLive) - (AwayPointsLive + AwayScoreLive) &lt; L133)*(PoissonMatrixLive))</f>
        <v>0.98324150059267013</v>
      </c>
      <c r="N133" s="238">
        <f t="shared" si="61"/>
        <v>1.0170441335086327</v>
      </c>
      <c r="O133" s="238">
        <f t="shared" si="58"/>
        <v>1</v>
      </c>
      <c r="P133" s="230">
        <f t="shared" si="62"/>
        <v>0.96648300118620001</v>
      </c>
      <c r="Q133" s="252">
        <f t="shared" si="48"/>
        <v>28</v>
      </c>
      <c r="T133" s="229">
        <f t="shared" si="49"/>
        <v>35</v>
      </c>
      <c r="U133" s="230" cm="1">
        <f t="array" ref="U133">SUMPRODUCT(((HomePointsLive + HomeScoreLive) - (AwayPointsLive + AwayScoreLive) = $T133)*(PoissonMatrixLive))</f>
        <v>2.9556768199807703E-3</v>
      </c>
      <c r="V133" s="232">
        <f t="shared" si="50"/>
        <v>28</v>
      </c>
    </row>
    <row r="134" spans="2:22" s="61" customFormat="1" ht="19.2" customHeight="1" x14ac:dyDescent="0.3">
      <c r="B134" s="63"/>
      <c r="C134" s="229">
        <v>18</v>
      </c>
      <c r="D134" s="339" t="str">
        <f t="shared" si="40"/>
        <v>Home Team</v>
      </c>
      <c r="E134" s="338"/>
      <c r="F134" s="248">
        <v>-33.5</v>
      </c>
      <c r="G134" s="238" cm="1">
        <f t="array" ref="G134">SUMPRODUCT(((HomePointsLive + HomeScoreLive) - (AwayPointsLive + AwayScoreLive) &gt; -F134)*(PoissonMatrixLive))</f>
        <v>2.0240849305171286E-2</v>
      </c>
      <c r="H134" s="238">
        <f t="shared" si="59"/>
        <v>49.405041504089077</v>
      </c>
      <c r="I134" s="253">
        <f t="shared" si="57"/>
        <v>46.902286112105621</v>
      </c>
      <c r="J134" s="337" t="str">
        <f t="shared" si="63"/>
        <v>Away Team</v>
      </c>
      <c r="K134" s="338"/>
      <c r="L134" s="248">
        <f t="shared" si="60"/>
        <v>33.5</v>
      </c>
      <c r="M134" s="230" cm="1">
        <f t="array" ref="M134">SUMPRODUCT(((HomePointsLive + HomeScoreLive) - (AwayPointsLive + AwayScoreLive) &lt; L134)*(PoissonMatrixLive))</f>
        <v>0.97975915069396946</v>
      </c>
      <c r="N134" s="238">
        <f t="shared" si="61"/>
        <v>1.0206590051153834</v>
      </c>
      <c r="O134" s="238">
        <f t="shared" si="58"/>
        <v>1</v>
      </c>
      <c r="P134" s="230">
        <f t="shared" si="62"/>
        <v>0.95951830138879823</v>
      </c>
      <c r="Q134" s="252">
        <f t="shared" si="48"/>
        <v>27</v>
      </c>
      <c r="T134" s="229">
        <f t="shared" si="49"/>
        <v>34</v>
      </c>
      <c r="U134" s="230" cm="1">
        <f t="array" ref="U134">SUMPRODUCT(((HomePointsLive + HomeScoreLive) - (AwayPointsLive + AwayScoreLive) = $T134)*(PoissonMatrixLive))</f>
        <v>3.4823498987010936E-3</v>
      </c>
      <c r="V134" s="232">
        <f t="shared" si="50"/>
        <v>27</v>
      </c>
    </row>
    <row r="135" spans="2:22" s="61" customFormat="1" ht="19.2" customHeight="1" x14ac:dyDescent="0.3">
      <c r="B135" s="63"/>
      <c r="C135" s="229">
        <v>19</v>
      </c>
      <c r="D135" s="339" t="str">
        <f t="shared" si="40"/>
        <v>Home Team</v>
      </c>
      <c r="E135" s="338"/>
      <c r="F135" s="248">
        <v>-32.5</v>
      </c>
      <c r="G135" s="238" cm="1">
        <f t="array" ref="G135">SUMPRODUCT(((HomePointsLive + HomeScoreLive) - (AwayPointsLive + AwayScoreLive) &gt; -F135)*(PoissonMatrixLive))</f>
        <v>2.4319631398898856E-2</v>
      </c>
      <c r="H135" s="238">
        <f t="shared" si="59"/>
        <v>41.119044265007979</v>
      </c>
      <c r="I135" s="253">
        <f t="shared" ref="I135:I168" si="64">IF(H135-(H135*$T$6/100) &lt;1, 1, H135-(H135*$T$6/100))</f>
        <v>39.036040048951655</v>
      </c>
      <c r="J135" s="337" t="str">
        <f t="shared" si="63"/>
        <v>Away Team</v>
      </c>
      <c r="K135" s="338"/>
      <c r="L135" s="248">
        <f t="shared" si="60"/>
        <v>32.5</v>
      </c>
      <c r="M135" s="230" cm="1">
        <f t="array" ref="M135">SUMPRODUCT(((HomePointsLive + HomeScoreLive) - (AwayPointsLive + AwayScoreLive) &lt; L135)*(PoissonMatrixLive))</f>
        <v>0.97568036860024165</v>
      </c>
      <c r="N135" s="238">
        <f t="shared" si="61"/>
        <v>1.0249258181084944</v>
      </c>
      <c r="O135" s="238">
        <f t="shared" si="58"/>
        <v>1</v>
      </c>
      <c r="P135" s="230">
        <f t="shared" si="62"/>
        <v>0.95136073720134284</v>
      </c>
      <c r="Q135" s="252">
        <f t="shared" si="48"/>
        <v>26</v>
      </c>
      <c r="T135" s="229">
        <f t="shared" si="49"/>
        <v>33</v>
      </c>
      <c r="U135" s="230" cm="1">
        <f t="array" ref="U135">SUMPRODUCT(((HomePointsLive + HomeScoreLive) - (AwayPointsLive + AwayScoreLive) = $T135)*(PoissonMatrixLive))</f>
        <v>4.0787820937275739E-3</v>
      </c>
      <c r="V135" s="232">
        <f t="shared" si="50"/>
        <v>26</v>
      </c>
    </row>
    <row r="136" spans="2:22" s="61" customFormat="1" ht="19.2" customHeight="1" x14ac:dyDescent="0.3">
      <c r="B136" s="63"/>
      <c r="C136" s="229">
        <v>20</v>
      </c>
      <c r="D136" s="339" t="str">
        <f t="shared" si="40"/>
        <v>Home Team</v>
      </c>
      <c r="E136" s="338"/>
      <c r="F136" s="248">
        <v>-31.5</v>
      </c>
      <c r="G136" s="238" cm="1">
        <f t="array" ref="G136">SUMPRODUCT(((HomePointsLive + HomeScoreLive) - (AwayPointsLive + AwayScoreLive) &gt; -F136)*(PoissonMatrixLive))</f>
        <v>2.9068916467739053E-2</v>
      </c>
      <c r="H136" s="238">
        <f t="shared" si="59"/>
        <v>34.401007038215859</v>
      </c>
      <c r="I136" s="253">
        <f t="shared" si="64"/>
        <v>32.658324444832559</v>
      </c>
      <c r="J136" s="337" t="str">
        <f t="shared" si="63"/>
        <v>Away Team</v>
      </c>
      <c r="K136" s="338"/>
      <c r="L136" s="248">
        <f t="shared" si="60"/>
        <v>31.5</v>
      </c>
      <c r="M136" s="230" cm="1">
        <f t="array" ref="M136">SUMPRODUCT(((HomePointsLive + HomeScoreLive) - (AwayPointsLive + AwayScoreLive) &lt; L136)*(PoissonMatrixLive))</f>
        <v>0.97093108353140145</v>
      </c>
      <c r="N136" s="238">
        <f t="shared" si="61"/>
        <v>1.0299392170687038</v>
      </c>
      <c r="O136" s="238">
        <f t="shared" si="58"/>
        <v>1</v>
      </c>
      <c r="P136" s="230">
        <f t="shared" si="62"/>
        <v>0.94186216706366244</v>
      </c>
      <c r="Q136" s="252">
        <f t="shared" si="48"/>
        <v>25</v>
      </c>
      <c r="T136" s="229">
        <f t="shared" si="49"/>
        <v>32</v>
      </c>
      <c r="U136" s="230" cm="1">
        <f t="array" ref="U136">SUMPRODUCT(((HomePointsLive + HomeScoreLive) - (AwayPointsLive + AwayScoreLive) = $T136)*(PoissonMatrixLive))</f>
        <v>4.7492850688401981E-3</v>
      </c>
      <c r="V136" s="232">
        <f t="shared" si="50"/>
        <v>25</v>
      </c>
    </row>
    <row r="137" spans="2:22" ht="19.2" customHeight="1" x14ac:dyDescent="0.3">
      <c r="C137" s="229">
        <v>21</v>
      </c>
      <c r="D137" s="339" t="str">
        <f t="shared" si="40"/>
        <v>Home Team</v>
      </c>
      <c r="E137" s="338"/>
      <c r="F137" s="248">
        <v>-30.5</v>
      </c>
      <c r="G137" s="238" cm="1">
        <f t="array" ref="G137">SUMPRODUCT(((HomePointsLive + HomeScoreLive) - (AwayPointsLive + AwayScoreLive) &gt; -F137)*(PoissonMatrixLive))</f>
        <v>3.4566384165452664E-2</v>
      </c>
      <c r="H137" s="238">
        <f t="shared" ref="H137:H198" si="65">1/G137</f>
        <v>28.929841062156825</v>
      </c>
      <c r="I137" s="253">
        <f t="shared" si="64"/>
        <v>27.464316218876512</v>
      </c>
      <c r="J137" s="337" t="str">
        <f t="shared" si="63"/>
        <v>Away Team</v>
      </c>
      <c r="K137" s="338"/>
      <c r="L137" s="248">
        <f t="shared" ref="L137:L168" si="66">-F137</f>
        <v>30.5</v>
      </c>
      <c r="M137" s="230" cm="1">
        <f t="array" ref="M137">SUMPRODUCT(((HomePointsLive + HomeScoreLive) - (AwayPointsLive + AwayScoreLive) &lt; L137)*(PoissonMatrixLive))</f>
        <v>0.96543361583368814</v>
      </c>
      <c r="N137" s="238">
        <f t="shared" ref="N137:N198" si="67">1/M137</f>
        <v>1.0358039989486616</v>
      </c>
      <c r="O137" s="238">
        <f>IF(N137-(N137*$T$6/100) &lt;1, 1, N137-(N137*$T$6/100))</f>
        <v>1</v>
      </c>
      <c r="P137" s="230">
        <f t="shared" ref="P137:P168" si="68">ABS(G137-0.5)+ABS(M137-0.5)</f>
        <v>0.93086723166823548</v>
      </c>
      <c r="Q137" s="252">
        <f t="shared" si="48"/>
        <v>24</v>
      </c>
      <c r="T137" s="229">
        <f t="shared" si="49"/>
        <v>31</v>
      </c>
      <c r="U137" s="230" cm="1">
        <f t="array" ref="U137">SUMPRODUCT(((HomePointsLive + HomeScoreLive) - (AwayPointsLive + AwayScoreLive) = $T137)*(PoissonMatrixLive))</f>
        <v>5.4974676977137017E-3</v>
      </c>
      <c r="V137" s="232">
        <f t="shared" si="50"/>
        <v>24</v>
      </c>
    </row>
    <row r="138" spans="2:22" ht="19.2" customHeight="1" x14ac:dyDescent="0.3">
      <c r="C138" s="229">
        <v>22</v>
      </c>
      <c r="D138" s="339" t="str">
        <f t="shared" si="40"/>
        <v>Home Team</v>
      </c>
      <c r="E138" s="338"/>
      <c r="F138" s="248">
        <v>-29.5</v>
      </c>
      <c r="G138" s="238" cm="1">
        <f t="array" ref="G138">SUMPRODUCT(((HomePointsLive + HomeScoreLive) - (AwayPointsLive + AwayScoreLive) &gt; -F138)*(PoissonMatrixLive))</f>
        <v>4.0892410649778381E-2</v>
      </c>
      <c r="H138" s="238">
        <f t="shared" si="65"/>
        <v>24.45441547979318</v>
      </c>
      <c r="I138" s="253">
        <f t="shared" si="64"/>
        <v>23.215606274566817</v>
      </c>
      <c r="J138" s="337" t="str">
        <f t="shared" si="63"/>
        <v>Away Team</v>
      </c>
      <c r="K138" s="338"/>
      <c r="L138" s="248">
        <f t="shared" si="66"/>
        <v>29.5</v>
      </c>
      <c r="M138" s="230" cm="1">
        <f t="array" ref="M138">SUMPRODUCT(((HomePointsLive + HomeScoreLive) - (AwayPointsLive + AwayScoreLive) &lt; L138)*(PoissonMatrixLive))</f>
        <v>0.95910758934936269</v>
      </c>
      <c r="N138" s="238">
        <f t="shared" si="67"/>
        <v>1.0426358951849999</v>
      </c>
      <c r="O138" s="238">
        <f t="shared" ref="O138:O169" si="69">N138-(N138*$T$6/100)</f>
        <v>0.98981815575786503</v>
      </c>
      <c r="P138" s="230">
        <f t="shared" si="68"/>
        <v>0.91821517869958424</v>
      </c>
      <c r="Q138" s="252">
        <f t="shared" si="48"/>
        <v>23</v>
      </c>
      <c r="T138" s="229">
        <f t="shared" ref="T138:T169" si="70">-F138+0.5</f>
        <v>30</v>
      </c>
      <c r="U138" s="230" cm="1">
        <f t="array" ref="U138">SUMPRODUCT(((HomePointsLive + HomeScoreLive) - (AwayPointsLive + AwayScoreLive) = $T138)*(PoissonMatrixLive))</f>
        <v>6.3260264843257559E-3</v>
      </c>
      <c r="V138" s="232">
        <f t="shared" si="50"/>
        <v>23</v>
      </c>
    </row>
    <row r="139" spans="2:22" ht="19.2" customHeight="1" x14ac:dyDescent="0.3">
      <c r="C139" s="229">
        <v>23</v>
      </c>
      <c r="D139" s="339" t="str">
        <f t="shared" si="40"/>
        <v>Home Team</v>
      </c>
      <c r="E139" s="338"/>
      <c r="F139" s="248">
        <v>-28.5</v>
      </c>
      <c r="G139" s="238" cm="1">
        <f t="array" ref="G139">SUMPRODUCT(((HomePointsLive + HomeScoreLive) - (AwayPointsLive + AwayScoreLive) &gt; -F139)*(PoissonMatrixLive))</f>
        <v>4.812894180319071E-2</v>
      </c>
      <c r="H139" s="238">
        <f t="shared" si="65"/>
        <v>20.777518942535838</v>
      </c>
      <c r="I139" s="253">
        <f t="shared" si="64"/>
        <v>19.724973575052115</v>
      </c>
      <c r="J139" s="337" t="str">
        <f t="shared" si="63"/>
        <v>Away Team</v>
      </c>
      <c r="K139" s="338"/>
      <c r="L139" s="248">
        <f t="shared" si="66"/>
        <v>28.5</v>
      </c>
      <c r="M139" s="230" cm="1">
        <f t="array" ref="M139">SUMPRODUCT(((HomePointsLive + HomeScoreLive) - (AwayPointsLive + AwayScoreLive) &lt; L139)*(PoissonMatrixLive))</f>
        <v>0.95187105819595053</v>
      </c>
      <c r="N139" s="238">
        <f t="shared" si="67"/>
        <v>1.0505624594735201</v>
      </c>
      <c r="O139" s="238">
        <f t="shared" si="69"/>
        <v>0.99734317698703256</v>
      </c>
      <c r="P139" s="230">
        <f t="shared" si="68"/>
        <v>0.90374211639275981</v>
      </c>
      <c r="Q139" s="252">
        <f t="shared" si="48"/>
        <v>22</v>
      </c>
      <c r="T139" s="229">
        <f t="shared" si="70"/>
        <v>29</v>
      </c>
      <c r="U139" s="230" cm="1">
        <f t="array" ref="U139">SUMPRODUCT(((HomePointsLive + HomeScoreLive) - (AwayPointsLive + AwayScoreLive) = $T139)*(PoissonMatrixLive))</f>
        <v>7.2365311534122838E-3</v>
      </c>
      <c r="V139" s="232">
        <f t="shared" si="50"/>
        <v>22</v>
      </c>
    </row>
    <row r="140" spans="2:22" ht="19.2" customHeight="1" x14ac:dyDescent="0.3">
      <c r="C140" s="229">
        <v>24</v>
      </c>
      <c r="D140" s="339" t="str">
        <f t="shared" si="40"/>
        <v>Home Team</v>
      </c>
      <c r="E140" s="338"/>
      <c r="F140" s="248">
        <v>-27.5</v>
      </c>
      <c r="G140" s="238" cm="1">
        <f t="array" ref="G140">SUMPRODUCT(((HomePointsLive + HomeScoreLive) - (AwayPointsLive + AwayScoreLive) &gt; -F140)*(PoissonMatrixLive))</f>
        <v>5.6358154701983944E-2</v>
      </c>
      <c r="H140" s="238">
        <f t="shared" si="65"/>
        <v>17.743661148735189</v>
      </c>
      <c r="I140" s="253">
        <f t="shared" si="64"/>
        <v>16.844804630016366</v>
      </c>
      <c r="J140" s="337" t="str">
        <f t="shared" si="63"/>
        <v>Away Team</v>
      </c>
      <c r="K140" s="338"/>
      <c r="L140" s="248">
        <f t="shared" si="66"/>
        <v>27.5</v>
      </c>
      <c r="M140" s="230" cm="1">
        <f t="array" ref="M140">SUMPRODUCT(((HomePointsLive + HomeScoreLive) - (AwayPointsLive + AwayScoreLive) &lt; L140)*(PoissonMatrixLive))</f>
        <v>0.94364184529715744</v>
      </c>
      <c r="N140" s="238">
        <f t="shared" si="67"/>
        <v>1.0597240944577815</v>
      </c>
      <c r="O140" s="238">
        <f t="shared" si="69"/>
        <v>1.006040702830644</v>
      </c>
      <c r="P140" s="230">
        <f t="shared" si="68"/>
        <v>0.88728369059517354</v>
      </c>
      <c r="Q140" s="252">
        <f t="shared" si="48"/>
        <v>21</v>
      </c>
      <c r="T140" s="229">
        <f t="shared" si="70"/>
        <v>28</v>
      </c>
      <c r="U140" s="230" cm="1">
        <f t="array" ref="U140">SUMPRODUCT(((HomePointsLive + HomeScoreLive) - (AwayPointsLive + AwayScoreLive) = $T140)*(PoissonMatrixLive))</f>
        <v>8.2292128987932929E-3</v>
      </c>
      <c r="V140" s="232">
        <f t="shared" si="50"/>
        <v>21</v>
      </c>
    </row>
    <row r="141" spans="2:22" ht="19.2" customHeight="1" x14ac:dyDescent="0.3">
      <c r="C141" s="229">
        <v>25</v>
      </c>
      <c r="D141" s="339" t="str">
        <f t="shared" si="40"/>
        <v>Home Team</v>
      </c>
      <c r="E141" s="338"/>
      <c r="F141" s="248">
        <v>-26.5</v>
      </c>
      <c r="G141" s="238" cm="1">
        <f t="array" ref="G141">SUMPRODUCT(((HomePointsLive + HomeScoreLive) - (AwayPointsLive + AwayScoreLive) &gt; -F141)*(PoissonMatrixLive))</f>
        <v>6.5660918534618529E-2</v>
      </c>
      <c r="H141" s="238">
        <f t="shared" si="65"/>
        <v>15.229759533028282</v>
      </c>
      <c r="I141" s="253">
        <f t="shared" si="64"/>
        <v>14.458251977736719</v>
      </c>
      <c r="J141" s="337" t="str">
        <f t="shared" si="63"/>
        <v>Away Team</v>
      </c>
      <c r="K141" s="338"/>
      <c r="L141" s="248">
        <f t="shared" si="66"/>
        <v>26.5</v>
      </c>
      <c r="M141" s="230" cm="1">
        <f t="array" ref="M141">SUMPRODUCT(((HomePointsLive + HomeScoreLive) - (AwayPointsLive + AwayScoreLive) &lt; L141)*(PoissonMatrixLive))</f>
        <v>0.93433908146452327</v>
      </c>
      <c r="N141" s="238">
        <f t="shared" si="67"/>
        <v>1.0702752564224938</v>
      </c>
      <c r="O141" s="238">
        <f t="shared" si="69"/>
        <v>1.0160573651431963</v>
      </c>
      <c r="P141" s="230">
        <f t="shared" si="68"/>
        <v>0.86867816292990474</v>
      </c>
      <c r="Q141" s="252">
        <f t="shared" si="48"/>
        <v>20</v>
      </c>
      <c r="T141" s="229">
        <f t="shared" si="70"/>
        <v>27</v>
      </c>
      <c r="U141" s="230" cm="1">
        <f t="array" ref="U141">SUMPRODUCT(((HomePointsLive + HomeScoreLive) - (AwayPointsLive + AwayScoreLive) = $T141)*(PoissonMatrixLive))</f>
        <v>9.3027638326344236E-3</v>
      </c>
      <c r="V141" s="232">
        <f t="shared" si="50"/>
        <v>20</v>
      </c>
    </row>
    <row r="142" spans="2:22" ht="19.2" customHeight="1" x14ac:dyDescent="0.3">
      <c r="C142" s="229">
        <v>26</v>
      </c>
      <c r="D142" s="339" t="str">
        <f t="shared" si="40"/>
        <v>Home Team</v>
      </c>
      <c r="E142" s="338"/>
      <c r="F142" s="248">
        <v>-25.5</v>
      </c>
      <c r="G142" s="238" cm="1">
        <f t="array" ref="G142">SUMPRODUCT(((HomePointsLive + HomeScoreLive) - (AwayPointsLive + AwayScoreLive) &gt; -F142)*(PoissonMatrixLive))</f>
        <v>7.6115075493062234E-2</v>
      </c>
      <c r="H142" s="238">
        <f t="shared" si="65"/>
        <v>13.138001815305936</v>
      </c>
      <c r="I142" s="253">
        <f t="shared" si="64"/>
        <v>12.472458302293727</v>
      </c>
      <c r="J142" s="337" t="str">
        <f t="shared" si="63"/>
        <v>Away Team</v>
      </c>
      <c r="K142" s="338"/>
      <c r="L142" s="248">
        <f t="shared" si="66"/>
        <v>25.5</v>
      </c>
      <c r="M142" s="230" cm="1">
        <f t="array" ref="M142">SUMPRODUCT(((HomePointsLive + HomeScoreLive) - (AwayPointsLive + AwayScoreLive) &lt; L142)*(PoissonMatrixLive))</f>
        <v>0.92388492450607973</v>
      </c>
      <c r="N142" s="238">
        <f t="shared" si="67"/>
        <v>1.0823858832144191</v>
      </c>
      <c r="O142" s="238">
        <f t="shared" si="69"/>
        <v>1.0275544930778993</v>
      </c>
      <c r="P142" s="230">
        <f t="shared" si="68"/>
        <v>0.84776984901301744</v>
      </c>
      <c r="Q142" s="252">
        <f t="shared" si="48"/>
        <v>19</v>
      </c>
      <c r="T142" s="229">
        <f t="shared" si="70"/>
        <v>26</v>
      </c>
      <c r="U142" s="230" cm="1">
        <f t="array" ref="U142">SUMPRODUCT(((HomePointsLive + HomeScoreLive) - (AwayPointsLive + AwayScoreLive) = $T142)*(PoissonMatrixLive))</f>
        <v>1.0454156958443598E-2</v>
      </c>
      <c r="V142" s="232">
        <f t="shared" si="50"/>
        <v>19</v>
      </c>
    </row>
    <row r="143" spans="2:22" ht="19.2" customHeight="1" x14ac:dyDescent="0.3">
      <c r="C143" s="229">
        <v>27</v>
      </c>
      <c r="D143" s="339" t="str">
        <f t="shared" si="40"/>
        <v>Home Team</v>
      </c>
      <c r="E143" s="338"/>
      <c r="F143" s="248">
        <v>-24.5</v>
      </c>
      <c r="G143" s="238" cm="1">
        <f t="array" ref="G143">SUMPRODUCT(((HomePointsLive + HomeScoreLive) - (AwayPointsLive + AwayScoreLive) &gt; -F143)*(PoissonMatrixLive))</f>
        <v>8.7793571901456272E-2</v>
      </c>
      <c r="H143" s="238">
        <f t="shared" si="65"/>
        <v>11.390355561822318</v>
      </c>
      <c r="I143" s="253">
        <f t="shared" si="64"/>
        <v>10.81334412875632</v>
      </c>
      <c r="J143" s="337" t="str">
        <f t="shared" si="63"/>
        <v>Away Team</v>
      </c>
      <c r="K143" s="338"/>
      <c r="L143" s="248">
        <f t="shared" si="66"/>
        <v>24.5</v>
      </c>
      <c r="M143" s="230" cm="1">
        <f t="array" ref="M143">SUMPRODUCT(((HomePointsLive + HomeScoreLive) - (AwayPointsLive + AwayScoreLive) &lt; L143)*(PoissonMatrixLive))</f>
        <v>0.91220642809768526</v>
      </c>
      <c r="N143" s="238">
        <f t="shared" si="67"/>
        <v>1.0962430971741774</v>
      </c>
      <c r="O143" s="238">
        <f t="shared" si="69"/>
        <v>1.0407097297515382</v>
      </c>
      <c r="P143" s="230">
        <f t="shared" si="68"/>
        <v>0.82441285619622895</v>
      </c>
      <c r="Q143" s="252">
        <f t="shared" si="48"/>
        <v>18</v>
      </c>
      <c r="T143" s="229">
        <f t="shared" si="70"/>
        <v>25</v>
      </c>
      <c r="U143" s="230" cm="1">
        <f t="array" ref="U143">SUMPRODUCT(((HomePointsLive + HomeScoreLive) - (AwayPointsLive + AwayScoreLive) = $T143)*(PoissonMatrixLive))</f>
        <v>1.1678496408394112E-2</v>
      </c>
      <c r="V143" s="232">
        <f t="shared" si="50"/>
        <v>18</v>
      </c>
    </row>
    <row r="144" spans="2:22" ht="19.2" customHeight="1" x14ac:dyDescent="0.3">
      <c r="C144" s="229">
        <v>28</v>
      </c>
      <c r="D144" s="339" t="str">
        <f t="shared" si="40"/>
        <v>Home Team</v>
      </c>
      <c r="E144" s="338"/>
      <c r="F144" s="248">
        <v>-23.5</v>
      </c>
      <c r="G144" s="238" cm="1">
        <f t="array" ref="G144">SUMPRODUCT(((HomePointsLive + HomeScoreLive) - (AwayPointsLive + AwayScoreLive) &gt; -F144)*(PoissonMatrixLive))</f>
        <v>0.10076247956680504</v>
      </c>
      <c r="H144" s="238">
        <f t="shared" si="65"/>
        <v>9.9243290190869597</v>
      </c>
      <c r="I144" s="253">
        <f t="shared" si="64"/>
        <v>9.4215834043042648</v>
      </c>
      <c r="J144" s="337" t="str">
        <f t="shared" si="63"/>
        <v>Away Team</v>
      </c>
      <c r="K144" s="338"/>
      <c r="L144" s="248">
        <f t="shared" si="66"/>
        <v>23.5</v>
      </c>
      <c r="M144" s="230" cm="1">
        <f t="array" ref="M144">SUMPRODUCT(((HomePointsLive + HomeScoreLive) - (AwayPointsLive + AwayScoreLive) &lt; L144)*(PoissonMatrixLive))</f>
        <v>0.89923752043233629</v>
      </c>
      <c r="N144" s="238">
        <f t="shared" si="67"/>
        <v>1.1120532420836033</v>
      </c>
      <c r="O144" s="238">
        <f t="shared" si="69"/>
        <v>1.0557189660043682</v>
      </c>
      <c r="P144" s="230">
        <f t="shared" si="68"/>
        <v>0.79847504086553123</v>
      </c>
      <c r="Q144" s="252">
        <f t="shared" si="48"/>
        <v>17</v>
      </c>
      <c r="T144" s="229">
        <f t="shared" si="70"/>
        <v>24</v>
      </c>
      <c r="U144" s="230" cm="1">
        <f t="array" ref="U144">SUMPRODUCT(((HomePointsLive + HomeScoreLive) - (AwayPointsLive + AwayScoreLive) = $T144)*(PoissonMatrixLive))</f>
        <v>1.2968907665348741E-2</v>
      </c>
      <c r="V144" s="232">
        <f t="shared" si="50"/>
        <v>17</v>
      </c>
    </row>
    <row r="145" spans="3:22" ht="19.2" customHeight="1" x14ac:dyDescent="0.3">
      <c r="C145" s="229">
        <v>29</v>
      </c>
      <c r="D145" s="339" t="str">
        <f t="shared" si="40"/>
        <v>Home Team</v>
      </c>
      <c r="E145" s="338"/>
      <c r="F145" s="248">
        <v>-22.5</v>
      </c>
      <c r="G145" s="238" cm="1">
        <f t="array" ref="G145">SUMPRODUCT(((HomePointsLive + HomeScoreLive) - (AwayPointsLive + AwayScoreLive) &gt; -F145)*(PoissonMatrixLive))</f>
        <v>0.11507895653967745</v>
      </c>
      <c r="H145" s="238">
        <f t="shared" si="65"/>
        <v>8.6896860213988418</v>
      </c>
      <c r="I145" s="253">
        <f t="shared" si="64"/>
        <v>8.2494848216306114</v>
      </c>
      <c r="J145" s="337" t="str">
        <f t="shared" si="63"/>
        <v>Away Team</v>
      </c>
      <c r="K145" s="338"/>
      <c r="L145" s="248">
        <f t="shared" si="66"/>
        <v>22.5</v>
      </c>
      <c r="M145" s="230" cm="1">
        <f t="array" ref="M145">SUMPRODUCT(((HomePointsLive + HomeScoreLive) - (AwayPointsLive + AwayScoreLive) &lt; L145)*(PoissonMatrixLive))</f>
        <v>0.88492104345946354</v>
      </c>
      <c r="N145" s="238">
        <f t="shared" si="67"/>
        <v>1.1300443213449336</v>
      </c>
      <c r="O145" s="238">
        <f t="shared" si="69"/>
        <v>1.0727986550662758</v>
      </c>
      <c r="P145" s="230">
        <f t="shared" si="68"/>
        <v>0.76984208691978606</v>
      </c>
      <c r="Q145" s="252">
        <f t="shared" si="48"/>
        <v>16</v>
      </c>
      <c r="T145" s="229">
        <f t="shared" si="70"/>
        <v>23</v>
      </c>
      <c r="U145" s="230" cm="1">
        <f t="array" ref="U145">SUMPRODUCT(((HomePointsLive + HomeScoreLive) - (AwayPointsLive + AwayScoreLive) = $T145)*(PoissonMatrixLive))</f>
        <v>1.4316476972872404E-2</v>
      </c>
      <c r="V145" s="232">
        <f t="shared" si="50"/>
        <v>16</v>
      </c>
    </row>
    <row r="146" spans="3:22" ht="19.2" customHeight="1" x14ac:dyDescent="0.3">
      <c r="C146" s="229">
        <v>30</v>
      </c>
      <c r="D146" s="339" t="str">
        <f t="shared" si="40"/>
        <v>Home Team</v>
      </c>
      <c r="E146" s="338"/>
      <c r="F146" s="248">
        <v>-21.5</v>
      </c>
      <c r="G146" s="238" cm="1">
        <f t="array" ref="G146">SUMPRODUCT(((HomePointsLive + HomeScoreLive) - (AwayPointsLive + AwayScoreLive) &gt; -F146)*(PoissonMatrixLive))</f>
        <v>0.13078920462707841</v>
      </c>
      <c r="H146" s="238">
        <f t="shared" si="65"/>
        <v>7.6458909804621706</v>
      </c>
      <c r="I146" s="253">
        <f t="shared" si="64"/>
        <v>7.2585662400045479</v>
      </c>
      <c r="J146" s="337" t="str">
        <f t="shared" si="63"/>
        <v>Away Team</v>
      </c>
      <c r="K146" s="338"/>
      <c r="L146" s="248">
        <f t="shared" si="66"/>
        <v>21.5</v>
      </c>
      <c r="M146" s="230" cm="1">
        <f t="array" ref="M146">SUMPRODUCT(((HomePointsLive + HomeScoreLive) - (AwayPointsLive + AwayScoreLive) &lt; L146)*(PoissonMatrixLive))</f>
        <v>0.86921079537206147</v>
      </c>
      <c r="N146" s="238">
        <f t="shared" si="67"/>
        <v>1.1504689142430116</v>
      </c>
      <c r="O146" s="238">
        <f t="shared" si="69"/>
        <v>1.09218858108728</v>
      </c>
      <c r="P146" s="230">
        <f t="shared" si="68"/>
        <v>0.73842159074498304</v>
      </c>
      <c r="Q146" s="252">
        <f t="shared" si="48"/>
        <v>15</v>
      </c>
      <c r="T146" s="229">
        <f t="shared" si="70"/>
        <v>22</v>
      </c>
      <c r="U146" s="230" cm="1">
        <f t="array" ref="U146">SUMPRODUCT(((HomePointsLive + HomeScoreLive) - (AwayPointsLive + AwayScoreLive) = $T146)*(PoissonMatrixLive))</f>
        <v>1.5710248087401894E-2</v>
      </c>
      <c r="V146" s="232">
        <f t="shared" si="50"/>
        <v>15</v>
      </c>
    </row>
    <row r="147" spans="3:22" ht="19.2" customHeight="1" x14ac:dyDescent="0.3">
      <c r="C147" s="229">
        <v>31</v>
      </c>
      <c r="D147" s="339" t="str">
        <f t="shared" si="40"/>
        <v>Home Team</v>
      </c>
      <c r="E147" s="338"/>
      <c r="F147" s="248">
        <v>-20.5</v>
      </c>
      <c r="G147" s="238" cm="1">
        <f t="array" ref="G147">SUMPRODUCT(((HomePointsLive + HomeScoreLive) - (AwayPointsLive + AwayScoreLive) &gt; -F147)*(PoissonMatrixLive))</f>
        <v>0.14792648756676388</v>
      </c>
      <c r="H147" s="238">
        <f t="shared" si="65"/>
        <v>6.7601145437098848</v>
      </c>
      <c r="I147" s="253">
        <f t="shared" si="64"/>
        <v>6.4176613727456342</v>
      </c>
      <c r="J147" s="337" t="str">
        <f t="shared" si="63"/>
        <v>Away Team</v>
      </c>
      <c r="K147" s="338"/>
      <c r="L147" s="248">
        <f t="shared" si="66"/>
        <v>20.5</v>
      </c>
      <c r="M147" s="230" cm="1">
        <f t="array" ref="M147">SUMPRODUCT(((HomePointsLive + HomeScoreLive) - (AwayPointsLive + AwayScoreLive) &lt; L147)*(PoissonMatrixLive))</f>
        <v>0.85207351243237606</v>
      </c>
      <c r="N147" s="238">
        <f t="shared" si="67"/>
        <v>1.1736076587398485</v>
      </c>
      <c r="O147" s="238">
        <f t="shared" si="69"/>
        <v>1.1141551655010535</v>
      </c>
      <c r="P147" s="230">
        <f t="shared" si="68"/>
        <v>0.7041470248656122</v>
      </c>
      <c r="Q147" s="252">
        <f t="shared" si="48"/>
        <v>14</v>
      </c>
      <c r="T147" s="229">
        <f t="shared" si="70"/>
        <v>21</v>
      </c>
      <c r="U147" s="230" cm="1">
        <f t="array" ref="U147">SUMPRODUCT(((HomePointsLive + HomeScoreLive) - (AwayPointsLive + AwayScoreLive) = $T147)*(PoissonMatrixLive))</f>
        <v>1.7137282939685441E-2</v>
      </c>
      <c r="V147" s="232">
        <f t="shared" si="50"/>
        <v>14</v>
      </c>
    </row>
    <row r="148" spans="3:22" ht="19.2" customHeight="1" x14ac:dyDescent="0.3">
      <c r="C148" s="229">
        <v>32</v>
      </c>
      <c r="D148" s="339" t="str">
        <f t="shared" si="40"/>
        <v>Home Team</v>
      </c>
      <c r="E148" s="338"/>
      <c r="F148" s="248">
        <v>-19.5</v>
      </c>
      <c r="G148" s="238" cm="1">
        <f t="array" ref="G148">SUMPRODUCT(((HomePointsLive + HomeScoreLive) - (AwayPointsLive + AwayScoreLive) &gt; -F148)*(PoissonMatrixLive))</f>
        <v>0.16650927824177028</v>
      </c>
      <c r="H148" s="238">
        <f t="shared" si="65"/>
        <v>6.0056713389148628</v>
      </c>
      <c r="I148" s="253">
        <f t="shared" si="64"/>
        <v>5.7014366724040446</v>
      </c>
      <c r="J148" s="337" t="str">
        <f t="shared" si="63"/>
        <v>Away Team</v>
      </c>
      <c r="K148" s="338"/>
      <c r="L148" s="248">
        <f t="shared" si="66"/>
        <v>19.5</v>
      </c>
      <c r="M148" s="230" cm="1">
        <f t="array" ref="M148">SUMPRODUCT(((HomePointsLive + HomeScoreLive) - (AwayPointsLive + AwayScoreLive) &lt; L148)*(PoissonMatrixLive))</f>
        <v>0.83349072175737027</v>
      </c>
      <c r="N148" s="238">
        <f t="shared" si="67"/>
        <v>1.1997734034657925</v>
      </c>
      <c r="O148" s="238">
        <f t="shared" si="69"/>
        <v>1.1389954086849596</v>
      </c>
      <c r="P148" s="230">
        <f t="shared" si="68"/>
        <v>0.66698144351559996</v>
      </c>
      <c r="Q148" s="252">
        <f t="shared" si="48"/>
        <v>13</v>
      </c>
      <c r="T148" s="229">
        <f t="shared" si="70"/>
        <v>20</v>
      </c>
      <c r="U148" s="230" cm="1">
        <f t="array" ref="U148">SUMPRODUCT(((HomePointsLive + HomeScoreLive) - (AwayPointsLive + AwayScoreLive) = $T148)*(PoissonMatrixLive))</f>
        <v>1.8582790675006258E-2</v>
      </c>
      <c r="V148" s="232">
        <f t="shared" si="50"/>
        <v>13</v>
      </c>
    </row>
    <row r="149" spans="3:22" ht="19.2" customHeight="1" x14ac:dyDescent="0.3">
      <c r="C149" s="229">
        <v>33</v>
      </c>
      <c r="D149" s="339" t="str">
        <f t="shared" ref="D149:D180" si="71">HomeTeam</f>
        <v>Home Team</v>
      </c>
      <c r="E149" s="338"/>
      <c r="F149" s="248">
        <v>-18.5</v>
      </c>
      <c r="G149" s="238" cm="1">
        <f t="array" ref="G149">SUMPRODUCT(((HomePointsLive + HomeScoreLive) - (AwayPointsLive + AwayScoreLive) &gt; -F149)*(PoissonMatrixLive))</f>
        <v>0.18653960523803406</v>
      </c>
      <c r="H149" s="238">
        <f t="shared" si="65"/>
        <v>5.360791874325824</v>
      </c>
      <c r="I149" s="253">
        <f t="shared" si="64"/>
        <v>5.0892254438501077</v>
      </c>
      <c r="J149" s="337" t="str">
        <f t="shared" si="63"/>
        <v>Away Team</v>
      </c>
      <c r="K149" s="338"/>
      <c r="L149" s="248">
        <f t="shared" si="66"/>
        <v>18.5</v>
      </c>
      <c r="M149" s="230" cm="1">
        <f t="array" ref="M149">SUMPRODUCT(((HomePointsLive + HomeScoreLive) - (AwayPointsLive + AwayScoreLive) &lt; L149)*(PoissonMatrixLive))</f>
        <v>0.81346039476110554</v>
      </c>
      <c r="N149" s="238">
        <f t="shared" si="67"/>
        <v>1.229316149182256</v>
      </c>
      <c r="O149" s="238">
        <f t="shared" si="69"/>
        <v>1.1670415810986812</v>
      </c>
      <c r="P149" s="230">
        <f t="shared" si="68"/>
        <v>0.62692078952307151</v>
      </c>
      <c r="Q149" s="252">
        <f t="shared" si="48"/>
        <v>12</v>
      </c>
      <c r="T149" s="229">
        <f t="shared" si="70"/>
        <v>19</v>
      </c>
      <c r="U149" s="230" cm="1">
        <f t="array" ref="U149">SUMPRODUCT(((HomePointsLive + HomeScoreLive) - (AwayPointsLive + AwayScoreLive) = $T149)*(PoissonMatrixLive))</f>
        <v>2.0030326996263913E-2</v>
      </c>
      <c r="V149" s="232">
        <f t="shared" si="50"/>
        <v>12</v>
      </c>
    </row>
    <row r="150" spans="3:22" ht="19.2" customHeight="1" x14ac:dyDescent="0.3">
      <c r="C150" s="229">
        <v>34</v>
      </c>
      <c r="D150" s="339" t="str">
        <f t="shared" si="71"/>
        <v>Home Team</v>
      </c>
      <c r="E150" s="338"/>
      <c r="F150" s="248">
        <v>-17.5</v>
      </c>
      <c r="G150" s="238" cm="1">
        <f t="array" ref="G150">SUMPRODUCT(((HomePointsLive + HomeScoreLive) - (AwayPointsLive + AwayScoreLive) &gt; -F150)*(PoissonMatrixLive))</f>
        <v>0.20800166807630449</v>
      </c>
      <c r="H150" s="238">
        <f t="shared" si="65"/>
        <v>4.8076537522437288</v>
      </c>
      <c r="I150" s="253">
        <f t="shared" si="64"/>
        <v>4.5641081345313825</v>
      </c>
      <c r="J150" s="337" t="str">
        <f t="shared" si="63"/>
        <v>Away Team</v>
      </c>
      <c r="K150" s="338"/>
      <c r="L150" s="248">
        <f t="shared" si="66"/>
        <v>17.5</v>
      </c>
      <c r="M150" s="230" cm="1">
        <f t="array" ref="M150">SUMPRODUCT(((HomePointsLive + HomeScoreLive) - (AwayPointsLive + AwayScoreLive) &lt; L150)*(PoissonMatrixLive))</f>
        <v>0.79199833192283464</v>
      </c>
      <c r="N150" s="238">
        <f t="shared" si="67"/>
        <v>1.2626289219223144</v>
      </c>
      <c r="O150" s="238">
        <f t="shared" si="69"/>
        <v>1.1986667989038813</v>
      </c>
      <c r="P150" s="230">
        <f t="shared" si="68"/>
        <v>0.58399666384653015</v>
      </c>
      <c r="Q150" s="252">
        <f t="shared" si="48"/>
        <v>11</v>
      </c>
      <c r="T150" s="229">
        <f t="shared" si="70"/>
        <v>18</v>
      </c>
      <c r="U150" s="230" cm="1">
        <f t="array" ref="U150">SUMPRODUCT(((HomePointsLive + HomeScoreLive) - (AwayPointsLive + AwayScoreLive) = $T150)*(PoissonMatrixLive))</f>
        <v>2.1462062838270311E-2</v>
      </c>
      <c r="V150" s="232">
        <f t="shared" si="50"/>
        <v>11</v>
      </c>
    </row>
    <row r="151" spans="3:22" ht="19.2" customHeight="1" x14ac:dyDescent="0.3">
      <c r="C151" s="229">
        <v>35</v>
      </c>
      <c r="D151" s="339" t="str">
        <f t="shared" si="71"/>
        <v>Home Team</v>
      </c>
      <c r="E151" s="338"/>
      <c r="F151" s="248">
        <v>-16.5</v>
      </c>
      <c r="G151" s="238" cm="1">
        <f t="array" ref="G151">SUMPRODUCT(((HomePointsLive + HomeScoreLive) - (AwayPointsLive + AwayScoreLive) &gt; -F151)*(PoissonMatrixLive))</f>
        <v>0.23086078636124682</v>
      </c>
      <c r="H151" s="238">
        <f t="shared" si="65"/>
        <v>4.3316148045827836</v>
      </c>
      <c r="I151" s="253">
        <f t="shared" si="64"/>
        <v>4.1121843177716819</v>
      </c>
      <c r="J151" s="337" t="str">
        <f t="shared" si="63"/>
        <v>Away Team</v>
      </c>
      <c r="K151" s="338"/>
      <c r="L151" s="248">
        <f t="shared" si="66"/>
        <v>16.5</v>
      </c>
      <c r="M151" s="230" cm="1">
        <f t="array" ref="M151">SUMPRODUCT(((HomePointsLive + HomeScoreLive) - (AwayPointsLive + AwayScoreLive) &lt; L151)*(PoissonMatrixLive))</f>
        <v>0.76913921363789239</v>
      </c>
      <c r="N151" s="238">
        <f t="shared" si="67"/>
        <v>1.3001547473703452</v>
      </c>
      <c r="O151" s="238">
        <f t="shared" si="69"/>
        <v>1.2342916450364527</v>
      </c>
      <c r="P151" s="230">
        <f t="shared" si="68"/>
        <v>0.53827842727664554</v>
      </c>
      <c r="Q151" s="252">
        <f t="shared" si="48"/>
        <v>10</v>
      </c>
      <c r="T151" s="229">
        <f t="shared" si="70"/>
        <v>17</v>
      </c>
      <c r="U151" s="230" cm="1">
        <f t="array" ref="U151">SUMPRODUCT(((HomePointsLive + HomeScoreLive) - (AwayPointsLive + AwayScoreLive) = $T151)*(PoissonMatrixLive))</f>
        <v>2.2859118284942293E-2</v>
      </c>
      <c r="V151" s="232">
        <f t="shared" si="50"/>
        <v>10</v>
      </c>
    </row>
    <row r="152" spans="3:22" ht="19.2" customHeight="1" x14ac:dyDescent="0.3">
      <c r="C152" s="229">
        <v>36</v>
      </c>
      <c r="D152" s="339" t="str">
        <f t="shared" si="71"/>
        <v>Home Team</v>
      </c>
      <c r="E152" s="338"/>
      <c r="F152" s="248">
        <v>-15.5</v>
      </c>
      <c r="G152" s="238" cm="1">
        <f t="array" ref="G152">SUMPRODUCT(((HomePointsLive + HomeScoreLive) - (AwayPointsLive + AwayScoreLive) &gt; -F152)*(PoissonMatrixLive))</f>
        <v>0.25506274081993202</v>
      </c>
      <c r="H152" s="238">
        <f t="shared" si="65"/>
        <v>3.9206039925132585</v>
      </c>
      <c r="I152" s="253">
        <f t="shared" si="64"/>
        <v>3.7219944481556793</v>
      </c>
      <c r="J152" s="337" t="str">
        <f t="shared" si="63"/>
        <v>Away Team</v>
      </c>
      <c r="K152" s="338"/>
      <c r="L152" s="248">
        <f t="shared" si="66"/>
        <v>15.5</v>
      </c>
      <c r="M152" s="230" cm="1">
        <f t="array" ref="M152">SUMPRODUCT(((HomePointsLive + HomeScoreLive) - (AwayPointsLive + AwayScoreLive) &lt; L152)*(PoissonMatrixLive))</f>
        <v>0.74493725917920683</v>
      </c>
      <c r="N152" s="238">
        <f t="shared" si="67"/>
        <v>1.3423949301473102</v>
      </c>
      <c r="O152" s="238">
        <f t="shared" si="69"/>
        <v>1.2743920290806372</v>
      </c>
      <c r="P152" s="230">
        <f t="shared" si="68"/>
        <v>0.48987451835927481</v>
      </c>
      <c r="Q152" s="252">
        <f t="shared" si="48"/>
        <v>9</v>
      </c>
      <c r="T152" s="229">
        <f t="shared" si="70"/>
        <v>16</v>
      </c>
      <c r="U152" s="230" cm="1">
        <f t="array" ref="U152">SUMPRODUCT(((HomePointsLive + HomeScoreLive) - (AwayPointsLive + AwayScoreLive) = $T152)*(PoissonMatrixLive))</f>
        <v>2.4201954458685556E-2</v>
      </c>
      <c r="V152" s="232">
        <f t="shared" si="50"/>
        <v>9</v>
      </c>
    </row>
    <row r="153" spans="3:22" ht="19.2" customHeight="1" x14ac:dyDescent="0.3">
      <c r="C153" s="229">
        <v>37</v>
      </c>
      <c r="D153" s="339" t="str">
        <f t="shared" si="71"/>
        <v>Home Team</v>
      </c>
      <c r="E153" s="338"/>
      <c r="F153" s="248">
        <v>-14.5</v>
      </c>
      <c r="G153" s="238" cm="1">
        <f t="array" ref="G153">SUMPRODUCT(((HomePointsLive + HomeScoreLive) - (AwayPointsLive + AwayScoreLive) &gt; -F153)*(PoissonMatrixLive))</f>
        <v>0.28053355385595907</v>
      </c>
      <c r="H153" s="238">
        <f t="shared" si="65"/>
        <v>3.5646359811684185</v>
      </c>
      <c r="I153" s="253">
        <f t="shared" si="64"/>
        <v>3.3840590268592288</v>
      </c>
      <c r="J153" s="337" t="str">
        <f t="shared" si="63"/>
        <v>Away Team</v>
      </c>
      <c r="K153" s="338"/>
      <c r="L153" s="248">
        <f t="shared" si="66"/>
        <v>14.5</v>
      </c>
      <c r="M153" s="230" cm="1">
        <f t="array" ref="M153">SUMPRODUCT(((HomePointsLive + HomeScoreLive) - (AwayPointsLive + AwayScoreLive) &lt; L153)*(PoissonMatrixLive))</f>
        <v>0.71946644614318001</v>
      </c>
      <c r="N153" s="238">
        <f t="shared" si="67"/>
        <v>1.3899188841406946</v>
      </c>
      <c r="O153" s="238">
        <f t="shared" si="69"/>
        <v>1.3195085196151464</v>
      </c>
      <c r="P153" s="230">
        <f t="shared" si="68"/>
        <v>0.43893289228722093</v>
      </c>
      <c r="Q153" s="252">
        <f t="shared" si="48"/>
        <v>8</v>
      </c>
      <c r="T153" s="229">
        <f t="shared" si="70"/>
        <v>15</v>
      </c>
      <c r="U153" s="230" cm="1">
        <f t="array" ref="U153">SUMPRODUCT(((HomePointsLive + HomeScoreLive) - (AwayPointsLive + AwayScoreLive) = $T153)*(PoissonMatrixLive))</f>
        <v>2.5470813036027027E-2</v>
      </c>
      <c r="V153" s="232">
        <f t="shared" si="50"/>
        <v>8</v>
      </c>
    </row>
    <row r="154" spans="3:22" ht="19.2" customHeight="1" x14ac:dyDescent="0.3">
      <c r="C154" s="229">
        <v>38</v>
      </c>
      <c r="D154" s="339" t="str">
        <f t="shared" si="71"/>
        <v>Home Team</v>
      </c>
      <c r="E154" s="338"/>
      <c r="F154" s="248">
        <v>-13.5</v>
      </c>
      <c r="G154" s="238" cm="1">
        <f t="array" ref="G154">SUMPRODUCT(((HomePointsLive + HomeScoreLive) - (AwayPointsLive + AwayScoreLive) &gt; -F154)*(PoissonMatrixLive))</f>
        <v>0.30717974411153648</v>
      </c>
      <c r="H154" s="238">
        <f t="shared" si="65"/>
        <v>3.2554229866045516</v>
      </c>
      <c r="I154" s="253">
        <f t="shared" si="64"/>
        <v>3.090510111625242</v>
      </c>
      <c r="J154" s="337" t="str">
        <f t="shared" si="63"/>
        <v>Away Team</v>
      </c>
      <c r="K154" s="338"/>
      <c r="L154" s="248">
        <f t="shared" si="66"/>
        <v>13.5</v>
      </c>
      <c r="M154" s="230" cm="1">
        <f t="array" ref="M154">SUMPRODUCT(((HomePointsLive + HomeScoreLive) - (AwayPointsLive + AwayScoreLive) &lt; L154)*(PoissonMatrixLive))</f>
        <v>0.69282025588760232</v>
      </c>
      <c r="N154" s="238">
        <f t="shared" si="67"/>
        <v>1.4433758128489709</v>
      </c>
      <c r="O154" s="238">
        <f t="shared" si="69"/>
        <v>1.3702574328559638</v>
      </c>
      <c r="P154" s="230">
        <f t="shared" si="68"/>
        <v>0.38564051177606584</v>
      </c>
      <c r="Q154" s="252">
        <f t="shared" si="48"/>
        <v>7</v>
      </c>
      <c r="T154" s="229">
        <f t="shared" si="70"/>
        <v>14</v>
      </c>
      <c r="U154" s="230" cm="1">
        <f t="array" ref="U154">SUMPRODUCT(((HomePointsLive + HomeScoreLive) - (AwayPointsLive + AwayScoreLive) = $T154)*(PoissonMatrixLive))</f>
        <v>2.6646190255577584E-2</v>
      </c>
      <c r="V154" s="232">
        <f t="shared" si="50"/>
        <v>7</v>
      </c>
    </row>
    <row r="155" spans="3:22" ht="19.2" customHeight="1" x14ac:dyDescent="0.3">
      <c r="C155" s="229">
        <v>39</v>
      </c>
      <c r="D155" s="339" t="str">
        <f t="shared" si="71"/>
        <v>Home Team</v>
      </c>
      <c r="E155" s="338"/>
      <c r="F155" s="248">
        <v>-12.5</v>
      </c>
      <c r="G155" s="238" cm="1">
        <f t="array" ref="G155">SUMPRODUCT(((HomePointsLive + HomeScoreLive) - (AwayPointsLive + AwayScoreLive) &gt; -F155)*(PoissonMatrixLive))</f>
        <v>0.33488907407084961</v>
      </c>
      <c r="H155" s="238">
        <f t="shared" si="65"/>
        <v>2.986063378670988</v>
      </c>
      <c r="I155" s="253">
        <f t="shared" si="64"/>
        <v>2.8347956943567341</v>
      </c>
      <c r="J155" s="337" t="str">
        <f t="shared" si="63"/>
        <v>Away Team</v>
      </c>
      <c r="K155" s="338"/>
      <c r="L155" s="248">
        <f t="shared" si="66"/>
        <v>12.5</v>
      </c>
      <c r="M155" s="230" cm="1">
        <f t="array" ref="M155">SUMPRODUCT(((HomePointsLive + HomeScoreLive) - (AwayPointsLive + AwayScoreLive) &lt; L155)*(PoissonMatrixLive))</f>
        <v>0.66511092592828824</v>
      </c>
      <c r="N155" s="238">
        <f t="shared" si="67"/>
        <v>1.5035086043795036</v>
      </c>
      <c r="O155" s="238">
        <f t="shared" si="69"/>
        <v>1.4273440237629105</v>
      </c>
      <c r="P155" s="230">
        <f t="shared" si="68"/>
        <v>0.33022185185743863</v>
      </c>
      <c r="Q155" s="252">
        <f t="shared" si="48"/>
        <v>6</v>
      </c>
      <c r="T155" s="229">
        <f t="shared" si="70"/>
        <v>13</v>
      </c>
      <c r="U155" s="230" cm="1">
        <f t="array" ref="U155">SUMPRODUCT(((HomePointsLive + HomeScoreLive) - (AwayPointsLive + AwayScoreLive) = $T155)*(PoissonMatrixLive))</f>
        <v>2.7709329959313182E-2</v>
      </c>
      <c r="V155" s="232">
        <f t="shared" si="50"/>
        <v>6</v>
      </c>
    </row>
    <row r="156" spans="3:22" ht="19.2" customHeight="1" x14ac:dyDescent="0.3">
      <c r="C156" s="229">
        <v>40</v>
      </c>
      <c r="D156" s="339" t="str">
        <f t="shared" si="71"/>
        <v>Home Team</v>
      </c>
      <c r="E156" s="338"/>
      <c r="F156" s="248">
        <v>-11.5</v>
      </c>
      <c r="G156" s="238" cm="1">
        <f t="array" ref="G156">SUMPRODUCT(((HomePointsLive + HomeScoreLive) - (AwayPointsLive + AwayScoreLive) &gt; -F156)*(PoissonMatrixLive))</f>
        <v>0.363531792575646</v>
      </c>
      <c r="H156" s="238">
        <f t="shared" si="65"/>
        <v>2.7507910461281422</v>
      </c>
      <c r="I156" s="253">
        <f t="shared" si="64"/>
        <v>2.611441762870335</v>
      </c>
      <c r="J156" s="337" t="str">
        <f t="shared" si="63"/>
        <v>Away Team</v>
      </c>
      <c r="K156" s="338"/>
      <c r="L156" s="248">
        <f t="shared" si="66"/>
        <v>11.5</v>
      </c>
      <c r="M156" s="230" cm="1">
        <f t="array" ref="M156">SUMPRODUCT(((HomePointsLive + HomeScoreLive) - (AwayPointsLive + AwayScoreLive) &lt; L156)*(PoissonMatrixLive))</f>
        <v>0.63646820742349297</v>
      </c>
      <c r="N156" s="238">
        <f t="shared" si="67"/>
        <v>1.5711703873601661</v>
      </c>
      <c r="O156" s="238">
        <f t="shared" si="69"/>
        <v>1.4915782032636313</v>
      </c>
      <c r="P156" s="230">
        <f t="shared" si="68"/>
        <v>0.27293641484784698</v>
      </c>
      <c r="Q156" s="252">
        <f t="shared" si="48"/>
        <v>5</v>
      </c>
      <c r="T156" s="229">
        <f t="shared" si="70"/>
        <v>12</v>
      </c>
      <c r="U156" s="230" cm="1">
        <f t="array" ref="U156">SUMPRODUCT(((HomePointsLive + HomeScoreLive) - (AwayPointsLive + AwayScoreLive) = $T156)*(PoissonMatrixLive))</f>
        <v>2.8642718504796306E-2</v>
      </c>
      <c r="V156" s="232">
        <f t="shared" si="50"/>
        <v>5</v>
      </c>
    </row>
    <row r="157" spans="3:22" ht="19.2" customHeight="1" x14ac:dyDescent="0.3">
      <c r="C157" s="229">
        <v>41</v>
      </c>
      <c r="D157" s="339" t="str">
        <f t="shared" si="71"/>
        <v>Home Team</v>
      </c>
      <c r="E157" s="338"/>
      <c r="F157" s="248">
        <v>-10.5</v>
      </c>
      <c r="G157" s="238" cm="1">
        <f t="array" ref="G157">SUMPRODUCT(((HomePointsLive + HomeScoreLive) - (AwayPointsLive + AwayScoreLive) &gt; -F157)*(PoissonMatrixLive))</f>
        <v>0.39296235601015861</v>
      </c>
      <c r="H157" s="238">
        <f t="shared" si="65"/>
        <v>2.54477301630935</v>
      </c>
      <c r="I157" s="253">
        <f t="shared" si="64"/>
        <v>2.4158601727199951</v>
      </c>
      <c r="J157" s="337" t="str">
        <f t="shared" si="63"/>
        <v>Away Team</v>
      </c>
      <c r="K157" s="338"/>
      <c r="L157" s="248">
        <f t="shared" si="66"/>
        <v>10.5</v>
      </c>
      <c r="M157" s="230" cm="1">
        <f t="array" ref="M157">SUMPRODUCT(((HomePointsLive + HomeScoreLive) - (AwayPointsLive + AwayScoreLive) &lt; L157)*(PoissonMatrixLive))</f>
        <v>0.60703764398897953</v>
      </c>
      <c r="N157" s="238">
        <f t="shared" si="67"/>
        <v>1.6473442955345856</v>
      </c>
      <c r="O157" s="238">
        <f t="shared" si="69"/>
        <v>1.5638933016160572</v>
      </c>
      <c r="P157" s="230">
        <f t="shared" si="68"/>
        <v>0.21407528797882092</v>
      </c>
      <c r="Q157" s="252">
        <f t="shared" si="48"/>
        <v>4</v>
      </c>
      <c r="T157" s="229">
        <f t="shared" si="70"/>
        <v>11</v>
      </c>
      <c r="U157" s="230" cm="1">
        <f t="array" ref="U157">SUMPRODUCT(((HomePointsLive + HomeScoreLive) - (AwayPointsLive + AwayScoreLive) = $T157)*(PoissonMatrixLive))</f>
        <v>2.943056343451278E-2</v>
      </c>
      <c r="V157" s="232">
        <f t="shared" si="50"/>
        <v>4</v>
      </c>
    </row>
    <row r="158" spans="3:22" ht="19.2" customHeight="1" x14ac:dyDescent="0.3">
      <c r="C158" s="229">
        <v>42</v>
      </c>
      <c r="D158" s="339" t="str">
        <f t="shared" si="71"/>
        <v>Home Team</v>
      </c>
      <c r="E158" s="338"/>
      <c r="F158" s="248">
        <v>-9.5</v>
      </c>
      <c r="G158" s="238" cm="1">
        <f t="array" ref="G158">SUMPRODUCT(((HomePointsLive + HomeScoreLive) - (AwayPointsLive + AwayScoreLive) &gt; -F158)*(PoissonMatrixLive))</f>
        <v>0.42302159369019704</v>
      </c>
      <c r="H158" s="238">
        <f t="shared" si="65"/>
        <v>2.3639455170044044</v>
      </c>
      <c r="I158" s="253">
        <f t="shared" si="64"/>
        <v>2.2441930138403654</v>
      </c>
      <c r="J158" s="337" t="str">
        <f t="shared" si="63"/>
        <v>Away Team</v>
      </c>
      <c r="K158" s="338"/>
      <c r="L158" s="248">
        <f t="shared" si="66"/>
        <v>9.5</v>
      </c>
      <c r="M158" s="230" cm="1">
        <f t="array" ref="M158">SUMPRODUCT(((HomePointsLive + HomeScoreLive) - (AwayPointsLive + AwayScoreLive) &lt; L158)*(PoissonMatrixLive))</f>
        <v>0.5769784063089417</v>
      </c>
      <c r="N158" s="238">
        <f t="shared" si="67"/>
        <v>1.7331671152083852</v>
      </c>
      <c r="O158" s="238">
        <f t="shared" si="69"/>
        <v>1.6453685179248025</v>
      </c>
      <c r="P158" s="230">
        <f t="shared" si="68"/>
        <v>0.15395681261874467</v>
      </c>
      <c r="Q158" s="252">
        <f t="shared" si="48"/>
        <v>3</v>
      </c>
      <c r="T158" s="229">
        <f t="shared" si="70"/>
        <v>10</v>
      </c>
      <c r="U158" s="230" cm="1">
        <f t="array" ref="U158">SUMPRODUCT(((HomePointsLive + HomeScoreLive) - (AwayPointsLive + AwayScoreLive) = $T158)*(PoissonMatrixLive))</f>
        <v>3.0059237680038448E-2</v>
      </c>
      <c r="V158" s="232">
        <f t="shared" si="50"/>
        <v>3</v>
      </c>
    </row>
    <row r="159" spans="3:22" ht="19.2" customHeight="1" x14ac:dyDescent="0.3">
      <c r="C159" s="229">
        <v>43</v>
      </c>
      <c r="D159" s="339" t="str">
        <f t="shared" si="71"/>
        <v>Home Team</v>
      </c>
      <c r="E159" s="338"/>
      <c r="F159" s="248">
        <v>-8.5</v>
      </c>
      <c r="G159" s="238" cm="1">
        <f t="array" ref="G159">SUMPRODUCT(((HomePointsLive + HomeScoreLive) - (AwayPointsLive + AwayScoreLive) &gt; -F159)*(PoissonMatrixLive))</f>
        <v>0.45353926554722462</v>
      </c>
      <c r="H159" s="238">
        <f t="shared" si="65"/>
        <v>2.2048807588763784</v>
      </c>
      <c r="I159" s="253">
        <f t="shared" si="64"/>
        <v>2.0931861414859303</v>
      </c>
      <c r="J159" s="337" t="str">
        <f t="shared" si="63"/>
        <v>Away Team</v>
      </c>
      <c r="K159" s="338"/>
      <c r="L159" s="248">
        <f t="shared" si="66"/>
        <v>8.5</v>
      </c>
      <c r="M159" s="230" cm="1">
        <f t="array" ref="M159">SUMPRODUCT(((HomePointsLive + HomeScoreLive) - (AwayPointsLive + AwayScoreLive) &lt; L159)*(PoissonMatrixLive))</f>
        <v>0.5464607344519139</v>
      </c>
      <c r="N159" s="238">
        <f t="shared" si="67"/>
        <v>1.8299576473741967</v>
      </c>
      <c r="O159" s="238">
        <f t="shared" si="69"/>
        <v>1.7372558455006355</v>
      </c>
      <c r="P159" s="230">
        <f t="shared" si="68"/>
        <v>9.2921468904689275E-2</v>
      </c>
      <c r="Q159" s="252">
        <f t="shared" si="48"/>
        <v>2</v>
      </c>
      <c r="T159" s="229">
        <f t="shared" si="70"/>
        <v>9</v>
      </c>
      <c r="U159" s="230" cm="1">
        <f t="array" ref="U159">SUMPRODUCT(((HomePointsLive + HomeScoreLive) - (AwayPointsLive + AwayScoreLive) = $T159)*(PoissonMatrixLive))</f>
        <v>3.051767185702764E-2</v>
      </c>
      <c r="V159" s="232">
        <f t="shared" si="50"/>
        <v>2</v>
      </c>
    </row>
    <row r="160" spans="3:22" ht="19.2" customHeight="1" x14ac:dyDescent="0.3">
      <c r="C160" s="229">
        <v>44</v>
      </c>
      <c r="D160" s="339" t="str">
        <f t="shared" si="71"/>
        <v>Home Team</v>
      </c>
      <c r="E160" s="338"/>
      <c r="F160" s="248">
        <v>-7.5</v>
      </c>
      <c r="G160" s="238" cm="1">
        <f t="array" ref="G160">SUMPRODUCT(((HomePointsLive + HomeScoreLive) - (AwayPointsLive + AwayScoreLive) &gt; -F160)*(PoissonMatrixLive))</f>
        <v>0.48433694441063063</v>
      </c>
      <c r="H160" s="238">
        <f t="shared" si="65"/>
        <v>2.0646783433315377</v>
      </c>
      <c r="I160" s="253">
        <f t="shared" si="64"/>
        <v>1.9600860851496111</v>
      </c>
      <c r="J160" s="337" t="str">
        <f t="shared" si="63"/>
        <v>Away Team</v>
      </c>
      <c r="K160" s="338"/>
      <c r="L160" s="248">
        <f t="shared" si="66"/>
        <v>7.5</v>
      </c>
      <c r="M160" s="230" cm="1">
        <f t="array" ref="M160">SUMPRODUCT(((HomePointsLive + HomeScoreLive) - (AwayPointsLive + AwayScoreLive) &lt; L160)*(PoissonMatrixLive))</f>
        <v>0.51566305558850833</v>
      </c>
      <c r="N160" s="238">
        <f t="shared" si="67"/>
        <v>1.939250813418725</v>
      </c>
      <c r="O160" s="238">
        <f t="shared" si="69"/>
        <v>1.8410124498442237</v>
      </c>
      <c r="P160" s="230">
        <f t="shared" si="68"/>
        <v>3.1326111177877702E-2</v>
      </c>
      <c r="Q160" s="252">
        <f t="shared" si="48"/>
        <v>1</v>
      </c>
      <c r="T160" s="229">
        <f t="shared" si="70"/>
        <v>8</v>
      </c>
      <c r="U160" s="230" cm="1">
        <f t="array" ref="U160">SUMPRODUCT(((HomePointsLive + HomeScoreLive) - (AwayPointsLive + AwayScoreLive) = $T160)*(PoissonMatrixLive))</f>
        <v>3.0797678863406019E-2</v>
      </c>
      <c r="V160" s="232">
        <f t="shared" si="50"/>
        <v>1</v>
      </c>
    </row>
    <row r="161" spans="3:22" ht="19.2" customHeight="1" x14ac:dyDescent="0.3">
      <c r="C161" s="229">
        <v>45</v>
      </c>
      <c r="D161" s="339" t="str">
        <f t="shared" si="71"/>
        <v>Home Team</v>
      </c>
      <c r="E161" s="338"/>
      <c r="F161" s="248">
        <v>-6.5</v>
      </c>
      <c r="G161" s="238" cm="1">
        <f t="array" ref="G161">SUMPRODUCT(((HomePointsLive + HomeScoreLive) - (AwayPointsLive + AwayScoreLive) &gt; -F161)*(PoissonMatrixLive))</f>
        <v>0.51523114187579877</v>
      </c>
      <c r="H161" s="238">
        <f t="shared" si="65"/>
        <v>1.9408764702368462</v>
      </c>
      <c r="I161" s="253">
        <f t="shared" si="64"/>
        <v>1.8425557543103743</v>
      </c>
      <c r="J161" s="337" t="str">
        <f t="shared" si="63"/>
        <v>Away Team</v>
      </c>
      <c r="K161" s="338"/>
      <c r="L161" s="248">
        <f t="shared" si="66"/>
        <v>6.5</v>
      </c>
      <c r="M161" s="230" cm="1">
        <f t="array" ref="M161">SUMPRODUCT(((HomePointsLive + HomeScoreLive) - (AwayPointsLive + AwayScoreLive) &lt; L161)*(PoissonMatrixLive))</f>
        <v>0.48476885812334974</v>
      </c>
      <c r="N161" s="238">
        <f t="shared" si="67"/>
        <v>2.0628387802616426</v>
      </c>
      <c r="O161" s="238">
        <f t="shared" si="69"/>
        <v>1.9583397104720726</v>
      </c>
      <c r="P161" s="230">
        <f t="shared" si="68"/>
        <v>3.0462283752449026E-2</v>
      </c>
      <c r="Q161" s="252">
        <f t="shared" si="48"/>
        <v>0</v>
      </c>
      <c r="T161" s="229">
        <f t="shared" si="70"/>
        <v>7</v>
      </c>
      <c r="U161" s="230" cm="1">
        <f t="array" ref="U161">SUMPRODUCT(((HomePointsLive + HomeScoreLive) - (AwayPointsLive + AwayScoreLive) = $T161)*(PoissonMatrixLive))</f>
        <v>3.0894197465166216E-2</v>
      </c>
      <c r="V161" s="232">
        <f t="shared" si="50"/>
        <v>0</v>
      </c>
    </row>
    <row r="162" spans="3:22" ht="19.2" customHeight="1" x14ac:dyDescent="0.3">
      <c r="C162" s="229">
        <v>46</v>
      </c>
      <c r="D162" s="339" t="str">
        <f t="shared" si="71"/>
        <v>Home Team</v>
      </c>
      <c r="E162" s="338"/>
      <c r="F162" s="248">
        <v>-5.5</v>
      </c>
      <c r="G162" s="238" cm="1">
        <f t="array" ref="G162">SUMPRODUCT(((HomePointsLive + HomeScoreLive) - (AwayPointsLive + AwayScoreLive) &gt; -F162)*(PoissonMatrixLive))</f>
        <v>0.54603658660371412</v>
      </c>
      <c r="H162" s="238">
        <f t="shared" si="65"/>
        <v>1.8313791136595572</v>
      </c>
      <c r="I162" s="253">
        <f t="shared" si="64"/>
        <v>1.7386053032965403</v>
      </c>
      <c r="J162" s="337" t="str">
        <f t="shared" si="63"/>
        <v>Away Team</v>
      </c>
      <c r="K162" s="338"/>
      <c r="L162" s="248">
        <f t="shared" si="66"/>
        <v>5.5</v>
      </c>
      <c r="M162" s="230" cm="1">
        <f t="array" ref="M162">SUMPRODUCT(((HomePointsLive + HomeScoreLive) - (AwayPointsLive + AwayScoreLive) &lt; L162)*(PoissonMatrixLive))</f>
        <v>0.45396341339543428</v>
      </c>
      <c r="N162" s="238">
        <f t="shared" si="67"/>
        <v>2.2028206910342556</v>
      </c>
      <c r="O162" s="238">
        <f t="shared" si="69"/>
        <v>2.0912304323437048</v>
      </c>
      <c r="P162" s="230">
        <f t="shared" si="68"/>
        <v>9.2073173208279846E-2</v>
      </c>
      <c r="Q162" s="252">
        <f t="shared" si="48"/>
        <v>-1</v>
      </c>
      <c r="T162" s="229">
        <f t="shared" si="70"/>
        <v>6</v>
      </c>
      <c r="U162" s="230" cm="1">
        <f t="array" ref="U162">SUMPRODUCT(((HomePointsLive + HomeScoreLive) - (AwayPointsLive + AwayScoreLive) = $T162)*(PoissonMatrixLive))</f>
        <v>3.0805444727915469E-2</v>
      </c>
      <c r="V162" s="232">
        <f t="shared" si="50"/>
        <v>-1</v>
      </c>
    </row>
    <row r="163" spans="3:22" ht="19.2" customHeight="1" x14ac:dyDescent="0.3">
      <c r="C163" s="229">
        <v>47</v>
      </c>
      <c r="D163" s="339" t="str">
        <f t="shared" si="71"/>
        <v>Home Team</v>
      </c>
      <c r="E163" s="338"/>
      <c r="F163" s="248">
        <v>-4.5</v>
      </c>
      <c r="G163" s="238" cm="1">
        <f t="array" ref="G163">SUMPRODUCT(((HomePointsLive + HomeScoreLive) - (AwayPointsLive + AwayScoreLive) &gt; -F163)*(PoissonMatrixLive))</f>
        <v>0.57656955747245842</v>
      </c>
      <c r="H163" s="238">
        <f t="shared" si="65"/>
        <v>1.7343961141197921</v>
      </c>
      <c r="I163" s="253">
        <f t="shared" si="64"/>
        <v>1.6465352583387238</v>
      </c>
      <c r="J163" s="337" t="str">
        <f t="shared" si="63"/>
        <v>Away Team</v>
      </c>
      <c r="K163" s="338"/>
      <c r="L163" s="248">
        <f t="shared" si="66"/>
        <v>4.5</v>
      </c>
      <c r="M163" s="230" cm="1">
        <f t="array" ref="M163">SUMPRODUCT(((HomePointsLive + HomeScoreLive) - (AwayPointsLive + AwayScoreLive) &lt; L163)*(PoissonMatrixLive))</f>
        <v>0.42343044252668954</v>
      </c>
      <c r="N163" s="238">
        <f t="shared" si="67"/>
        <v>2.3616629782988934</v>
      </c>
      <c r="O163" s="238">
        <f t="shared" si="69"/>
        <v>2.2420261037403311</v>
      </c>
      <c r="P163" s="230">
        <f t="shared" si="68"/>
        <v>0.15313911494576887</v>
      </c>
      <c r="Q163" s="252">
        <f t="shared" si="48"/>
        <v>-2</v>
      </c>
      <c r="T163" s="229">
        <f t="shared" si="70"/>
        <v>5</v>
      </c>
      <c r="U163" s="230" cm="1">
        <f t="array" ref="U163">SUMPRODUCT(((HomePointsLive + HomeScoreLive) - (AwayPointsLive + AwayScoreLive) = $T163)*(PoissonMatrixLive))</f>
        <v>3.0532970868744708E-2</v>
      </c>
      <c r="V163" s="232">
        <f t="shared" si="50"/>
        <v>-2</v>
      </c>
    </row>
    <row r="164" spans="3:22" ht="19.2" customHeight="1" x14ac:dyDescent="0.3">
      <c r="C164" s="229">
        <v>48</v>
      </c>
      <c r="D164" s="339" t="str">
        <f t="shared" si="71"/>
        <v>Home Team</v>
      </c>
      <c r="E164" s="338"/>
      <c r="F164" s="248">
        <v>-3.5</v>
      </c>
      <c r="G164" s="238" cm="1">
        <f t="array" ref="G164">SUMPRODUCT(((HomePointsLive + HomeScoreLive) - (AwayPointsLive + AwayScoreLive) &gt; -F164)*(PoissonMatrixLive))</f>
        <v>0.60665117164001048</v>
      </c>
      <c r="H164" s="238">
        <f t="shared" si="65"/>
        <v>1.6483937503930257</v>
      </c>
      <c r="I164" s="253">
        <f t="shared" si="64"/>
        <v>1.5648895933007474</v>
      </c>
      <c r="J164" s="337" t="str">
        <f t="shared" si="63"/>
        <v>Away Team</v>
      </c>
      <c r="K164" s="338"/>
      <c r="L164" s="248">
        <f t="shared" si="66"/>
        <v>3.5</v>
      </c>
      <c r="M164" s="230" cm="1">
        <f t="array" ref="M164">SUMPRODUCT(((HomePointsLive + HomeScoreLive) - (AwayPointsLive + AwayScoreLive) &lt; L164)*(PoissonMatrixLive))</f>
        <v>0.39334882835913826</v>
      </c>
      <c r="N164" s="238">
        <f t="shared" si="67"/>
        <v>2.5422727307248327</v>
      </c>
      <c r="O164" s="238">
        <f t="shared" si="69"/>
        <v>2.4134865463394299</v>
      </c>
      <c r="P164" s="230">
        <f t="shared" si="68"/>
        <v>0.21330234328087222</v>
      </c>
      <c r="Q164" s="252">
        <f t="shared" si="48"/>
        <v>-3</v>
      </c>
      <c r="T164" s="229">
        <f t="shared" si="70"/>
        <v>4</v>
      </c>
      <c r="U164" s="230" cm="1">
        <f t="array" ref="U164">SUMPRODUCT(((HomePointsLive + HomeScoreLive) - (AwayPointsLive + AwayScoreLive) = $T164)*(PoissonMatrixLive))</f>
        <v>3.0081614167551268E-2</v>
      </c>
      <c r="V164" s="232">
        <f t="shared" si="50"/>
        <v>-3</v>
      </c>
    </row>
    <row r="165" spans="3:22" ht="19.2" customHeight="1" x14ac:dyDescent="0.3">
      <c r="C165" s="229">
        <v>49</v>
      </c>
      <c r="D165" s="339" t="str">
        <f t="shared" si="71"/>
        <v>Home Team</v>
      </c>
      <c r="E165" s="338"/>
      <c r="F165" s="248">
        <v>-2.5</v>
      </c>
      <c r="G165" s="238" cm="1">
        <f t="array" ref="G165">SUMPRODUCT(((HomePointsLive + HomeScoreLive) - (AwayPointsLive + AwayScoreLive) &gt; -F165)*(PoissonMatrixLive))</f>
        <v>0.6361105294120768</v>
      </c>
      <c r="H165" s="238">
        <f t="shared" si="65"/>
        <v>1.5720538393292232</v>
      </c>
      <c r="I165" s="253">
        <f t="shared" si="64"/>
        <v>1.4924169014158348</v>
      </c>
      <c r="J165" s="337" t="str">
        <f t="shared" si="63"/>
        <v>Away Team</v>
      </c>
      <c r="K165" s="338"/>
      <c r="L165" s="248">
        <f t="shared" si="66"/>
        <v>2.5</v>
      </c>
      <c r="M165" s="230" cm="1">
        <f t="array" ref="M165">SUMPRODUCT(((HomePointsLive + HomeScoreLive) - (AwayPointsLive + AwayScoreLive) &lt; L165)*(PoissonMatrixLive))</f>
        <v>0.36388947058707194</v>
      </c>
      <c r="N165" s="238">
        <f t="shared" si="67"/>
        <v>2.7480872100714402</v>
      </c>
      <c r="O165" s="238">
        <f t="shared" si="69"/>
        <v>2.608874897455979</v>
      </c>
      <c r="P165" s="230">
        <f t="shared" si="68"/>
        <v>0.27222105882500486</v>
      </c>
      <c r="Q165" s="252">
        <f t="shared" si="48"/>
        <v>-4</v>
      </c>
      <c r="T165" s="229">
        <f t="shared" si="70"/>
        <v>3</v>
      </c>
      <c r="U165" s="230" cm="1">
        <f t="array" ref="U165">SUMPRODUCT(((HomePointsLive + HomeScoreLive) - (AwayPointsLive + AwayScoreLive) = $T165)*(PoissonMatrixLive))</f>
        <v>2.9459357772066451E-2</v>
      </c>
      <c r="V165" s="232">
        <f t="shared" si="50"/>
        <v>-4</v>
      </c>
    </row>
    <row r="166" spans="3:22" ht="19.2" customHeight="1" x14ac:dyDescent="0.3">
      <c r="C166" s="229">
        <v>50</v>
      </c>
      <c r="D166" s="339" t="str">
        <f t="shared" si="71"/>
        <v>Home Team</v>
      </c>
      <c r="E166" s="338"/>
      <c r="F166" s="248">
        <v>-1.5</v>
      </c>
      <c r="G166" s="238" cm="1">
        <f t="array" ref="G166">SUMPRODUCT(((HomePointsLive + HomeScoreLive) - (AwayPointsLive + AwayScoreLive) &gt; -F166)*(PoissonMatrixLive))</f>
        <v>0.66478762374219547</v>
      </c>
      <c r="H166" s="238">
        <f t="shared" si="65"/>
        <v>1.5042397967201024</v>
      </c>
      <c r="I166" s="253">
        <f t="shared" si="64"/>
        <v>1.4280381754388867</v>
      </c>
      <c r="J166" s="337" t="str">
        <f t="shared" si="63"/>
        <v>Away Team</v>
      </c>
      <c r="K166" s="338"/>
      <c r="L166" s="248">
        <f t="shared" si="66"/>
        <v>1.5</v>
      </c>
      <c r="M166" s="230" cm="1">
        <f t="array" ref="M166">SUMPRODUCT(((HomePointsLive + HomeScoreLive) - (AwayPointsLive + AwayScoreLive) &lt; L166)*(PoissonMatrixLive))</f>
        <v>0.3352123762569536</v>
      </c>
      <c r="N166" s="238">
        <f t="shared" si="67"/>
        <v>2.9831834109652928</v>
      </c>
      <c r="O166" s="238">
        <f t="shared" si="69"/>
        <v>2.8320616197519195</v>
      </c>
      <c r="P166" s="230">
        <f t="shared" si="68"/>
        <v>0.32957524748524186</v>
      </c>
      <c r="Q166" s="252">
        <f t="shared" si="48"/>
        <v>-5</v>
      </c>
      <c r="T166" s="229">
        <f t="shared" si="70"/>
        <v>2</v>
      </c>
      <c r="U166" s="230" cm="1">
        <f t="array" ref="U166">SUMPRODUCT(((HomePointsLive + HomeScoreLive) - (AwayPointsLive + AwayScoreLive) = $T166)*(PoissonMatrixLive))</f>
        <v>2.8677094330118412E-2</v>
      </c>
      <c r="V166" s="232">
        <f t="shared" si="50"/>
        <v>-5</v>
      </c>
    </row>
    <row r="167" spans="3:22" ht="19.2" customHeight="1" x14ac:dyDescent="0.3">
      <c r="C167" s="229">
        <v>51</v>
      </c>
      <c r="D167" s="339" t="str">
        <f t="shared" si="71"/>
        <v>Home Team</v>
      </c>
      <c r="E167" s="338"/>
      <c r="F167" s="248">
        <v>-0.5</v>
      </c>
      <c r="G167" s="238" cm="1">
        <f t="array" ref="G167">SUMPRODUCT(((HomePointsLive + HomeScoreLive) - (AwayPointsLive + AwayScoreLive) &gt; -F167)*(PoissonMatrixLive))</f>
        <v>0.692535931908007</v>
      </c>
      <c r="H167" s="238">
        <f t="shared" si="65"/>
        <v>1.4439683977767019</v>
      </c>
      <c r="I167" s="253">
        <f t="shared" si="64"/>
        <v>1.3708199986788032</v>
      </c>
      <c r="J167" s="337" t="str">
        <f t="shared" si="63"/>
        <v>Away Team</v>
      </c>
      <c r="K167" s="338"/>
      <c r="L167" s="248">
        <f t="shared" si="66"/>
        <v>0.5</v>
      </c>
      <c r="M167" s="230" cm="1">
        <f t="array" ref="M167">SUMPRODUCT(((HomePointsLive + HomeScoreLive) - (AwayPointsLive + AwayScoreLive) &lt; L167)*(PoissonMatrixLive))</f>
        <v>0.30746406809114241</v>
      </c>
      <c r="N167" s="238">
        <f t="shared" si="67"/>
        <v>3.2524125703806379</v>
      </c>
      <c r="O167" s="238">
        <f t="shared" si="69"/>
        <v>3.0876521967495134</v>
      </c>
      <c r="P167" s="230">
        <f t="shared" si="68"/>
        <v>0.38507186381686459</v>
      </c>
      <c r="Q167" s="252">
        <f t="shared" si="48"/>
        <v>-6</v>
      </c>
      <c r="T167" s="229">
        <f t="shared" si="70"/>
        <v>1</v>
      </c>
      <c r="U167" s="230" cm="1">
        <f t="array" ref="U167">SUMPRODUCT(((HomePointsLive + HomeScoreLive) - (AwayPointsLive + AwayScoreLive) = $T167)*(PoissonMatrixLive))</f>
        <v>2.7748308165810958E-2</v>
      </c>
      <c r="V167" s="232">
        <f t="shared" si="50"/>
        <v>-6</v>
      </c>
    </row>
    <row r="168" spans="3:22" ht="19.2" customHeight="1" x14ac:dyDescent="0.3">
      <c r="C168" s="229">
        <v>52</v>
      </c>
      <c r="D168" s="339" t="str">
        <f t="shared" si="71"/>
        <v>Home Team</v>
      </c>
      <c r="E168" s="338"/>
      <c r="F168" s="248">
        <v>0.5</v>
      </c>
      <c r="G168" s="238" cm="1">
        <f t="array" ref="G168">SUMPRODUCT(((HomePointsLive + HomeScoreLive) - (AwayPointsLive + AwayScoreLive) &gt; -F168)*(PoissonMatrixLive))</f>
        <v>0.71922461989163089</v>
      </c>
      <c r="H168" s="238">
        <f t="shared" si="65"/>
        <v>1.3903862191907097</v>
      </c>
      <c r="I168" s="253">
        <f t="shared" si="64"/>
        <v>1.3199521804553909</v>
      </c>
      <c r="J168" s="337" t="str">
        <f t="shared" si="63"/>
        <v>Away Team</v>
      </c>
      <c r="K168" s="338"/>
      <c r="L168" s="248">
        <f t="shared" si="66"/>
        <v>-0.5</v>
      </c>
      <c r="M168" s="230" cm="1">
        <f t="array" ref="M168">SUMPRODUCT(((HomePointsLive + HomeScoreLive) - (AwayPointsLive + AwayScoreLive) &lt; L168)*(PoissonMatrixLive))</f>
        <v>0.28077538010751862</v>
      </c>
      <c r="N168" s="238">
        <f t="shared" si="67"/>
        <v>3.5615658310820035</v>
      </c>
      <c r="O168" s="238">
        <f t="shared" si="69"/>
        <v>3.3811444041127179</v>
      </c>
      <c r="P168" s="230">
        <f t="shared" si="68"/>
        <v>0.43844923978411227</v>
      </c>
      <c r="Q168" s="252">
        <f t="shared" si="48"/>
        <v>-7</v>
      </c>
      <c r="T168" s="229">
        <f t="shared" si="70"/>
        <v>0</v>
      </c>
      <c r="U168" s="230" cm="1">
        <f t="array" ref="U168">SUMPRODUCT(((HomePointsLive + HomeScoreLive) - (AwayPointsLive + AwayScoreLive) = $T168)*(PoissonMatrixLive))</f>
        <v>2.6688687983623959E-2</v>
      </c>
      <c r="V168" s="232">
        <f t="shared" si="50"/>
        <v>-7</v>
      </c>
    </row>
    <row r="169" spans="3:22" ht="19.2" customHeight="1" x14ac:dyDescent="0.3">
      <c r="C169" s="229">
        <v>53</v>
      </c>
      <c r="D169" s="339" t="str">
        <f t="shared" si="71"/>
        <v>Home Team</v>
      </c>
      <c r="E169" s="338"/>
      <c r="F169" s="248">
        <v>1.5</v>
      </c>
      <c r="G169" s="238" cm="1">
        <f t="array" ref="G169">SUMPRODUCT(((HomePointsLive + HomeScoreLive) - (AwayPointsLive + AwayScoreLive) &gt; -F169)*(PoissonMatrixLive))</f>
        <v>0.74474030556134185</v>
      </c>
      <c r="H169" s="238">
        <f t="shared" si="65"/>
        <v>1.3427499391835094</v>
      </c>
      <c r="I169" s="253">
        <f t="shared" ref="I169:I217" si="72">IF(H169-(H169*$T$6/100) &lt;1, 1, H169-(H169*$T$6/100))</f>
        <v>1.27472905410645</v>
      </c>
      <c r="J169" s="337" t="str">
        <f t="shared" si="63"/>
        <v>Away Team</v>
      </c>
      <c r="K169" s="338"/>
      <c r="L169" s="248">
        <f t="shared" ref="L169:L198" si="73">-F169</f>
        <v>-1.5</v>
      </c>
      <c r="M169" s="230" cm="1">
        <f t="array" ref="M169">SUMPRODUCT(((HomePointsLive + HomeScoreLive) - (AwayPointsLive + AwayScoreLive) &lt; L169)*(PoissonMatrixLive))</f>
        <v>0.25525969443780744</v>
      </c>
      <c r="N169" s="238">
        <f t="shared" si="67"/>
        <v>3.9175789276189246</v>
      </c>
      <c r="O169" s="238">
        <f t="shared" si="69"/>
        <v>3.7191226266803343</v>
      </c>
      <c r="P169" s="230">
        <f t="shared" ref="P169:P198" si="74">ABS(G169-0.5)+ABS(M169-0.5)</f>
        <v>0.48948061112353441</v>
      </c>
      <c r="Q169" s="252">
        <f t="shared" si="48"/>
        <v>-8</v>
      </c>
      <c r="T169" s="229">
        <f t="shared" si="70"/>
        <v>-1</v>
      </c>
      <c r="U169" s="230" cm="1">
        <f t="array" ref="U169">SUMPRODUCT(((HomePointsLive + HomeScoreLive) - (AwayPointsLive + AwayScoreLive) = $T169)*(PoissonMatrixLive))</f>
        <v>2.5515685669711227E-2</v>
      </c>
      <c r="V169" s="232">
        <f t="shared" si="50"/>
        <v>-8</v>
      </c>
    </row>
    <row r="170" spans="3:22" ht="19.2" customHeight="1" x14ac:dyDescent="0.3">
      <c r="C170" s="229">
        <v>54</v>
      </c>
      <c r="D170" s="339" t="str">
        <f t="shared" si="71"/>
        <v>Home Team</v>
      </c>
      <c r="E170" s="338"/>
      <c r="F170" s="248">
        <v>2.5</v>
      </c>
      <c r="G170" s="238" cm="1">
        <f t="array" ref="G170">SUMPRODUCT(((HomePointsLive + HomeScoreLive) - (AwayPointsLive + AwayScoreLive) &gt; -F170)*(PoissonMatrixLive))</f>
        <v>0.76898834410180339</v>
      </c>
      <c r="H170" s="238">
        <f t="shared" si="65"/>
        <v>1.3004098276262219</v>
      </c>
      <c r="I170" s="253">
        <f t="shared" si="72"/>
        <v>1.2345338034635778</v>
      </c>
      <c r="J170" s="337" t="str">
        <f t="shared" si="63"/>
        <v>Away Team</v>
      </c>
      <c r="K170" s="338"/>
      <c r="L170" s="248">
        <f t="shared" si="73"/>
        <v>-2.5</v>
      </c>
      <c r="M170" s="230" cm="1">
        <f t="array" ref="M170">SUMPRODUCT(((HomePointsLive + HomeScoreLive) - (AwayPointsLive + AwayScoreLive) &lt; L170)*(PoissonMatrixLive))</f>
        <v>0.23101165589734382</v>
      </c>
      <c r="N170" s="238">
        <f t="shared" si="67"/>
        <v>4.3287859052634845</v>
      </c>
      <c r="O170" s="238">
        <f t="shared" ref="O170:O217" si="75">N170-(N170*$T$6/100)</f>
        <v>4.109498724536321</v>
      </c>
      <c r="P170" s="230">
        <f t="shared" si="74"/>
        <v>0.53797668820445954</v>
      </c>
      <c r="Q170" s="252">
        <f t="shared" si="48"/>
        <v>-9</v>
      </c>
      <c r="T170" s="229">
        <f t="shared" ref="T170:T198" si="76">-F170+0.5</f>
        <v>-2</v>
      </c>
      <c r="U170" s="230" cm="1">
        <f t="array" ref="U170">SUMPRODUCT(((HomePointsLive + HomeScoreLive) - (AwayPointsLive + AwayScoreLive) = $T170)*(PoissonMatrixLive))</f>
        <v>2.4248038540462126E-2</v>
      </c>
      <c r="V170" s="232">
        <f t="shared" si="50"/>
        <v>-9</v>
      </c>
    </row>
    <row r="171" spans="3:22" ht="19.2" customHeight="1" x14ac:dyDescent="0.3">
      <c r="C171" s="229">
        <v>55</v>
      </c>
      <c r="D171" s="339" t="str">
        <f t="shared" si="71"/>
        <v>Home Team</v>
      </c>
      <c r="E171" s="338"/>
      <c r="F171" s="248">
        <v>3.5</v>
      </c>
      <c r="G171" s="238" cm="1">
        <f t="array" ref="G171">SUMPRODUCT(((HomePointsLive + HomeScoreLive) - (AwayPointsLive + AwayScoreLive) &gt; -F171)*(PoissonMatrixLive))</f>
        <v>0.79189361739486053</v>
      </c>
      <c r="H171" s="238">
        <f t="shared" si="65"/>
        <v>1.2627958832270418</v>
      </c>
      <c r="I171" s="253">
        <f t="shared" si="72"/>
        <v>1.1988253023004087</v>
      </c>
      <c r="J171" s="337" t="str">
        <f t="shared" si="63"/>
        <v>Away Team</v>
      </c>
      <c r="K171" s="338"/>
      <c r="L171" s="248">
        <f t="shared" si="73"/>
        <v>-3.5</v>
      </c>
      <c r="M171" s="230" cm="1">
        <f t="array" ref="M171">SUMPRODUCT(((HomePointsLive + HomeScoreLive) - (AwayPointsLive + AwayScoreLive) &lt; L171)*(PoissonMatrixLive))</f>
        <v>0.2081063826042866</v>
      </c>
      <c r="N171" s="238">
        <f t="shared" si="67"/>
        <v>4.8052346472308622</v>
      </c>
      <c r="O171" s="238">
        <f t="shared" si="75"/>
        <v>4.5618115762856144</v>
      </c>
      <c r="P171" s="230">
        <f t="shared" si="74"/>
        <v>0.58378723479057393</v>
      </c>
      <c r="Q171" s="252">
        <f t="shared" si="48"/>
        <v>-10</v>
      </c>
      <c r="T171" s="229">
        <f t="shared" si="76"/>
        <v>-3</v>
      </c>
      <c r="U171" s="230" cm="1">
        <f t="array" ref="U171">SUMPRODUCT(((HomePointsLive + HomeScoreLive) - (AwayPointsLive + AwayScoreLive) = $T171)*(PoissonMatrixLive))</f>
        <v>2.2905273293057162E-2</v>
      </c>
      <c r="V171" s="232">
        <f t="shared" si="50"/>
        <v>-10</v>
      </c>
    </row>
    <row r="172" spans="3:22" ht="19.2" customHeight="1" x14ac:dyDescent="0.3">
      <c r="C172" s="229">
        <v>56</v>
      </c>
      <c r="D172" s="339" t="str">
        <f t="shared" si="71"/>
        <v>Home Team</v>
      </c>
      <c r="E172" s="338"/>
      <c r="F172" s="248">
        <v>4.5</v>
      </c>
      <c r="G172" s="238" cm="1">
        <f t="array" ref="G172">SUMPRODUCT(((HomePointsLive + HomeScoreLive) - (AwayPointsLive + AwayScoreLive) &gt; -F172)*(PoissonMatrixLive))</f>
        <v>0.81340082731851349</v>
      </c>
      <c r="H172" s="238">
        <f t="shared" si="65"/>
        <v>1.2294061751776626</v>
      </c>
      <c r="I172" s="253">
        <f t="shared" si="72"/>
        <v>1.167127046566689</v>
      </c>
      <c r="J172" s="337" t="str">
        <f t="shared" si="63"/>
        <v>Away Team</v>
      </c>
      <c r="K172" s="338"/>
      <c r="L172" s="248">
        <f t="shared" si="73"/>
        <v>-4.5</v>
      </c>
      <c r="M172" s="230" cm="1">
        <f t="array" ref="M172">SUMPRODUCT(((HomePointsLive + HomeScoreLive) - (AwayPointsLive + AwayScoreLive) &lt; L172)*(PoissonMatrixLive))</f>
        <v>0.18659917268063381</v>
      </c>
      <c r="N172" s="238">
        <f t="shared" si="67"/>
        <v>5.3590805662976289</v>
      </c>
      <c r="O172" s="238">
        <f t="shared" si="75"/>
        <v>5.0876008270838673</v>
      </c>
      <c r="P172" s="230">
        <f t="shared" si="74"/>
        <v>0.62680165463787962</v>
      </c>
      <c r="Q172" s="252">
        <f t="shared" si="48"/>
        <v>-11</v>
      </c>
      <c r="T172" s="229">
        <f t="shared" si="76"/>
        <v>-4</v>
      </c>
      <c r="U172" s="230" cm="1">
        <f t="array" ref="U172">SUMPRODUCT(((HomePointsLive + HomeScoreLive) - (AwayPointsLive + AwayScoreLive) = $T172)*(PoissonMatrixLive))</f>
        <v>2.1507209923652851E-2</v>
      </c>
      <c r="V172" s="232">
        <f t="shared" si="50"/>
        <v>-11</v>
      </c>
    </row>
    <row r="173" spans="3:22" ht="19.2" customHeight="1" x14ac:dyDescent="0.3">
      <c r="C173" s="229">
        <v>57</v>
      </c>
      <c r="D173" s="339" t="str">
        <f t="shared" si="71"/>
        <v>Home Team</v>
      </c>
      <c r="E173" s="338"/>
      <c r="F173" s="248">
        <v>5.5</v>
      </c>
      <c r="G173" s="238" cm="1">
        <f t="array" ref="G173">SUMPRODUCT(((HomePointsLive + HomeScoreLive) - (AwayPointsLive + AwayScoreLive) &gt; -F173)*(PoissonMatrixLive))</f>
        <v>0.83347431035012198</v>
      </c>
      <c r="H173" s="238">
        <f t="shared" si="65"/>
        <v>1.1997970274331846</v>
      </c>
      <c r="I173" s="253">
        <f t="shared" si="72"/>
        <v>1.1390178359118983</v>
      </c>
      <c r="J173" s="337" t="str">
        <f t="shared" si="63"/>
        <v>Away Team</v>
      </c>
      <c r="K173" s="338"/>
      <c r="L173" s="248">
        <f t="shared" si="73"/>
        <v>-5.5</v>
      </c>
      <c r="M173" s="230" cm="1">
        <f t="array" ref="M173">SUMPRODUCT(((HomePointsLive + HomeScoreLive) - (AwayPointsLive + AwayScoreLive) &lt; L173)*(PoissonMatrixLive))</f>
        <v>0.16652568964902506</v>
      </c>
      <c r="N173" s="238">
        <f t="shared" si="67"/>
        <v>6.0050794691655831</v>
      </c>
      <c r="O173" s="238">
        <f t="shared" si="75"/>
        <v>5.7008747855302211</v>
      </c>
      <c r="P173" s="230">
        <f t="shared" si="74"/>
        <v>0.66694862070109695</v>
      </c>
      <c r="Q173" s="252">
        <f t="shared" si="48"/>
        <v>-12</v>
      </c>
      <c r="T173" s="229">
        <f t="shared" si="76"/>
        <v>-5</v>
      </c>
      <c r="U173" s="230" cm="1">
        <f t="array" ref="U173">SUMPRODUCT(((HomePointsLive + HomeScoreLive) - (AwayPointsLive + AwayScoreLive) = $T173)*(PoissonMatrixLive))</f>
        <v>2.0073483031608767E-2</v>
      </c>
      <c r="V173" s="232">
        <f t="shared" si="50"/>
        <v>-12</v>
      </c>
    </row>
    <row r="174" spans="3:22" ht="19.2" customHeight="1" x14ac:dyDescent="0.3">
      <c r="C174" s="229">
        <v>58</v>
      </c>
      <c r="D174" s="339" t="str">
        <f t="shared" si="71"/>
        <v>Home Team</v>
      </c>
      <c r="E174" s="338"/>
      <c r="F174" s="248">
        <v>6.5</v>
      </c>
      <c r="G174" s="238" cm="1">
        <f t="array" ref="G174">SUMPRODUCT(((HomePointsLive + HomeScoreLive) - (AwayPointsLive + AwayScoreLive) &gt; -F174)*(PoissonMatrixLive))</f>
        <v>0.8520974066574114</v>
      </c>
      <c r="H174" s="238">
        <f t="shared" si="65"/>
        <v>1.1735747488339128</v>
      </c>
      <c r="I174" s="253">
        <f t="shared" si="72"/>
        <v>1.1141239227416686</v>
      </c>
      <c r="J174" s="337" t="str">
        <f t="shared" si="63"/>
        <v>Away Team</v>
      </c>
      <c r="K174" s="338"/>
      <c r="L174" s="248">
        <f t="shared" si="73"/>
        <v>-6.5</v>
      </c>
      <c r="M174" s="230" cm="1">
        <f t="array" ref="M174">SUMPRODUCT(((HomePointsLive + HomeScoreLive) - (AwayPointsLive + AwayScoreLive) &lt; L174)*(PoissonMatrixLive))</f>
        <v>0.14790259334173567</v>
      </c>
      <c r="N174" s="238">
        <f t="shared" si="67"/>
        <v>6.7612066658591612</v>
      </c>
      <c r="O174" s="238">
        <f t="shared" si="75"/>
        <v>6.4186981702860324</v>
      </c>
      <c r="P174" s="230">
        <f t="shared" si="74"/>
        <v>0.70419481331567568</v>
      </c>
      <c r="Q174" s="252">
        <f t="shared" si="48"/>
        <v>-13</v>
      </c>
      <c r="T174" s="229">
        <f t="shared" si="76"/>
        <v>-6</v>
      </c>
      <c r="U174" s="230" cm="1">
        <f t="array" ref="U174">SUMPRODUCT(((HomePointsLive + HomeScoreLive) - (AwayPointsLive + AwayScoreLive) = $T174)*(PoissonMatrixLive))</f>
        <v>1.8623096307289477E-2</v>
      </c>
      <c r="V174" s="232">
        <f t="shared" si="50"/>
        <v>-13</v>
      </c>
    </row>
    <row r="175" spans="3:22" ht="19.2" customHeight="1" x14ac:dyDescent="0.3">
      <c r="C175" s="229">
        <v>59</v>
      </c>
      <c r="D175" s="339" t="str">
        <f t="shared" si="71"/>
        <v>Home Team</v>
      </c>
      <c r="E175" s="338"/>
      <c r="F175" s="248">
        <v>7.5</v>
      </c>
      <c r="G175" s="238" cm="1">
        <f t="array" ref="G175">SUMPRODUCT(((HomePointsLive + HomeScoreLive) - (AwayPointsLive + AwayScoreLive) &gt; -F175)*(PoissonMatrixLive))</f>
        <v>0.86927143038942256</v>
      </c>
      <c r="H175" s="238">
        <f t="shared" si="65"/>
        <v>1.1503886646222949</v>
      </c>
      <c r="I175" s="253">
        <f t="shared" si="72"/>
        <v>1.0921123967434023</v>
      </c>
      <c r="J175" s="337" t="str">
        <f t="shared" si="63"/>
        <v>Away Team</v>
      </c>
      <c r="K175" s="338"/>
      <c r="L175" s="248">
        <f t="shared" si="73"/>
        <v>-7.5</v>
      </c>
      <c r="M175" s="230" cm="1">
        <f t="array" ref="M175">SUMPRODUCT(((HomePointsLive + HomeScoreLive) - (AwayPointsLive + AwayScoreLive) &lt; L175)*(PoissonMatrixLive))</f>
        <v>0.13072856960972437</v>
      </c>
      <c r="N175" s="238">
        <f t="shared" si="67"/>
        <v>7.6494373264037767</v>
      </c>
      <c r="O175" s="238">
        <f t="shared" si="75"/>
        <v>7.2619329355267439</v>
      </c>
      <c r="P175" s="230">
        <f t="shared" si="74"/>
        <v>0.73854286077969822</v>
      </c>
      <c r="Q175" s="252">
        <f t="shared" si="48"/>
        <v>-14</v>
      </c>
      <c r="T175" s="229">
        <f t="shared" si="76"/>
        <v>-7</v>
      </c>
      <c r="U175" s="230" cm="1">
        <f t="array" ref="U175">SUMPRODUCT(((HomePointsLive + HomeScoreLive) - (AwayPointsLive + AwayScoreLive) = $T175)*(PoissonMatrixLive))</f>
        <v>1.7174023732011091E-2</v>
      </c>
      <c r="V175" s="232">
        <f t="shared" si="50"/>
        <v>-14</v>
      </c>
    </row>
    <row r="176" spans="3:22" ht="19.2" customHeight="1" x14ac:dyDescent="0.3">
      <c r="C176" s="229">
        <v>60</v>
      </c>
      <c r="D176" s="339" t="str">
        <f t="shared" si="71"/>
        <v>Home Team</v>
      </c>
      <c r="E176" s="338"/>
      <c r="F176" s="248">
        <v>8.5</v>
      </c>
      <c r="G176" s="238" cm="1">
        <f t="array" ref="G176">SUMPRODUCT(((HomePointsLive + HomeScoreLive) - (AwayPointsLive + AwayScoreLive) &gt; -F176)*(PoissonMatrixLive))</f>
        <v>0.88501429864757297</v>
      </c>
      <c r="H176" s="238">
        <f t="shared" si="65"/>
        <v>1.1299252470023835</v>
      </c>
      <c r="I176" s="253">
        <f t="shared" si="72"/>
        <v>1.0726856127792366</v>
      </c>
      <c r="J176" s="337" t="str">
        <f t="shared" si="63"/>
        <v>Away Team</v>
      </c>
      <c r="K176" s="338"/>
      <c r="L176" s="248">
        <f t="shared" si="73"/>
        <v>-8.5</v>
      </c>
      <c r="M176" s="230" cm="1">
        <f t="array" ref="M176">SUMPRODUCT(((HomePointsLive + HomeScoreLive) - (AwayPointsLive + AwayScoreLive) &lt; L176)*(PoissonMatrixLive))</f>
        <v>0.11498570135157497</v>
      </c>
      <c r="N176" s="238">
        <f t="shared" si="67"/>
        <v>8.6967334916055883</v>
      </c>
      <c r="O176" s="238">
        <f t="shared" si="75"/>
        <v>8.2561752818334639</v>
      </c>
      <c r="P176" s="230">
        <f t="shared" si="74"/>
        <v>0.77002859729599793</v>
      </c>
      <c r="Q176" s="252">
        <f t="shared" si="48"/>
        <v>-15</v>
      </c>
      <c r="T176" s="229">
        <f t="shared" si="76"/>
        <v>-8</v>
      </c>
      <c r="U176" s="230" cm="1">
        <f t="array" ref="U176">SUMPRODUCT(((HomePointsLive + HomeScoreLive) - (AwayPointsLive + AwayScoreLive) = $T176)*(PoissonMatrixLive))</f>
        <v>1.5742868258150352E-2</v>
      </c>
      <c r="V176" s="232">
        <f t="shared" si="50"/>
        <v>-15</v>
      </c>
    </row>
    <row r="177" spans="3:22" ht="19.2" customHeight="1" x14ac:dyDescent="0.3">
      <c r="C177" s="229">
        <v>61</v>
      </c>
      <c r="D177" s="339" t="str">
        <f t="shared" si="71"/>
        <v>Home Team</v>
      </c>
      <c r="E177" s="338"/>
      <c r="F177" s="248">
        <v>9.5</v>
      </c>
      <c r="G177" s="238" cm="1">
        <f t="array" ref="G177">SUMPRODUCT(((HomePointsLive + HomeScoreLive) - (AwayPointsLive + AwayScoreLive) &gt; -F177)*(PoissonMatrixLive))</f>
        <v>0.89935888430844291</v>
      </c>
      <c r="H177" s="238">
        <f t="shared" si="65"/>
        <v>1.1119031761930551</v>
      </c>
      <c r="I177" s="253">
        <f t="shared" si="72"/>
        <v>1.0555765021359069</v>
      </c>
      <c r="J177" s="337" t="str">
        <f t="shared" si="63"/>
        <v>Away Team</v>
      </c>
      <c r="K177" s="338"/>
      <c r="L177" s="248">
        <f t="shared" si="73"/>
        <v>-9.5</v>
      </c>
      <c r="M177" s="230" cm="1">
        <f t="array" ref="M177">SUMPRODUCT(((HomePointsLive + HomeScoreLive) - (AwayPointsLive + AwayScoreLive) &lt; L177)*(PoissonMatrixLive))</f>
        <v>0.10064111569070515</v>
      </c>
      <c r="N177" s="238">
        <f t="shared" si="67"/>
        <v>9.9362968418717195</v>
      </c>
      <c r="O177" s="238">
        <f t="shared" si="75"/>
        <v>9.432944962382166</v>
      </c>
      <c r="P177" s="230">
        <f t="shared" si="74"/>
        <v>0.7987177686177378</v>
      </c>
      <c r="Q177" s="252">
        <f t="shared" si="48"/>
        <v>-16</v>
      </c>
      <c r="T177" s="229">
        <f t="shared" si="76"/>
        <v>-9</v>
      </c>
      <c r="U177" s="230" cm="1">
        <f t="array" ref="U177">SUMPRODUCT(((HomePointsLive + HomeScoreLive) - (AwayPointsLive + AwayScoreLive) = $T177)*(PoissonMatrixLive))</f>
        <v>1.4344585660869932E-2</v>
      </c>
      <c r="V177" s="232">
        <f t="shared" si="50"/>
        <v>-16</v>
      </c>
    </row>
    <row r="178" spans="3:22" ht="19.2" customHeight="1" x14ac:dyDescent="0.3">
      <c r="C178" s="229">
        <v>62</v>
      </c>
      <c r="D178" s="339" t="str">
        <f t="shared" si="71"/>
        <v>Home Team</v>
      </c>
      <c r="E178" s="338"/>
      <c r="F178" s="248">
        <v>10.5</v>
      </c>
      <c r="G178" s="238" cm="1">
        <f t="array" ref="G178">SUMPRODUCT(((HomePointsLive + HomeScoreLive) - (AwayPointsLive + AwayScoreLive) &gt; -F178)*(PoissonMatrixLive))</f>
        <v>0.91235116235102065</v>
      </c>
      <c r="H178" s="238">
        <f t="shared" si="65"/>
        <v>1.0960691905330824</v>
      </c>
      <c r="I178" s="253">
        <f t="shared" si="72"/>
        <v>1.0405446328547618</v>
      </c>
      <c r="J178" s="337" t="str">
        <f t="shared" si="63"/>
        <v>Away Team</v>
      </c>
      <c r="K178" s="338"/>
      <c r="L178" s="248">
        <f t="shared" si="73"/>
        <v>-10.5</v>
      </c>
      <c r="M178" s="230" cm="1">
        <f t="array" ref="M178">SUMPRODUCT(((HomePointsLive + HomeScoreLive) - (AwayPointsLive + AwayScoreLive) &lt; L178)*(PoissonMatrixLive))</f>
        <v>8.7648837648128086E-2</v>
      </c>
      <c r="N178" s="238">
        <f t="shared" si="67"/>
        <v>11.409164420577538</v>
      </c>
      <c r="O178" s="238">
        <f t="shared" si="75"/>
        <v>10.831200170324596</v>
      </c>
      <c r="P178" s="230">
        <f t="shared" si="74"/>
        <v>0.82470232470289262</v>
      </c>
      <c r="Q178" s="252">
        <f t="shared" si="48"/>
        <v>-17</v>
      </c>
      <c r="T178" s="229">
        <f t="shared" si="76"/>
        <v>-10</v>
      </c>
      <c r="U178" s="230" cm="1">
        <f t="array" ref="U178">SUMPRODUCT(((HomePointsLive + HomeScoreLive) - (AwayPointsLive + AwayScoreLive) = $T178)*(PoissonMatrixLive))</f>
        <v>1.299227804257699E-2</v>
      </c>
      <c r="V178" s="232">
        <f t="shared" si="50"/>
        <v>-17</v>
      </c>
    </row>
    <row r="179" spans="3:22" ht="19.2" customHeight="1" x14ac:dyDescent="0.3">
      <c r="C179" s="229">
        <v>63</v>
      </c>
      <c r="D179" s="339" t="str">
        <f t="shared" si="71"/>
        <v>Home Team</v>
      </c>
      <c r="E179" s="338"/>
      <c r="F179" s="248">
        <v>11.5</v>
      </c>
      <c r="G179" s="238" cm="1">
        <f t="array" ref="G179">SUMPRODUCT(((HomePointsLive + HomeScoreLive) - (AwayPointsLive + AwayScoreLive) &gt; -F179)*(PoissonMatrixLive))</f>
        <v>0.92404822065497205</v>
      </c>
      <c r="H179" s="238">
        <f t="shared" si="65"/>
        <v>1.0821946059169865</v>
      </c>
      <c r="I179" s="253">
        <f t="shared" si="72"/>
        <v>1.0273729054856655</v>
      </c>
      <c r="J179" s="337" t="str">
        <f t="shared" si="63"/>
        <v>Away Team</v>
      </c>
      <c r="K179" s="338"/>
      <c r="L179" s="248">
        <f t="shared" si="73"/>
        <v>-11.5</v>
      </c>
      <c r="M179" s="230" cm="1">
        <f t="array" ref="M179">SUMPRODUCT(((HomePointsLive + HomeScoreLive) - (AwayPointsLive + AwayScoreLive) &lt; L179)*(PoissonMatrixLive))</f>
        <v>7.5951779344176074E-2</v>
      </c>
      <c r="N179" s="238">
        <f t="shared" si="67"/>
        <v>13.166248488642935</v>
      </c>
      <c r="O179" s="238">
        <f t="shared" si="75"/>
        <v>12.499274058626156</v>
      </c>
      <c r="P179" s="230">
        <f t="shared" si="74"/>
        <v>0.84809644131079598</v>
      </c>
      <c r="Q179" s="252">
        <f t="shared" si="48"/>
        <v>-18</v>
      </c>
      <c r="T179" s="229">
        <f t="shared" si="76"/>
        <v>-11</v>
      </c>
      <c r="U179" s="230" cm="1">
        <f t="array" ref="U179">SUMPRODUCT(((HomePointsLive + HomeScoreLive) - (AwayPointsLive + AwayScoreLive) = $T179)*(PoissonMatrixLive))</f>
        <v>1.1697058303952007E-2</v>
      </c>
      <c r="V179" s="232">
        <f t="shared" si="50"/>
        <v>-18</v>
      </c>
    </row>
    <row r="180" spans="3:22" ht="19.2" customHeight="1" x14ac:dyDescent="0.3">
      <c r="C180" s="229">
        <v>64</v>
      </c>
      <c r="D180" s="339" t="str">
        <f t="shared" si="71"/>
        <v>Home Team</v>
      </c>
      <c r="E180" s="338"/>
      <c r="F180" s="248">
        <v>12.5</v>
      </c>
      <c r="G180" s="238" cm="1">
        <f t="array" ref="G180">SUMPRODUCT(((HomePointsLive + HomeScoreLive) - (AwayPointsLive + AwayScoreLive) &gt; -F180)*(PoissonMatrixLive))</f>
        <v>0.93451620458672691</v>
      </c>
      <c r="H180" s="238">
        <f t="shared" si="65"/>
        <v>1.0700724022674728</v>
      </c>
      <c r="I180" s="253">
        <f t="shared" si="72"/>
        <v>1.0158647871526074</v>
      </c>
      <c r="J180" s="337" t="str">
        <f t="shared" si="63"/>
        <v>Away Team</v>
      </c>
      <c r="K180" s="338"/>
      <c r="L180" s="248">
        <f t="shared" si="73"/>
        <v>-12.5</v>
      </c>
      <c r="M180" s="230" cm="1">
        <f t="array" ref="M180">SUMPRODUCT(((HomePointsLive + HomeScoreLive) - (AwayPointsLive + AwayScoreLive) &lt; L180)*(PoissonMatrixLive))</f>
        <v>6.5483795412421109E-2</v>
      </c>
      <c r="N180" s="238">
        <f t="shared" si="67"/>
        <v>15.270953580224488</v>
      </c>
      <c r="O180" s="238">
        <f t="shared" si="75"/>
        <v>14.497359221226274</v>
      </c>
      <c r="P180" s="230">
        <f t="shared" si="74"/>
        <v>0.8690324091743058</v>
      </c>
      <c r="Q180" s="252">
        <f t="shared" si="48"/>
        <v>-19</v>
      </c>
      <c r="T180" s="229">
        <f t="shared" si="76"/>
        <v>-12</v>
      </c>
      <c r="U180" s="230" cm="1">
        <f t="array" ref="U180">SUMPRODUCT(((HomePointsLive + HomeScoreLive) - (AwayPointsLive + AwayScoreLive) = $T180)*(PoissonMatrixLive))</f>
        <v>1.0467983931755029E-2</v>
      </c>
      <c r="V180" s="232">
        <f t="shared" si="50"/>
        <v>-19</v>
      </c>
    </row>
    <row r="181" spans="3:22" ht="19.2" customHeight="1" x14ac:dyDescent="0.3">
      <c r="C181" s="229">
        <v>65</v>
      </c>
      <c r="D181" s="339" t="str">
        <f t="shared" ref="D181:D217" si="77">HomeTeam</f>
        <v>Home Team</v>
      </c>
      <c r="E181" s="338"/>
      <c r="F181" s="248">
        <v>13.5</v>
      </c>
      <c r="G181" s="238" cm="1">
        <f t="array" ref="G181">SUMPRODUCT(((HomePointsLive + HomeScoreLive) - (AwayPointsLive + AwayScoreLive) &gt; -F181)*(PoissonMatrixLive))</f>
        <v>0.9438282604158662</v>
      </c>
      <c r="H181" s="238">
        <f t="shared" si="65"/>
        <v>1.0595147888021319</v>
      </c>
      <c r="I181" s="253">
        <f t="shared" si="72"/>
        <v>1.0058420001588659</v>
      </c>
      <c r="J181" s="337" t="str">
        <f t="shared" si="63"/>
        <v>Away Team</v>
      </c>
      <c r="K181" s="338"/>
      <c r="L181" s="248">
        <f t="shared" si="73"/>
        <v>-13.5</v>
      </c>
      <c r="M181" s="230" cm="1">
        <f t="array" ref="M181">SUMPRODUCT(((HomePointsLive + HomeScoreLive) - (AwayPointsLive + AwayScoreLive) &lt; L181)*(PoissonMatrixLive))</f>
        <v>5.6171739583282573E-2</v>
      </c>
      <c r="N181" s="238">
        <f t="shared" si="67"/>
        <v>17.802546394657373</v>
      </c>
      <c r="O181" s="238">
        <f t="shared" si="75"/>
        <v>16.900706873349073</v>
      </c>
      <c r="P181" s="230">
        <f t="shared" si="74"/>
        <v>0.88765652083258362</v>
      </c>
      <c r="Q181" s="252">
        <f t="shared" si="48"/>
        <v>-20</v>
      </c>
      <c r="T181" s="229">
        <f t="shared" si="76"/>
        <v>-13</v>
      </c>
      <c r="U181" s="230" cm="1">
        <f t="array" ref="U181">SUMPRODUCT(((HomePointsLive + HomeScoreLive) - (AwayPointsLive + AwayScoreLive) = $T181)*(PoissonMatrixLive))</f>
        <v>9.3120558291390817E-3</v>
      </c>
      <c r="V181" s="232">
        <f t="shared" si="50"/>
        <v>-20</v>
      </c>
    </row>
    <row r="182" spans="3:22" ht="19.2" customHeight="1" x14ac:dyDescent="0.3">
      <c r="C182" s="229">
        <v>66</v>
      </c>
      <c r="D182" s="339" t="str">
        <f t="shared" si="77"/>
        <v>Home Team</v>
      </c>
      <c r="E182" s="338"/>
      <c r="F182" s="248">
        <v>14.5</v>
      </c>
      <c r="G182" s="238" cm="1">
        <f t="array" ref="G182">SUMPRODUCT(((HomePointsLive + HomeScoreLive) - (AwayPointsLive + AwayScoreLive) &gt; -F182)*(PoissonMatrixLive))</f>
        <v>0.9520625361487578</v>
      </c>
      <c r="H182" s="238">
        <f t="shared" si="65"/>
        <v>1.0503511713055707</v>
      </c>
      <c r="I182" s="253">
        <f t="shared" si="72"/>
        <v>1</v>
      </c>
      <c r="J182" s="337" t="str">
        <f t="shared" si="63"/>
        <v>Away Team</v>
      </c>
      <c r="K182" s="338"/>
      <c r="L182" s="248">
        <f t="shared" si="73"/>
        <v>-14.5</v>
      </c>
      <c r="M182" s="230" cm="1">
        <f t="array" ref="M182">SUMPRODUCT(((HomePointsLive + HomeScoreLive) - (AwayPointsLive + AwayScoreLive) &lt; L182)*(PoissonMatrixLive))</f>
        <v>4.793746385039073E-2</v>
      </c>
      <c r="N182" s="238">
        <f t="shared" si="67"/>
        <v>20.860511167652213</v>
      </c>
      <c r="O182" s="238">
        <f t="shared" si="75"/>
        <v>19.803761588764569</v>
      </c>
      <c r="P182" s="230">
        <f t="shared" si="74"/>
        <v>0.90412507229836714</v>
      </c>
      <c r="Q182" s="252">
        <f t="shared" ref="Q182:Q217" si="78">MATCH(MIN($P$117:$P$217),$P$117:$P$217,0)-C182</f>
        <v>-21</v>
      </c>
      <c r="T182" s="229">
        <f t="shared" si="76"/>
        <v>-14</v>
      </c>
      <c r="U182" s="230" cm="1">
        <f t="array" ref="U182">SUMPRODUCT(((HomePointsLive + HomeScoreLive) - (AwayPointsLive + AwayScoreLive) = $T182)*(PoissonMatrixLive))</f>
        <v>8.234275732891887E-3</v>
      </c>
      <c r="V182" s="232">
        <f t="shared" ref="V182:V218" si="79">MATCH(MAX($U$117:$U$219),$U$117:$U$218,0)-$C182</f>
        <v>-21</v>
      </c>
    </row>
    <row r="183" spans="3:22" ht="19.2" customHeight="1" x14ac:dyDescent="0.3">
      <c r="C183" s="229">
        <v>67</v>
      </c>
      <c r="D183" s="339" t="str">
        <f t="shared" si="77"/>
        <v>Home Team</v>
      </c>
      <c r="E183" s="338"/>
      <c r="F183" s="248">
        <v>15.5</v>
      </c>
      <c r="G183" s="238" cm="1">
        <f t="array" ref="G183">SUMPRODUCT(((HomePointsLive + HomeScoreLive) - (AwayPointsLive + AwayScoreLive) &gt; -F183)*(PoissonMatrixLive))</f>
        <v>0.95930029024152386</v>
      </c>
      <c r="H183" s="238">
        <f t="shared" si="65"/>
        <v>1.0424264541275488</v>
      </c>
      <c r="I183" s="253">
        <f t="shared" si="72"/>
        <v>1</v>
      </c>
      <c r="J183" s="337" t="str">
        <f t="shared" si="63"/>
        <v>Away Team</v>
      </c>
      <c r="K183" s="338"/>
      <c r="L183" s="248">
        <f t="shared" si="73"/>
        <v>-15.5</v>
      </c>
      <c r="M183" s="230" cm="1">
        <f t="array" ref="M183">SUMPRODUCT(((HomePointsLive + HomeScoreLive) - (AwayPointsLive + AwayScoreLive) &lt; L183)*(PoissonMatrixLive))</f>
        <v>4.0699709757624783E-2</v>
      </c>
      <c r="N183" s="238">
        <f t="shared" si="67"/>
        <v>24.570199786563773</v>
      </c>
      <c r="O183" s="238">
        <f t="shared" si="75"/>
        <v>23.325525192112845</v>
      </c>
      <c r="P183" s="230">
        <f t="shared" si="74"/>
        <v>0.91860058048389903</v>
      </c>
      <c r="Q183" s="252">
        <f t="shared" si="78"/>
        <v>-22</v>
      </c>
      <c r="T183" s="229">
        <f t="shared" si="76"/>
        <v>-15</v>
      </c>
      <c r="U183" s="230" cm="1">
        <f t="array" ref="U183">SUMPRODUCT(((HomePointsLive + HomeScoreLive) - (AwayPointsLive + AwayScoreLive) = $T183)*(PoissonMatrixLive))</f>
        <v>7.2377540927659736E-3</v>
      </c>
      <c r="V183" s="232">
        <f t="shared" si="79"/>
        <v>-22</v>
      </c>
    </row>
    <row r="184" spans="3:22" ht="19.2" customHeight="1" x14ac:dyDescent="0.3">
      <c r="C184" s="229">
        <v>68</v>
      </c>
      <c r="D184" s="339" t="str">
        <f t="shared" si="77"/>
        <v>Home Team</v>
      </c>
      <c r="E184" s="338"/>
      <c r="F184" s="248">
        <v>16.5</v>
      </c>
      <c r="G184" s="238" cm="1">
        <f t="array" ref="G184">SUMPRODUCT(((HomePointsLive + HomeScoreLive) - (AwayPointsLive + AwayScoreLive) &gt; -F184)*(PoissonMatrixLive))</f>
        <v>0.96562414940520014</v>
      </c>
      <c r="H184" s="238">
        <f t="shared" si="65"/>
        <v>1.0355996177353006</v>
      </c>
      <c r="I184" s="253">
        <f t="shared" si="72"/>
        <v>1</v>
      </c>
      <c r="J184" s="337" t="str">
        <f t="shared" si="63"/>
        <v>Away Team</v>
      </c>
      <c r="K184" s="338"/>
      <c r="L184" s="248">
        <f t="shared" si="73"/>
        <v>-16.5</v>
      </c>
      <c r="M184" s="230" cm="1">
        <f t="array" ref="M184">SUMPRODUCT(((HomePointsLive + HomeScoreLive) - (AwayPointsLive + AwayScoreLive) &lt; L184)*(PoissonMatrixLive))</f>
        <v>3.4375850593948216E-2</v>
      </c>
      <c r="N184" s="238">
        <f t="shared" si="67"/>
        <v>29.090189267230745</v>
      </c>
      <c r="O184" s="238">
        <f t="shared" si="75"/>
        <v>27.616541521456558</v>
      </c>
      <c r="P184" s="230">
        <f t="shared" si="74"/>
        <v>0.93124829881125193</v>
      </c>
      <c r="Q184" s="252">
        <f t="shared" si="78"/>
        <v>-23</v>
      </c>
      <c r="T184" s="229">
        <f t="shared" si="76"/>
        <v>-16</v>
      </c>
      <c r="U184" s="230" cm="1">
        <f t="array" ref="U184">SUMPRODUCT(((HomePointsLive + HomeScoreLive) - (AwayPointsLive + AwayScoreLive) = $T184)*(PoissonMatrixLive))</f>
        <v>6.3238591636765673E-3</v>
      </c>
      <c r="V184" s="232">
        <f t="shared" si="79"/>
        <v>-23</v>
      </c>
    </row>
    <row r="185" spans="3:22" ht="19.2" customHeight="1" x14ac:dyDescent="0.3">
      <c r="C185" s="229">
        <v>69</v>
      </c>
      <c r="D185" s="339" t="str">
        <f t="shared" si="77"/>
        <v>Home Team</v>
      </c>
      <c r="E185" s="338"/>
      <c r="F185" s="248">
        <v>17.5</v>
      </c>
      <c r="G185" s="238" cm="1">
        <f t="array" ref="G185">SUMPRODUCT(((HomePointsLive + HomeScoreLive) - (AwayPointsLive + AwayScoreLive) &gt; -F185)*(PoissonMatrixLive))</f>
        <v>0.97111654688568816</v>
      </c>
      <c r="H185" s="238">
        <f t="shared" si="65"/>
        <v>1.0297425197901728</v>
      </c>
      <c r="I185" s="253">
        <f t="shared" si="72"/>
        <v>1</v>
      </c>
      <c r="J185" s="337" t="str">
        <f t="shared" si="63"/>
        <v>Away Team</v>
      </c>
      <c r="K185" s="338"/>
      <c r="L185" s="248">
        <f t="shared" si="73"/>
        <v>-17.5</v>
      </c>
      <c r="M185" s="230" cm="1">
        <f t="array" ref="M185">SUMPRODUCT(((HomePointsLive + HomeScoreLive) - (AwayPointsLive + AwayScoreLive) &lt; L185)*(PoissonMatrixLive))</f>
        <v>2.8883453113460068E-2</v>
      </c>
      <c r="N185" s="238">
        <f t="shared" si="67"/>
        <v>34.621899122372831</v>
      </c>
      <c r="O185" s="238">
        <f t="shared" si="75"/>
        <v>32.868026601042104</v>
      </c>
      <c r="P185" s="230">
        <f t="shared" si="74"/>
        <v>0.94223309377222808</v>
      </c>
      <c r="Q185" s="252">
        <f t="shared" si="78"/>
        <v>-24</v>
      </c>
      <c r="T185" s="229">
        <f t="shared" si="76"/>
        <v>-17</v>
      </c>
      <c r="U185" s="230" cm="1">
        <f t="array" ref="U185">SUMPRODUCT(((HomePointsLive + HomeScoreLive) - (AwayPointsLive + AwayScoreLive) = $T185)*(PoissonMatrixLive))</f>
        <v>5.4923974804879641E-3</v>
      </c>
      <c r="V185" s="232">
        <f t="shared" si="79"/>
        <v>-24</v>
      </c>
    </row>
    <row r="186" spans="3:22" ht="19.2" customHeight="1" x14ac:dyDescent="0.3">
      <c r="C186" s="229">
        <v>70</v>
      </c>
      <c r="D186" s="339" t="str">
        <f t="shared" si="77"/>
        <v>Home Team</v>
      </c>
      <c r="E186" s="338"/>
      <c r="F186" s="248">
        <v>18.5</v>
      </c>
      <c r="G186" s="238" cm="1">
        <f t="array" ref="G186">SUMPRODUCT(((HomePointsLive + HomeScoreLive) - (AwayPointsLive + AwayScoreLive) &gt; -F186)*(PoissonMatrixLive))</f>
        <v>0.97585836270092741</v>
      </c>
      <c r="H186" s="238">
        <f t="shared" si="65"/>
        <v>1.0247388742278691</v>
      </c>
      <c r="I186" s="253">
        <f t="shared" si="72"/>
        <v>1</v>
      </c>
      <c r="J186" s="337" t="str">
        <f t="shared" si="63"/>
        <v>Away Team</v>
      </c>
      <c r="K186" s="338"/>
      <c r="L186" s="248">
        <f t="shared" si="73"/>
        <v>-18.5</v>
      </c>
      <c r="M186" s="230" cm="1">
        <f t="array" ref="M186">SUMPRODUCT(((HomePointsLive + HomeScoreLive) - (AwayPointsLive + AwayScoreLive) &lt; L186)*(PoissonMatrixLive))</f>
        <v>2.414163729822064E-2</v>
      </c>
      <c r="N186" s="238">
        <f t="shared" si="67"/>
        <v>41.422211246364185</v>
      </c>
      <c r="O186" s="238">
        <f t="shared" si="75"/>
        <v>39.323849229278629</v>
      </c>
      <c r="P186" s="230">
        <f t="shared" si="74"/>
        <v>0.9517167254027068</v>
      </c>
      <c r="Q186" s="252">
        <f t="shared" si="78"/>
        <v>-25</v>
      </c>
      <c r="T186" s="229">
        <f t="shared" si="76"/>
        <v>-18</v>
      </c>
      <c r="U186" s="230" cm="1">
        <f t="array" ref="U186">SUMPRODUCT(((HomePointsLive + HomeScoreLive) - (AwayPointsLive + AwayScoreLive) = $T186)*(PoissonMatrixLive))</f>
        <v>4.7418158152394236E-3</v>
      </c>
      <c r="V186" s="232">
        <f t="shared" si="79"/>
        <v>-25</v>
      </c>
    </row>
    <row r="187" spans="3:22" ht="19.2" customHeight="1" x14ac:dyDescent="0.3">
      <c r="C187" s="229">
        <v>71</v>
      </c>
      <c r="D187" s="339" t="str">
        <f t="shared" si="77"/>
        <v>Home Team</v>
      </c>
      <c r="E187" s="338"/>
      <c r="F187" s="248">
        <v>19.5</v>
      </c>
      <c r="G187" s="238" cm="1">
        <f t="array" ref="G187">SUMPRODUCT(((HomePointsLive + HomeScoreLive) - (AwayPointsLive + AwayScoreLive) &gt; -F187)*(PoissonMatrixLive))</f>
        <v>0.97992777780167128</v>
      </c>
      <c r="H187" s="238">
        <f t="shared" si="65"/>
        <v>1.0204833689308797</v>
      </c>
      <c r="I187" s="253">
        <f t="shared" si="72"/>
        <v>1</v>
      </c>
      <c r="J187" s="337" t="str">
        <f t="shared" si="63"/>
        <v>Away Team</v>
      </c>
      <c r="K187" s="338"/>
      <c r="L187" s="248">
        <f t="shared" si="73"/>
        <v>-19.5</v>
      </c>
      <c r="M187" s="230" cm="1">
        <f t="array" ref="M187">SUMPRODUCT(((HomePointsLive + HomeScoreLive) - (AwayPointsLive + AwayScoreLive) &lt; L187)*(PoissonMatrixLive))</f>
        <v>2.0072222197476664E-2</v>
      </c>
      <c r="N187" s="238">
        <f t="shared" si="67"/>
        <v>49.820094166041706</v>
      </c>
      <c r="O187" s="238">
        <f t="shared" si="75"/>
        <v>47.296313079998804</v>
      </c>
      <c r="P187" s="230">
        <f t="shared" si="74"/>
        <v>0.95985555560419455</v>
      </c>
      <c r="Q187" s="252">
        <f t="shared" si="78"/>
        <v>-26</v>
      </c>
      <c r="T187" s="229">
        <f t="shared" si="76"/>
        <v>-19</v>
      </c>
      <c r="U187" s="230" cm="1">
        <f t="array" ref="U187">SUMPRODUCT(((HomePointsLive + HomeScoreLive) - (AwayPointsLive + AwayScoreLive) = $T187)*(PoissonMatrixLive))</f>
        <v>4.0694151007439937E-3</v>
      </c>
      <c r="V187" s="232">
        <f t="shared" si="79"/>
        <v>-26</v>
      </c>
    </row>
    <row r="188" spans="3:22" ht="19.2" customHeight="1" x14ac:dyDescent="0.3">
      <c r="C188" s="229">
        <v>72</v>
      </c>
      <c r="D188" s="339" t="str">
        <f t="shared" si="77"/>
        <v>Home Team</v>
      </c>
      <c r="E188" s="338"/>
      <c r="F188" s="248">
        <v>20.5</v>
      </c>
      <c r="G188" s="238" cm="1">
        <f t="array" ref="G188">SUMPRODUCT(((HomePointsLive + HomeScoreLive) - (AwayPointsLive + AwayScoreLive) &gt; -F188)*(PoissonMatrixLive))</f>
        <v>0.98339934536839546</v>
      </c>
      <c r="H188" s="238">
        <f t="shared" si="65"/>
        <v>1.0168808884303109</v>
      </c>
      <c r="I188" s="253">
        <f t="shared" si="72"/>
        <v>1</v>
      </c>
      <c r="J188" s="337" t="str">
        <f t="shared" si="63"/>
        <v>Away Team</v>
      </c>
      <c r="K188" s="338"/>
      <c r="L188" s="248">
        <f t="shared" si="73"/>
        <v>-20.5</v>
      </c>
      <c r="M188" s="230" cm="1">
        <f t="array" ref="M188">SUMPRODUCT(((HomePointsLive + HomeScoreLive) - (AwayPointsLive + AwayScoreLive) &lt; L188)*(PoissonMatrixLive))</f>
        <v>1.6600654630752349E-2</v>
      </c>
      <c r="N188" s="238">
        <f t="shared" si="67"/>
        <v>60.23858831130201</v>
      </c>
      <c r="O188" s="238">
        <f t="shared" si="75"/>
        <v>57.187028245532105</v>
      </c>
      <c r="P188" s="230">
        <f t="shared" si="74"/>
        <v>0.96679869073764313</v>
      </c>
      <c r="Q188" s="252">
        <f t="shared" si="78"/>
        <v>-27</v>
      </c>
      <c r="T188" s="229">
        <f t="shared" si="76"/>
        <v>-20</v>
      </c>
      <c r="U188" s="230" cm="1">
        <f t="array" ref="U188">SUMPRODUCT(((HomePointsLive + HomeScoreLive) - (AwayPointsLive + AwayScoreLive) = $T188)*(PoissonMatrixLive))</f>
        <v>3.4715675667243429E-3</v>
      </c>
      <c r="V188" s="232">
        <f t="shared" si="79"/>
        <v>-27</v>
      </c>
    </row>
    <row r="189" spans="3:22" ht="19.2" customHeight="1" x14ac:dyDescent="0.3">
      <c r="C189" s="229">
        <v>73</v>
      </c>
      <c r="D189" s="339" t="str">
        <f t="shared" si="77"/>
        <v>Home Team</v>
      </c>
      <c r="E189" s="338"/>
      <c r="F189" s="248">
        <v>21.5</v>
      </c>
      <c r="G189" s="238" cm="1">
        <f t="array" ref="G189">SUMPRODUCT(((HomePointsLive + HomeScoreLive) - (AwayPointsLive + AwayScoreLive) &gt; -F189)*(PoissonMatrixLive))</f>
        <v>0.98634327475603933</v>
      </c>
      <c r="H189" s="238">
        <f t="shared" si="65"/>
        <v>1.013845813717682</v>
      </c>
      <c r="I189" s="253">
        <f t="shared" si="72"/>
        <v>1</v>
      </c>
      <c r="J189" s="337" t="str">
        <f t="shared" si="63"/>
        <v>Away Team</v>
      </c>
      <c r="K189" s="338"/>
      <c r="L189" s="248">
        <f t="shared" si="73"/>
        <v>-21.5</v>
      </c>
      <c r="M189" s="230" cm="1">
        <f t="array" ref="M189">SUMPRODUCT(((HomePointsLive + HomeScoreLive) - (AwayPointsLive + AwayScoreLive) &lt; L189)*(PoissonMatrixLive))</f>
        <v>1.3656725243108412E-2</v>
      </c>
      <c r="N189" s="238">
        <f t="shared" si="67"/>
        <v>73.223996397279038</v>
      </c>
      <c r="O189" s="238">
        <f t="shared" si="75"/>
        <v>69.514622895574774</v>
      </c>
      <c r="P189" s="230">
        <f t="shared" si="74"/>
        <v>0.97268654951293088</v>
      </c>
      <c r="Q189" s="252">
        <f t="shared" si="78"/>
        <v>-28</v>
      </c>
      <c r="T189" s="229">
        <f t="shared" si="76"/>
        <v>-21</v>
      </c>
      <c r="U189" s="230" cm="1">
        <f t="array" ref="U189">SUMPRODUCT(((HomePointsLive + HomeScoreLive) - (AwayPointsLive + AwayScoreLive) = $T189)*(PoissonMatrixLive))</f>
        <v>2.9439293876440537E-3</v>
      </c>
      <c r="V189" s="232">
        <f t="shared" si="79"/>
        <v>-28</v>
      </c>
    </row>
    <row r="190" spans="3:22" ht="19.2" customHeight="1" x14ac:dyDescent="0.3">
      <c r="C190" s="229">
        <v>74</v>
      </c>
      <c r="D190" s="339" t="str">
        <f t="shared" si="77"/>
        <v>Home Team</v>
      </c>
      <c r="E190" s="338"/>
      <c r="F190" s="248">
        <v>22.5</v>
      </c>
      <c r="G190" s="238" cm="1">
        <f t="array" ref="G190">SUMPRODUCT(((HomePointsLive + HomeScoreLive) - (AwayPointsLive + AwayScoreLive) &gt; -F190)*(PoissonMatrixLive))</f>
        <v>0.98882491714911325</v>
      </c>
      <c r="H190" s="238">
        <f t="shared" si="65"/>
        <v>1.01130137667152</v>
      </c>
      <c r="I190" s="253">
        <f t="shared" si="72"/>
        <v>1</v>
      </c>
      <c r="J190" s="337" t="str">
        <f t="shared" si="63"/>
        <v>Away Team</v>
      </c>
      <c r="K190" s="338"/>
      <c r="L190" s="248">
        <f t="shared" si="73"/>
        <v>-22.5</v>
      </c>
      <c r="M190" s="230" cm="1">
        <f t="array" ref="M190">SUMPRODUCT(((HomePointsLive + HomeScoreLive) - (AwayPointsLive + AwayScoreLive) &lt; L190)*(PoissonMatrixLive))</f>
        <v>1.1175082850034592E-2</v>
      </c>
      <c r="N190" s="238">
        <f t="shared" si="67"/>
        <v>89.484795184037893</v>
      </c>
      <c r="O190" s="238">
        <f t="shared" si="75"/>
        <v>84.951683849057034</v>
      </c>
      <c r="P190" s="230">
        <f t="shared" si="74"/>
        <v>0.9776498342990787</v>
      </c>
      <c r="Q190" s="252">
        <f t="shared" si="78"/>
        <v>-29</v>
      </c>
      <c r="T190" s="229">
        <f t="shared" si="76"/>
        <v>-22</v>
      </c>
      <c r="U190" s="230" cm="1">
        <f t="array" ref="U190">SUMPRODUCT(((HomePointsLive + HomeScoreLive) - (AwayPointsLive + AwayScoreLive) = $T190)*(PoissonMatrixLive))</f>
        <v>2.4816423930738183E-3</v>
      </c>
      <c r="V190" s="232">
        <f t="shared" si="79"/>
        <v>-29</v>
      </c>
    </row>
    <row r="191" spans="3:22" ht="19.2" customHeight="1" x14ac:dyDescent="0.3">
      <c r="C191" s="229">
        <v>75</v>
      </c>
      <c r="D191" s="339" t="str">
        <f t="shared" si="77"/>
        <v>Home Team</v>
      </c>
      <c r="E191" s="338"/>
      <c r="F191" s="248">
        <v>23.5</v>
      </c>
      <c r="G191" s="238" cm="1">
        <f t="array" ref="G191">SUMPRODUCT(((HomePointsLive + HomeScoreLive) - (AwayPointsLive + AwayScoreLive) &gt; -F191)*(PoissonMatrixLive))</f>
        <v>0.99090443690042251</v>
      </c>
      <c r="H191" s="238">
        <f t="shared" si="65"/>
        <v>1.0091790517439085</v>
      </c>
      <c r="I191" s="253">
        <f t="shared" si="72"/>
        <v>1</v>
      </c>
      <c r="J191" s="337" t="str">
        <f t="shared" si="63"/>
        <v>Away Team</v>
      </c>
      <c r="K191" s="338"/>
      <c r="L191" s="248">
        <f t="shared" si="73"/>
        <v>-23.5</v>
      </c>
      <c r="M191" s="230" cm="1">
        <f t="array" ref="M191">SUMPRODUCT(((HomePointsLive + HomeScoreLive) - (AwayPointsLive + AwayScoreLive) &lt; L191)*(PoissonMatrixLive))</f>
        <v>9.0955630987253778E-3</v>
      </c>
      <c r="N191" s="238">
        <f t="shared" si="67"/>
        <v>109.94371531985048</v>
      </c>
      <c r="O191" s="238">
        <f t="shared" si="75"/>
        <v>104.37419816220017</v>
      </c>
      <c r="P191" s="230">
        <f t="shared" si="74"/>
        <v>0.98180887380169712</v>
      </c>
      <c r="Q191" s="252">
        <f t="shared" si="78"/>
        <v>-30</v>
      </c>
      <c r="T191" s="229">
        <f t="shared" si="76"/>
        <v>-23</v>
      </c>
      <c r="U191" s="230" cm="1">
        <f t="array" ref="U191">SUMPRODUCT(((HomePointsLive + HomeScoreLive) - (AwayPointsLive + AwayScoreLive) = $T191)*(PoissonMatrixLive))</f>
        <v>2.0795197513091995E-3</v>
      </c>
      <c r="V191" s="232">
        <f t="shared" si="79"/>
        <v>-30</v>
      </c>
    </row>
    <row r="192" spans="3:22" ht="19.2" customHeight="1" x14ac:dyDescent="0.3">
      <c r="C192" s="229">
        <v>76</v>
      </c>
      <c r="D192" s="339" t="str">
        <f t="shared" si="77"/>
        <v>Home Team</v>
      </c>
      <c r="E192" s="338"/>
      <c r="F192" s="248">
        <v>24.5</v>
      </c>
      <c r="G192" s="238" cm="1">
        <f t="array" ref="G192">SUMPRODUCT(((HomePointsLive + HomeScoreLive) - (AwayPointsLive + AwayScoreLive) &gt; -F192)*(PoissonMatrixLive))</f>
        <v>0.99263664882186842</v>
      </c>
      <c r="H192" s="238">
        <f t="shared" si="65"/>
        <v>1.0074179723133041</v>
      </c>
      <c r="I192" s="253">
        <f t="shared" si="72"/>
        <v>1</v>
      </c>
      <c r="J192" s="337" t="str">
        <f t="shared" si="63"/>
        <v>Away Team</v>
      </c>
      <c r="K192" s="338"/>
      <c r="L192" s="248">
        <f t="shared" si="73"/>
        <v>-24.5</v>
      </c>
      <c r="M192" s="230" cm="1">
        <f t="array" ref="M192">SUMPRODUCT(((HomePointsLive + HomeScoreLive) - (AwayPointsLive + AwayScoreLive) &lt; L192)*(PoissonMatrixLive))</f>
        <v>7.363351177279532E-3</v>
      </c>
      <c r="N192" s="238">
        <f t="shared" si="67"/>
        <v>135.80772883488365</v>
      </c>
      <c r="O192" s="238">
        <f t="shared" si="75"/>
        <v>128.92799520311652</v>
      </c>
      <c r="P192" s="230">
        <f t="shared" si="74"/>
        <v>0.98527329764458882</v>
      </c>
      <c r="Q192" s="252">
        <f t="shared" si="78"/>
        <v>-31</v>
      </c>
      <c r="T192" s="229">
        <f t="shared" si="76"/>
        <v>-24</v>
      </c>
      <c r="U192" s="230" cm="1">
        <f t="array" ref="U192">SUMPRODUCT(((HomePointsLive + HomeScoreLive) - (AwayPointsLive + AwayScoreLive) = $T192)*(PoissonMatrixLive))</f>
        <v>1.7322119214459081E-3</v>
      </c>
      <c r="V192" s="232">
        <f t="shared" si="79"/>
        <v>-31</v>
      </c>
    </row>
    <row r="193" spans="3:22" ht="19.2" customHeight="1" x14ac:dyDescent="0.3">
      <c r="C193" s="229">
        <v>77</v>
      </c>
      <c r="D193" s="339" t="str">
        <f t="shared" si="77"/>
        <v>Home Team</v>
      </c>
      <c r="E193" s="338"/>
      <c r="F193" s="248">
        <v>25.5</v>
      </c>
      <c r="G193" s="238" cm="1">
        <f t="array" ref="G193">SUMPRODUCT(((HomePointsLive + HomeScoreLive) - (AwayPointsLive + AwayScoreLive) &gt; -F193)*(PoissonMatrixLive))</f>
        <v>0.9940709993275012</v>
      </c>
      <c r="H193" s="238">
        <f t="shared" si="65"/>
        <v>1.0059643633870314</v>
      </c>
      <c r="I193" s="253">
        <f t="shared" si="72"/>
        <v>1</v>
      </c>
      <c r="J193" s="337" t="str">
        <f t="shared" si="63"/>
        <v>Away Team</v>
      </c>
      <c r="K193" s="338"/>
      <c r="L193" s="248">
        <f t="shared" si="73"/>
        <v>-25.5</v>
      </c>
      <c r="M193" s="230" cm="1">
        <f t="array" ref="M193">SUMPRODUCT(((HomePointsLive + HomeScoreLive) - (AwayPointsLive + AwayScoreLive) &lt; L193)*(PoissonMatrixLive))</f>
        <v>5.9290006716469614E-3</v>
      </c>
      <c r="N193" s="238">
        <f t="shared" si="67"/>
        <v>168.66248721847748</v>
      </c>
      <c r="O193" s="238">
        <f t="shared" si="75"/>
        <v>160.11840069490987</v>
      </c>
      <c r="P193" s="230">
        <f t="shared" si="74"/>
        <v>0.98814199865585417</v>
      </c>
      <c r="Q193" s="252">
        <f t="shared" si="78"/>
        <v>-32</v>
      </c>
      <c r="T193" s="229">
        <f t="shared" si="76"/>
        <v>-25</v>
      </c>
      <c r="U193" s="230" cm="1">
        <f t="array" ref="U193">SUMPRODUCT(((HomePointsLive + HomeScoreLive) - (AwayPointsLive + AwayScoreLive) = $T193)*(PoissonMatrixLive))</f>
        <v>1.4343505056325769E-3</v>
      </c>
      <c r="V193" s="232">
        <f t="shared" si="79"/>
        <v>-32</v>
      </c>
    </row>
    <row r="194" spans="3:22" ht="19.2" customHeight="1" x14ac:dyDescent="0.3">
      <c r="C194" s="229">
        <v>78</v>
      </c>
      <c r="D194" s="339" t="str">
        <f t="shared" si="77"/>
        <v>Home Team</v>
      </c>
      <c r="E194" s="338"/>
      <c r="F194" s="248">
        <v>26.5</v>
      </c>
      <c r="G194" s="238" cm="1">
        <f t="array" ref="G194">SUMPRODUCT(((HomePointsLive + HomeScoreLive) - (AwayPointsLive + AwayScoreLive) &gt; -F194)*(PoissonMatrixLive))</f>
        <v>0.99525166819043021</v>
      </c>
      <c r="H194" s="238">
        <f t="shared" si="65"/>
        <v>1.0047709860343195</v>
      </c>
      <c r="I194" s="253">
        <f t="shared" si="72"/>
        <v>1</v>
      </c>
      <c r="J194" s="337" t="str">
        <f t="shared" si="63"/>
        <v>Away Team</v>
      </c>
      <c r="K194" s="338"/>
      <c r="L194" s="248">
        <f t="shared" si="73"/>
        <v>-26.5</v>
      </c>
      <c r="M194" s="230" cm="1">
        <f t="array" ref="M194">SUMPRODUCT(((HomePointsLive + HomeScoreLive) - (AwayPointsLive + AwayScoreLive) &lt; L194)*(PoissonMatrixLive))</f>
        <v>4.7483318087175631E-3</v>
      </c>
      <c r="N194" s="238">
        <f t="shared" si="67"/>
        <v>210.60027822067505</v>
      </c>
      <c r="O194" s="238">
        <f t="shared" si="75"/>
        <v>199.93171149502243</v>
      </c>
      <c r="P194" s="230">
        <f t="shared" si="74"/>
        <v>0.99050333638171262</v>
      </c>
      <c r="Q194" s="252">
        <f t="shared" si="78"/>
        <v>-33</v>
      </c>
      <c r="T194" s="229">
        <f t="shared" si="76"/>
        <v>-26</v>
      </c>
      <c r="U194" s="230" cm="1">
        <f t="array" ref="U194">SUMPRODUCT(((HomePointsLive + HomeScoreLive) - (AwayPointsLive + AwayScoreLive) = $T194)*(PoissonMatrixLive))</f>
        <v>1.1806688629294043E-3</v>
      </c>
      <c r="V194" s="232">
        <f t="shared" si="79"/>
        <v>-33</v>
      </c>
    </row>
    <row r="195" spans="3:22" ht="19.2" customHeight="1" x14ac:dyDescent="0.3">
      <c r="C195" s="229">
        <v>79</v>
      </c>
      <c r="D195" s="339" t="str">
        <f t="shared" si="77"/>
        <v>Home Team</v>
      </c>
      <c r="E195" s="338"/>
      <c r="F195" s="248">
        <v>27.5</v>
      </c>
      <c r="G195" s="238" cm="1">
        <f t="array" ref="G195">SUMPRODUCT(((HomePointsLive + HomeScoreLive) - (AwayPointsLive + AwayScoreLive) &gt; -F195)*(PoissonMatrixLive))</f>
        <v>0.99621776761588365</v>
      </c>
      <c r="H195" s="238">
        <f t="shared" si="65"/>
        <v>1.003796591977242</v>
      </c>
      <c r="I195" s="253">
        <f t="shared" si="72"/>
        <v>1</v>
      </c>
      <c r="J195" s="337" t="str">
        <f t="shared" si="63"/>
        <v>Away Team</v>
      </c>
      <c r="K195" s="338"/>
      <c r="L195" s="248">
        <f t="shared" si="73"/>
        <v>-27.5</v>
      </c>
      <c r="M195" s="230" cm="1">
        <f t="array" ref="M195">SUMPRODUCT(((HomePointsLive + HomeScoreLive) - (AwayPointsLive + AwayScoreLive) &lt; L195)*(PoissonMatrixLive))</f>
        <v>3.7822323832642146E-3</v>
      </c>
      <c r="N195" s="238">
        <f t="shared" si="67"/>
        <v>264.39411931028968</v>
      </c>
      <c r="O195" s="238">
        <f t="shared" si="75"/>
        <v>251.00046984522896</v>
      </c>
      <c r="P195" s="230">
        <f t="shared" si="74"/>
        <v>0.99243553523261951</v>
      </c>
      <c r="Q195" s="252">
        <f t="shared" si="78"/>
        <v>-34</v>
      </c>
      <c r="T195" s="229">
        <f t="shared" si="76"/>
        <v>-27</v>
      </c>
      <c r="U195" s="230" cm="1">
        <f t="array" ref="U195">SUMPRODUCT(((HomePointsLive + HomeScoreLive) - (AwayPointsLive + AwayScoreLive) = $T195)*(PoissonMatrixLive))</f>
        <v>9.660994254533518E-4</v>
      </c>
      <c r="V195" s="232">
        <f t="shared" si="79"/>
        <v>-34</v>
      </c>
    </row>
    <row r="196" spans="3:22" ht="19.2" customHeight="1" x14ac:dyDescent="0.3">
      <c r="C196" s="229">
        <v>80</v>
      </c>
      <c r="D196" s="339" t="str">
        <f t="shared" si="77"/>
        <v>Home Team</v>
      </c>
      <c r="E196" s="338"/>
      <c r="F196" s="248">
        <v>28.5</v>
      </c>
      <c r="G196" s="238" cm="1">
        <f t="array" ref="G196">SUMPRODUCT(((HomePointsLive + HomeScoreLive) - (AwayPointsLive + AwayScoreLive) &gt; -F196)*(PoissonMatrixLive))</f>
        <v>0.9970036161738961</v>
      </c>
      <c r="H196" s="238">
        <f t="shared" si="65"/>
        <v>1.0030053891254707</v>
      </c>
      <c r="I196" s="253">
        <f t="shared" si="72"/>
        <v>1</v>
      </c>
      <c r="J196" s="337" t="str">
        <f t="shared" si="63"/>
        <v>Away Team</v>
      </c>
      <c r="K196" s="338"/>
      <c r="L196" s="248">
        <f t="shared" si="73"/>
        <v>-28.5</v>
      </c>
      <c r="M196" s="230" cm="1">
        <f t="array" ref="M196">SUMPRODUCT(((HomePointsLive + HomeScoreLive) - (AwayPointsLive + AwayScoreLive) &lt; L196)*(PoissonMatrixLive))</f>
        <v>2.9963838252514358E-3</v>
      </c>
      <c r="N196" s="238">
        <f t="shared" si="67"/>
        <v>333.73561543507765</v>
      </c>
      <c r="O196" s="238">
        <f t="shared" si="75"/>
        <v>316.8292717584323</v>
      </c>
      <c r="P196" s="230">
        <f t="shared" si="74"/>
        <v>0.99400723234864463</v>
      </c>
      <c r="Q196" s="252">
        <f t="shared" si="78"/>
        <v>-35</v>
      </c>
      <c r="T196" s="229">
        <f t="shared" si="76"/>
        <v>-28</v>
      </c>
      <c r="U196" s="230" cm="1">
        <f t="array" ref="U196">SUMPRODUCT(((HomePointsLive + HomeScoreLive) - (AwayPointsLive + AwayScoreLive) = $T196)*(PoissonMatrixLive))</f>
        <v>7.8584855801277955E-4</v>
      </c>
      <c r="V196" s="232">
        <f t="shared" si="79"/>
        <v>-35</v>
      </c>
    </row>
    <row r="197" spans="3:22" ht="19.2" customHeight="1" x14ac:dyDescent="0.3">
      <c r="C197" s="229">
        <v>81</v>
      </c>
      <c r="D197" s="339" t="str">
        <f t="shared" si="77"/>
        <v>Home Team</v>
      </c>
      <c r="E197" s="338"/>
      <c r="F197" s="248">
        <v>29.5</v>
      </c>
      <c r="G197" s="238" cm="1">
        <f t="array" ref="G197">SUMPRODUCT(((HomePointsLive + HomeScoreLive) - (AwayPointsLive + AwayScoreLive) &gt; -F197)*(PoissonMatrixLive))</f>
        <v>0.99763906668437818</v>
      </c>
      <c r="H197" s="238">
        <f t="shared" si="65"/>
        <v>1.0023665205127426</v>
      </c>
      <c r="I197" s="253">
        <f t="shared" si="72"/>
        <v>1</v>
      </c>
      <c r="J197" s="337" t="str">
        <f t="shared" ref="J197:J217" si="80">AwayTeam</f>
        <v>Away Team</v>
      </c>
      <c r="K197" s="338"/>
      <c r="L197" s="248">
        <f t="shared" si="73"/>
        <v>-29.5</v>
      </c>
      <c r="M197" s="230" cm="1">
        <f t="array" ref="M197">SUMPRODUCT(((HomePointsLive + HomeScoreLive) - (AwayPointsLive + AwayScoreLive) &lt; L197)*(PoissonMatrixLive))</f>
        <v>2.3609333147697116E-3</v>
      </c>
      <c r="N197" s="238">
        <f t="shared" si="67"/>
        <v>423.56130676970912</v>
      </c>
      <c r="O197" s="238">
        <f t="shared" si="75"/>
        <v>402.10458267676989</v>
      </c>
      <c r="P197" s="230">
        <f t="shared" si="74"/>
        <v>0.99527813336960846</v>
      </c>
      <c r="Q197" s="252">
        <f t="shared" si="78"/>
        <v>-36</v>
      </c>
      <c r="T197" s="229">
        <f t="shared" si="76"/>
        <v>-29</v>
      </c>
      <c r="U197" s="230" cm="1">
        <f t="array" ref="U197">SUMPRODUCT(((HomePointsLive + HomeScoreLive) - (AwayPointsLive + AwayScoreLive) = $T197)*(PoissonMatrixLive))</f>
        <v>6.354505104817275E-4</v>
      </c>
      <c r="V197" s="232">
        <f t="shared" si="79"/>
        <v>-36</v>
      </c>
    </row>
    <row r="198" spans="3:22" ht="19.2" customHeight="1" x14ac:dyDescent="0.3">
      <c r="C198" s="229">
        <v>82</v>
      </c>
      <c r="D198" s="339" t="str">
        <f t="shared" si="77"/>
        <v>Home Team</v>
      </c>
      <c r="E198" s="338"/>
      <c r="F198" s="248">
        <v>30.5</v>
      </c>
      <c r="G198" s="238" cm="1">
        <f t="array" ref="G198">SUMPRODUCT(((HomePointsLive + HomeScoreLive) - (AwayPointsLive + AwayScoreLive) &gt; -F198)*(PoissonMatrixLive))</f>
        <v>0.99814986921124049</v>
      </c>
      <c r="H198" s="238">
        <f t="shared" si="65"/>
        <v>1.0018535601174015</v>
      </c>
      <c r="I198" s="253">
        <f t="shared" si="72"/>
        <v>1</v>
      </c>
      <c r="J198" s="337" t="str">
        <f t="shared" si="80"/>
        <v>Away Team</v>
      </c>
      <c r="K198" s="338"/>
      <c r="L198" s="248">
        <f t="shared" si="73"/>
        <v>-30.5</v>
      </c>
      <c r="M198" s="230" cm="1">
        <f t="array" ref="M198">SUMPRODUCT(((HomePointsLive + HomeScoreLive) - (AwayPointsLive + AwayScoreLive) &lt; L198)*(PoissonMatrixLive))</f>
        <v>1.8501307879070347E-3</v>
      </c>
      <c r="N198" s="238">
        <f t="shared" si="67"/>
        <v>540.50232909817828</v>
      </c>
      <c r="O198" s="238">
        <f t="shared" si="75"/>
        <v>513.12161900570482</v>
      </c>
      <c r="P198" s="230">
        <f t="shared" si="74"/>
        <v>0.99629973842333341</v>
      </c>
      <c r="Q198" s="252">
        <f t="shared" si="78"/>
        <v>-37</v>
      </c>
      <c r="T198" s="229">
        <f t="shared" si="76"/>
        <v>-30</v>
      </c>
      <c r="U198" s="230" cm="1">
        <f t="array" ref="U198">SUMPRODUCT(((HomePointsLive + HomeScoreLive) - (AwayPointsLive + AwayScoreLive) = $T198)*(PoissonMatrixLive))</f>
        <v>5.1080252686267055E-4</v>
      </c>
      <c r="V198" s="232">
        <f t="shared" si="79"/>
        <v>-37</v>
      </c>
    </row>
    <row r="199" spans="3:22" ht="19.2" customHeight="1" x14ac:dyDescent="0.3">
      <c r="C199" s="229">
        <v>83</v>
      </c>
      <c r="D199" s="339" t="str">
        <f t="shared" si="77"/>
        <v>Home Team</v>
      </c>
      <c r="E199" s="338"/>
      <c r="F199" s="248">
        <v>31.5</v>
      </c>
      <c r="G199" s="238" cm="1">
        <f t="array" ref="G199">SUMPRODUCT(((HomePointsLive + HomeScoreLive) - (AwayPointsLive + AwayScoreLive) &gt; -F199)*(PoissonMatrixLive))</f>
        <v>0.99855805271736309</v>
      </c>
      <c r="H199" s="238">
        <f t="shared" ref="H199:H200" si="81">1/G199</f>
        <v>1.0014440294970461</v>
      </c>
      <c r="I199" s="253">
        <f t="shared" si="72"/>
        <v>1</v>
      </c>
      <c r="J199" s="337" t="str">
        <f t="shared" si="80"/>
        <v>Away Team</v>
      </c>
      <c r="K199" s="338"/>
      <c r="L199" s="248">
        <f t="shared" ref="L199:L200" si="82">-F199</f>
        <v>-31.5</v>
      </c>
      <c r="M199" s="230" cm="1">
        <f t="array" ref="M199">SUMPRODUCT(((HomePointsLive + HomeScoreLive) - (AwayPointsLive + AwayScoreLive) &lt; L199)*(PoissonMatrixLive))</f>
        <v>1.4419472817845272E-3</v>
      </c>
      <c r="N199" s="238">
        <f t="shared" ref="N199:N200" si="83">1/M199</f>
        <v>693.50662998054861</v>
      </c>
      <c r="O199" s="238">
        <f t="shared" si="75"/>
        <v>658.37504411969189</v>
      </c>
      <c r="P199" s="230">
        <f t="shared" ref="P199:P200" si="84">ABS(G199-0.5)+ABS(M199-0.5)</f>
        <v>0.9971161054355786</v>
      </c>
      <c r="Q199" s="252">
        <f t="shared" si="78"/>
        <v>-38</v>
      </c>
      <c r="T199" s="229">
        <f t="shared" ref="T199:T200" si="85">-F199+0.5</f>
        <v>-31</v>
      </c>
      <c r="U199" s="230" cm="1">
        <f t="array" ref="U199">SUMPRODUCT(((HomePointsLive + HomeScoreLive) - (AwayPointsLive + AwayScoreLive) = $T199)*(PoissonMatrixLive))</f>
        <v>4.0818350612250676E-4</v>
      </c>
      <c r="V199" s="232">
        <f t="shared" si="79"/>
        <v>-38</v>
      </c>
    </row>
    <row r="200" spans="3:22" ht="19.2" customHeight="1" x14ac:dyDescent="0.3">
      <c r="C200" s="229">
        <v>84</v>
      </c>
      <c r="D200" s="339" t="str">
        <f t="shared" si="77"/>
        <v>Home Team</v>
      </c>
      <c r="E200" s="338"/>
      <c r="F200" s="248">
        <v>32.5</v>
      </c>
      <c r="G200" s="238" cm="1">
        <f t="array" ref="G200">SUMPRODUCT(((HomePointsLive + HomeScoreLive) - (AwayPointsLive + AwayScoreLive) &gt; -F200)*(PoissonMatrixLive))</f>
        <v>0.99888231149275586</v>
      </c>
      <c r="H200" s="238">
        <f t="shared" si="81"/>
        <v>1.0011189391326529</v>
      </c>
      <c r="I200" s="253">
        <f t="shared" si="72"/>
        <v>1</v>
      </c>
      <c r="J200" s="337" t="str">
        <f t="shared" si="80"/>
        <v>Away Team</v>
      </c>
      <c r="K200" s="338"/>
      <c r="L200" s="248">
        <f t="shared" si="82"/>
        <v>-32.5</v>
      </c>
      <c r="M200" s="230" cm="1">
        <f t="array" ref="M200">SUMPRODUCT(((HomePointsLive + HomeScoreLive) - (AwayPointsLive + AwayScoreLive) &lt; L200)*(PoissonMatrixLive))</f>
        <v>1.117688506391242E-3</v>
      </c>
      <c r="N200" s="238">
        <f t="shared" si="83"/>
        <v>894.70366231891296</v>
      </c>
      <c r="O200" s="238">
        <f t="shared" si="75"/>
        <v>849.37985837249437</v>
      </c>
      <c r="P200" s="230">
        <f t="shared" si="84"/>
        <v>0.99776462298636459</v>
      </c>
      <c r="Q200" s="252">
        <f t="shared" si="78"/>
        <v>-39</v>
      </c>
      <c r="T200" s="229">
        <f t="shared" si="85"/>
        <v>-32</v>
      </c>
      <c r="U200" s="230" cm="1">
        <f t="array" ref="U200">SUMPRODUCT(((HomePointsLive + HomeScoreLive) - (AwayPointsLive + AwayScoreLive) = $T200)*(PoissonMatrixLive))</f>
        <v>3.242587753932861E-4</v>
      </c>
      <c r="V200" s="232">
        <f t="shared" si="79"/>
        <v>-39</v>
      </c>
    </row>
    <row r="201" spans="3:22" ht="19.2" customHeight="1" x14ac:dyDescent="0.3">
      <c r="C201" s="229">
        <v>85</v>
      </c>
      <c r="D201" s="339" t="str">
        <f t="shared" si="77"/>
        <v>Home Team</v>
      </c>
      <c r="E201" s="338"/>
      <c r="F201" s="248">
        <v>33.5</v>
      </c>
      <c r="G201" s="238" cm="1">
        <f t="array" ref="G201">SUMPRODUCT(((HomePointsLive + HomeScoreLive) - (AwayPointsLive + AwayScoreLive) &gt; -F201)*(PoissonMatrixLive))</f>
        <v>0.99913838505226404</v>
      </c>
      <c r="H201" s="238">
        <f t="shared" ref="H201:H217" si="86">1/G201</f>
        <v>1.0008623579682516</v>
      </c>
      <c r="I201" s="253">
        <f t="shared" si="72"/>
        <v>1</v>
      </c>
      <c r="J201" s="337" t="str">
        <f t="shared" si="80"/>
        <v>Away Team</v>
      </c>
      <c r="K201" s="338"/>
      <c r="L201" s="248">
        <f t="shared" ref="L201:L217" si="87">-F201</f>
        <v>-33.5</v>
      </c>
      <c r="M201" s="230" cm="1">
        <f t="array" ref="M201">SUMPRODUCT(((HomePointsLive + HomeScoreLive) - (AwayPointsLive + AwayScoreLive) &lt; L201)*(PoissonMatrixLive))</f>
        <v>8.6161494688302459E-4</v>
      </c>
      <c r="N201" s="238">
        <f t="shared" ref="N201:N217" si="88">1/M201</f>
        <v>1160.6112493957964</v>
      </c>
      <c r="O201" s="238">
        <f t="shared" si="75"/>
        <v>1101.8171268935093</v>
      </c>
      <c r="P201" s="230">
        <f t="shared" ref="P201:P217" si="89">ABS(G201-0.5)+ABS(M201-0.5)</f>
        <v>0.99827677010538096</v>
      </c>
      <c r="Q201" s="252">
        <f t="shared" si="78"/>
        <v>-40</v>
      </c>
      <c r="T201" s="229">
        <f t="shared" ref="T201:T217" si="90">-F201+0.5</f>
        <v>-33</v>
      </c>
      <c r="U201" s="230" cm="1">
        <f t="array" ref="U201">SUMPRODUCT(((HomePointsLive + HomeScoreLive) - (AwayPointsLive + AwayScoreLive) = $T201)*(PoissonMatrixLive))</f>
        <v>2.560735595082229E-4</v>
      </c>
      <c r="V201" s="232">
        <f t="shared" si="79"/>
        <v>-40</v>
      </c>
    </row>
    <row r="202" spans="3:22" ht="19.2" customHeight="1" x14ac:dyDescent="0.3">
      <c r="C202" s="229">
        <v>86</v>
      </c>
      <c r="D202" s="339" t="str">
        <f t="shared" si="77"/>
        <v>Home Team</v>
      </c>
      <c r="E202" s="338"/>
      <c r="F202" s="248">
        <v>34.5</v>
      </c>
      <c r="G202" s="238" cm="1">
        <f t="array" ref="G202">SUMPRODUCT(((HomePointsLive + HomeScoreLive) - (AwayPointsLive + AwayScoreLive) &gt; -F202)*(PoissonMatrixLive))</f>
        <v>0.99933942269097298</v>
      </c>
      <c r="H202" s="238">
        <f t="shared" si="86"/>
        <v>1.0006610139598497</v>
      </c>
      <c r="I202" s="253">
        <f t="shared" si="72"/>
        <v>1</v>
      </c>
      <c r="J202" s="337" t="str">
        <f t="shared" si="80"/>
        <v>Away Team</v>
      </c>
      <c r="K202" s="338"/>
      <c r="L202" s="248">
        <f t="shared" si="87"/>
        <v>-34.5</v>
      </c>
      <c r="M202" s="230" cm="1">
        <f t="array" ref="M202">SUMPRODUCT(((HomePointsLive + HomeScoreLive) - (AwayPointsLive + AwayScoreLive) &lt; L202)*(PoissonMatrixLive))</f>
        <v>6.6057730817392635E-4</v>
      </c>
      <c r="N202" s="238">
        <f t="shared" si="88"/>
        <v>1513.8273562020474</v>
      </c>
      <c r="O202" s="238">
        <f t="shared" si="75"/>
        <v>1437.1400493418123</v>
      </c>
      <c r="P202" s="230">
        <f t="shared" si="89"/>
        <v>0.99867884538279905</v>
      </c>
      <c r="Q202" s="252">
        <f t="shared" si="78"/>
        <v>-41</v>
      </c>
      <c r="T202" s="229">
        <f t="shared" si="90"/>
        <v>-34</v>
      </c>
      <c r="U202" s="230" cm="1">
        <f t="array" ref="U202">SUMPRODUCT(((HomePointsLive + HomeScoreLive) - (AwayPointsLive + AwayScoreLive) = $T202)*(PoissonMatrixLive))</f>
        <v>2.0103763870909816E-4</v>
      </c>
      <c r="V202" s="232">
        <f t="shared" si="79"/>
        <v>-41</v>
      </c>
    </row>
    <row r="203" spans="3:22" ht="19.2" customHeight="1" x14ac:dyDescent="0.3">
      <c r="C203" s="229">
        <v>87</v>
      </c>
      <c r="D203" s="339" t="str">
        <f t="shared" si="77"/>
        <v>Home Team</v>
      </c>
      <c r="E203" s="338"/>
      <c r="F203" s="248">
        <v>35.5</v>
      </c>
      <c r="G203" s="238" cm="1">
        <f t="array" ref="G203">SUMPRODUCT(((HomePointsLive + HomeScoreLive) - (AwayPointsLive + AwayScoreLive) &gt; -F203)*(PoissonMatrixLive))</f>
        <v>0.99949632619723228</v>
      </c>
      <c r="H203" s="238">
        <f t="shared" si="86"/>
        <v>1.0005039276179073</v>
      </c>
      <c r="I203" s="253">
        <f t="shared" si="72"/>
        <v>1</v>
      </c>
      <c r="J203" s="337" t="str">
        <f t="shared" si="80"/>
        <v>Away Team</v>
      </c>
      <c r="K203" s="338"/>
      <c r="L203" s="248">
        <f t="shared" si="87"/>
        <v>-35.5</v>
      </c>
      <c r="M203" s="230" cm="1">
        <f t="array" ref="M203">SUMPRODUCT(((HomePointsLive + HomeScoreLive) - (AwayPointsLive + AwayScoreLive) &lt; L203)*(PoissonMatrixLive))</f>
        <v>5.036738019147482E-4</v>
      </c>
      <c r="N203" s="238">
        <f t="shared" si="88"/>
        <v>1985.4119793374919</v>
      </c>
      <c r="O203" s="238">
        <f t="shared" si="75"/>
        <v>1884.835188278948</v>
      </c>
      <c r="P203" s="230">
        <f t="shared" si="89"/>
        <v>0.99899265239531754</v>
      </c>
      <c r="Q203" s="252">
        <f t="shared" si="78"/>
        <v>-42</v>
      </c>
      <c r="T203" s="229">
        <f t="shared" si="90"/>
        <v>-35</v>
      </c>
      <c r="U203" s="230" cm="1">
        <f t="array" ref="U203">SUMPRODUCT(((HomePointsLive + HomeScoreLive) - (AwayPointsLive + AwayScoreLive) = $T203)*(PoissonMatrixLive))</f>
        <v>1.5690350625917798E-4</v>
      </c>
      <c r="V203" s="232">
        <f t="shared" si="79"/>
        <v>-42</v>
      </c>
    </row>
    <row r="204" spans="3:22" ht="19.2" customHeight="1" x14ac:dyDescent="0.3">
      <c r="C204" s="229">
        <v>88</v>
      </c>
      <c r="D204" s="339" t="str">
        <f t="shared" si="77"/>
        <v>Home Team</v>
      </c>
      <c r="E204" s="338"/>
      <c r="F204" s="248">
        <v>36.5</v>
      </c>
      <c r="G204" s="238" cm="1">
        <f t="array" ref="G204">SUMPRODUCT(((HomePointsLive + HomeScoreLive) - (AwayPointsLive + AwayScoreLive) &gt; -F204)*(PoissonMatrixLive))</f>
        <v>0.9996180662935269</v>
      </c>
      <c r="H204" s="238">
        <f t="shared" si="86"/>
        <v>1.0003820796355645</v>
      </c>
      <c r="I204" s="253">
        <f t="shared" si="72"/>
        <v>1</v>
      </c>
      <c r="J204" s="337" t="str">
        <f t="shared" si="80"/>
        <v>Away Team</v>
      </c>
      <c r="K204" s="338"/>
      <c r="L204" s="248">
        <f t="shared" si="87"/>
        <v>-36.5</v>
      </c>
      <c r="M204" s="230" cm="1">
        <f t="array" ref="M204">SUMPRODUCT(((HomePointsLive + HomeScoreLive) - (AwayPointsLive + AwayScoreLive) &lt; L204)*(PoissonMatrixLive))</f>
        <v>3.8193370561984211E-4</v>
      </c>
      <c r="N204" s="238">
        <f t="shared" si="88"/>
        <v>2618.2554335629925</v>
      </c>
      <c r="O204" s="238">
        <f t="shared" si="75"/>
        <v>2485.6201254153934</v>
      </c>
      <c r="P204" s="230">
        <f t="shared" si="89"/>
        <v>0.99923613258790711</v>
      </c>
      <c r="Q204" s="252">
        <f t="shared" si="78"/>
        <v>-43</v>
      </c>
      <c r="T204" s="229">
        <f t="shared" si="90"/>
        <v>-36</v>
      </c>
      <c r="U204" s="230" cm="1">
        <f t="array" ref="U204">SUMPRODUCT(((HomePointsLive + HomeScoreLive) - (AwayPointsLive + AwayScoreLive) = $T204)*(PoissonMatrixLive))</f>
        <v>1.217400962949037E-4</v>
      </c>
      <c r="V204" s="232">
        <f t="shared" si="79"/>
        <v>-43</v>
      </c>
    </row>
    <row r="205" spans="3:22" ht="19.2" customHeight="1" x14ac:dyDescent="0.3">
      <c r="C205" s="229">
        <v>89</v>
      </c>
      <c r="D205" s="339" t="str">
        <f t="shared" si="77"/>
        <v>Home Team</v>
      </c>
      <c r="E205" s="338"/>
      <c r="F205" s="248">
        <v>37.5</v>
      </c>
      <c r="G205" s="238" cm="1">
        <f t="array" ref="G205">SUMPRODUCT(((HomePointsLive + HomeScoreLive) - (AwayPointsLive + AwayScoreLive) &gt; -F205)*(PoissonMatrixLive))</f>
        <v>0.99971197016748237</v>
      </c>
      <c r="H205" s="238">
        <f t="shared" si="86"/>
        <v>1.0002881128176042</v>
      </c>
      <c r="I205" s="253">
        <f t="shared" si="72"/>
        <v>1</v>
      </c>
      <c r="J205" s="337" t="str">
        <f t="shared" si="80"/>
        <v>Away Team</v>
      </c>
      <c r="K205" s="338"/>
      <c r="L205" s="248">
        <f t="shared" si="87"/>
        <v>-37.5</v>
      </c>
      <c r="M205" s="230" cm="1">
        <f t="array" ref="M205">SUMPRODUCT(((HomePointsLive + HomeScoreLive) - (AwayPointsLive + AwayScoreLive) &lt; L205)*(PoissonMatrixLive))</f>
        <v>2.8802983166446611E-4</v>
      </c>
      <c r="N205" s="238">
        <f t="shared" si="88"/>
        <v>3471.8625991662125</v>
      </c>
      <c r="O205" s="238">
        <f t="shared" si="75"/>
        <v>3295.9853490768714</v>
      </c>
      <c r="P205" s="230">
        <f t="shared" si="89"/>
        <v>0.99942394033581783</v>
      </c>
      <c r="Q205" s="252">
        <f t="shared" si="78"/>
        <v>-44</v>
      </c>
      <c r="T205" s="229">
        <f t="shared" si="90"/>
        <v>-37</v>
      </c>
      <c r="U205" s="230" cm="1">
        <f t="array" ref="U205">SUMPRODUCT(((HomePointsLive + HomeScoreLive) - (AwayPointsLive + AwayScoreLive) = $T205)*(PoissonMatrixLive))</f>
        <v>9.3903873955375949E-5</v>
      </c>
      <c r="V205" s="232">
        <f t="shared" si="79"/>
        <v>-44</v>
      </c>
    </row>
    <row r="206" spans="3:22" ht="19.2" customHeight="1" x14ac:dyDescent="0.3">
      <c r="C206" s="229">
        <v>90</v>
      </c>
      <c r="D206" s="339" t="str">
        <f t="shared" si="77"/>
        <v>Home Team</v>
      </c>
      <c r="E206" s="338"/>
      <c r="F206" s="248">
        <v>38.5</v>
      </c>
      <c r="G206" s="238" cm="1">
        <f t="array" ref="G206">SUMPRODUCT(((HomePointsLive + HomeScoreLive) - (AwayPointsLive + AwayScoreLive) &gt; -F206)*(PoissonMatrixLive))</f>
        <v>0.99978397895331284</v>
      </c>
      <c r="H206" s="238">
        <f t="shared" si="86"/>
        <v>1.0002160677218626</v>
      </c>
      <c r="I206" s="253">
        <f t="shared" si="72"/>
        <v>1</v>
      </c>
      <c r="J206" s="337" t="str">
        <f t="shared" si="80"/>
        <v>Away Team</v>
      </c>
      <c r="K206" s="338"/>
      <c r="L206" s="248">
        <f t="shared" si="87"/>
        <v>-38.5</v>
      </c>
      <c r="M206" s="230" cm="1">
        <f t="array" ref="M206">SUMPRODUCT(((HomePointsLive + HomeScoreLive) - (AwayPointsLive + AwayScoreLive) &lt; L206)*(PoissonMatrixLive))</f>
        <v>2.1602104583408487E-4</v>
      </c>
      <c r="N206" s="238">
        <f t="shared" si="88"/>
        <v>4629.178588312413</v>
      </c>
      <c r="O206" s="238">
        <f t="shared" si="75"/>
        <v>4394.6741466676394</v>
      </c>
      <c r="P206" s="230">
        <f t="shared" si="89"/>
        <v>0.99956795790747877</v>
      </c>
      <c r="Q206" s="252">
        <f t="shared" si="78"/>
        <v>-45</v>
      </c>
      <c r="T206" s="229">
        <f t="shared" si="90"/>
        <v>-38</v>
      </c>
      <c r="U206" s="230" cm="1">
        <f t="array" ref="U206">SUMPRODUCT(((HomePointsLive + HomeScoreLive) - (AwayPointsLive + AwayScoreLive) = $T206)*(PoissonMatrixLive))</f>
        <v>7.2008785830383722E-5</v>
      </c>
      <c r="V206" s="232">
        <f t="shared" si="79"/>
        <v>-45</v>
      </c>
    </row>
    <row r="207" spans="3:22" ht="19.2" customHeight="1" x14ac:dyDescent="0.3">
      <c r="C207" s="229">
        <v>91</v>
      </c>
      <c r="D207" s="339" t="str">
        <f t="shared" si="77"/>
        <v>Home Team</v>
      </c>
      <c r="E207" s="338"/>
      <c r="F207" s="248">
        <v>39.5</v>
      </c>
      <c r="G207" s="238" cm="1">
        <f t="array" ref="G207">SUMPRODUCT(((HomePointsLive + HomeScoreLive) - (AwayPointsLive + AwayScoreLive) &gt; -F207)*(PoissonMatrixLive))</f>
        <v>0.99983887522980541</v>
      </c>
      <c r="H207" s="238">
        <f t="shared" si="86"/>
        <v>1.0001611507355699</v>
      </c>
      <c r="I207" s="253">
        <f t="shared" si="72"/>
        <v>1</v>
      </c>
      <c r="J207" s="337" t="str">
        <f t="shared" si="80"/>
        <v>Away Team</v>
      </c>
      <c r="K207" s="338"/>
      <c r="L207" s="248">
        <f t="shared" si="87"/>
        <v>-39.5</v>
      </c>
      <c r="M207" s="230" cm="1">
        <f t="array" ref="M207">SUMPRODUCT(((HomePointsLive + HomeScoreLive) - (AwayPointsLive + AwayScoreLive) &lt; L207)*(PoissonMatrixLive))</f>
        <v>1.6112476934126345E-4</v>
      </c>
      <c r="N207" s="238">
        <f t="shared" si="88"/>
        <v>6206.370405297479</v>
      </c>
      <c r="O207" s="238">
        <f t="shared" si="75"/>
        <v>5891.9687466080677</v>
      </c>
      <c r="P207" s="230">
        <f t="shared" si="89"/>
        <v>0.99967775046046414</v>
      </c>
      <c r="Q207" s="252">
        <f t="shared" si="78"/>
        <v>-46</v>
      </c>
      <c r="T207" s="229">
        <f t="shared" si="90"/>
        <v>-39</v>
      </c>
      <c r="U207" s="230" cm="1">
        <f t="array" ref="U207">SUMPRODUCT(((HomePointsLive + HomeScoreLive) - (AwayPointsLive + AwayScoreLive) = $T207)*(PoissonMatrixLive))</f>
        <v>5.4896276492821725E-5</v>
      </c>
      <c r="V207" s="232">
        <f t="shared" si="79"/>
        <v>-46</v>
      </c>
    </row>
    <row r="208" spans="3:22" ht="19.2" customHeight="1" x14ac:dyDescent="0.3">
      <c r="C208" s="229">
        <v>92</v>
      </c>
      <c r="D208" s="339" t="str">
        <f t="shared" si="77"/>
        <v>Home Team</v>
      </c>
      <c r="E208" s="338"/>
      <c r="F208" s="248">
        <v>40.5</v>
      </c>
      <c r="G208" s="238" cm="1">
        <f t="array" ref="G208">SUMPRODUCT(((HomePointsLive + HomeScoreLive) - (AwayPointsLive + AwayScoreLive) &gt; -F208)*(PoissonMatrixLive))</f>
        <v>0.99988048152961206</v>
      </c>
      <c r="H208" s="238">
        <f t="shared" si="86"/>
        <v>1.0001195327567602</v>
      </c>
      <c r="I208" s="253">
        <f t="shared" si="72"/>
        <v>1</v>
      </c>
      <c r="J208" s="337" t="str">
        <f t="shared" si="80"/>
        <v>Away Team</v>
      </c>
      <c r="K208" s="338"/>
      <c r="L208" s="248">
        <f t="shared" si="87"/>
        <v>-40.5</v>
      </c>
      <c r="M208" s="230" cm="1">
        <f t="array" ref="M208">SUMPRODUCT(((HomePointsLive + HomeScoreLive) - (AwayPointsLive + AwayScoreLive) &lt; L208)*(PoissonMatrixLive))</f>
        <v>1.1951846953424473E-4</v>
      </c>
      <c r="N208" s="238">
        <f t="shared" si="88"/>
        <v>8366.907674578928</v>
      </c>
      <c r="O208" s="238">
        <f t="shared" si="75"/>
        <v>7943.057746327233</v>
      </c>
      <c r="P208" s="230">
        <f t="shared" si="89"/>
        <v>0.99976096306007789</v>
      </c>
      <c r="Q208" s="252">
        <f t="shared" si="78"/>
        <v>-47</v>
      </c>
      <c r="T208" s="229">
        <f t="shared" si="90"/>
        <v>-40</v>
      </c>
      <c r="U208" s="230" cm="1">
        <f t="array" ref="U208">SUMPRODUCT(((HomePointsLive + HomeScoreLive) - (AwayPointsLive + AwayScoreLive) = $T208)*(PoissonMatrixLive))</f>
        <v>4.1606299807018879E-5</v>
      </c>
      <c r="V208" s="232">
        <f t="shared" si="79"/>
        <v>-47</v>
      </c>
    </row>
    <row r="209" spans="2:164" ht="19.2" customHeight="1" x14ac:dyDescent="0.3">
      <c r="C209" s="229">
        <v>93</v>
      </c>
      <c r="D209" s="339" t="str">
        <f t="shared" si="77"/>
        <v>Home Team</v>
      </c>
      <c r="E209" s="338"/>
      <c r="F209" s="248">
        <v>41.5</v>
      </c>
      <c r="G209" s="238" cm="1">
        <f t="array" ref="G209">SUMPRODUCT(((HomePointsLive + HomeScoreLive) - (AwayPointsLive + AwayScoreLive) &gt; -F209)*(PoissonMatrixLive))</f>
        <v>0.99991183153107299</v>
      </c>
      <c r="H209" s="238">
        <f t="shared" si="86"/>
        <v>1.0000881762432914</v>
      </c>
      <c r="I209" s="253">
        <f t="shared" si="72"/>
        <v>1</v>
      </c>
      <c r="J209" s="337" t="str">
        <f t="shared" si="80"/>
        <v>Away Team</v>
      </c>
      <c r="K209" s="338"/>
      <c r="L209" s="248">
        <f t="shared" si="87"/>
        <v>-41.5</v>
      </c>
      <c r="M209" s="230" cm="1">
        <f t="array" ref="M209">SUMPRODUCT(((HomePointsLive + HomeScoreLive) - (AwayPointsLive + AwayScoreLive) &lt; L209)*(PoissonMatrixLive))</f>
        <v>8.8168468072808283E-5</v>
      </c>
      <c r="N209" s="238">
        <f t="shared" si="88"/>
        <v>11341.923273229768</v>
      </c>
      <c r="O209" s="238">
        <f t="shared" si="75"/>
        <v>10767.365317941156</v>
      </c>
      <c r="P209" s="230">
        <f t="shared" si="89"/>
        <v>0.99982366306300019</v>
      </c>
      <c r="Q209" s="252">
        <f t="shared" si="78"/>
        <v>-48</v>
      </c>
      <c r="T209" s="229">
        <f t="shared" si="90"/>
        <v>-41</v>
      </c>
      <c r="U209" s="230" cm="1">
        <f t="array" ref="U209">SUMPRODUCT(((HomePointsLive + HomeScoreLive) - (AwayPointsLive + AwayScoreLive) = $T209)*(PoissonMatrixLive))</f>
        <v>3.1350001461436471E-5</v>
      </c>
      <c r="V209" s="232">
        <f t="shared" si="79"/>
        <v>-48</v>
      </c>
    </row>
    <row r="210" spans="2:164" ht="19.2" customHeight="1" x14ac:dyDescent="0.3">
      <c r="C210" s="229">
        <v>94</v>
      </c>
      <c r="D210" s="339" t="str">
        <f t="shared" si="77"/>
        <v>Home Team</v>
      </c>
      <c r="E210" s="338"/>
      <c r="F210" s="248">
        <v>42.5</v>
      </c>
      <c r="G210" s="238" cm="1">
        <f t="array" ref="G210">SUMPRODUCT(((HomePointsLive + HomeScoreLive) - (AwayPointsLive + AwayScoreLive) &gt; -F210)*(PoissonMatrixLive))</f>
        <v>0.9999353160589427</v>
      </c>
      <c r="H210" s="238">
        <f t="shared" si="86"/>
        <v>1.0000646881253401</v>
      </c>
      <c r="I210" s="253">
        <f t="shared" si="72"/>
        <v>1</v>
      </c>
      <c r="J210" s="337" t="str">
        <f t="shared" si="80"/>
        <v>Away Team</v>
      </c>
      <c r="K210" s="338"/>
      <c r="L210" s="248">
        <f t="shared" si="87"/>
        <v>-42.5</v>
      </c>
      <c r="M210" s="230" cm="1">
        <f t="array" ref="M210">SUMPRODUCT(((HomePointsLive + HomeScoreLive) - (AwayPointsLive + AwayScoreLive) &lt; L210)*(PoissonMatrixLive))</f>
        <v>6.4683940203353178E-5</v>
      </c>
      <c r="N210" s="238">
        <f t="shared" si="88"/>
        <v>15459.787960600468</v>
      </c>
      <c r="O210" s="238">
        <f t="shared" si="75"/>
        <v>14676.627649438471</v>
      </c>
      <c r="P210" s="230">
        <f t="shared" si="89"/>
        <v>0.99987063211873939</v>
      </c>
      <c r="Q210" s="252">
        <f t="shared" si="78"/>
        <v>-49</v>
      </c>
      <c r="T210" s="229">
        <f t="shared" si="90"/>
        <v>-42</v>
      </c>
      <c r="U210" s="230" cm="1">
        <f t="array" ref="U210">SUMPRODUCT(((HomePointsLive + HomeScoreLive) - (AwayPointsLive + AwayScoreLive) = $T210)*(PoissonMatrixLive))</f>
        <v>2.3484527869455179E-5</v>
      </c>
      <c r="V210" s="232">
        <f t="shared" si="79"/>
        <v>-49</v>
      </c>
    </row>
    <row r="211" spans="2:164" ht="19.2" customHeight="1" x14ac:dyDescent="0.3">
      <c r="C211" s="229">
        <v>95</v>
      </c>
      <c r="D211" s="339" t="str">
        <f t="shared" si="77"/>
        <v>Home Team</v>
      </c>
      <c r="E211" s="338"/>
      <c r="F211" s="248">
        <v>43.5</v>
      </c>
      <c r="G211" s="238" cm="1">
        <f t="array" ref="G211">SUMPRODUCT(((HomePointsLive + HomeScoreLive) - (AwayPointsLive + AwayScoreLive) &gt; -F211)*(PoissonMatrixLive))</f>
        <v>0.99995280628821104</v>
      </c>
      <c r="H211" s="238">
        <f t="shared" si="86"/>
        <v>1.0000471959391406</v>
      </c>
      <c r="I211" s="253">
        <f t="shared" si="72"/>
        <v>1</v>
      </c>
      <c r="J211" s="337" t="str">
        <f t="shared" si="80"/>
        <v>Away Team</v>
      </c>
      <c r="K211" s="338"/>
      <c r="L211" s="248">
        <f t="shared" si="87"/>
        <v>-43.5</v>
      </c>
      <c r="M211" s="230" cm="1">
        <f t="array" ref="M211">SUMPRODUCT(((HomePointsLive + HomeScoreLive) - (AwayPointsLive + AwayScoreLive) &lt; L211)*(PoissonMatrixLive))</f>
        <v>4.7193710934413302E-5</v>
      </c>
      <c r="N211" s="238">
        <f t="shared" si="88"/>
        <v>21189.263997267219</v>
      </c>
      <c r="O211" s="238">
        <f t="shared" si="75"/>
        <v>20115.860492142499</v>
      </c>
      <c r="P211" s="230">
        <f t="shared" si="89"/>
        <v>0.99990561257727661</v>
      </c>
      <c r="Q211" s="252">
        <f t="shared" si="78"/>
        <v>-50</v>
      </c>
      <c r="T211" s="229">
        <f t="shared" si="90"/>
        <v>-43</v>
      </c>
      <c r="U211" s="230" cm="1">
        <f t="array" ref="U211">SUMPRODUCT(((HomePointsLive + HomeScoreLive) - (AwayPointsLive + AwayScoreLive) = $T211)*(PoissonMatrixLive))</f>
        <v>1.7490229268940032E-5</v>
      </c>
      <c r="V211" s="232">
        <f t="shared" si="79"/>
        <v>-50</v>
      </c>
    </row>
    <row r="212" spans="2:164" ht="19.2" customHeight="1" x14ac:dyDescent="0.3">
      <c r="C212" s="229">
        <v>96</v>
      </c>
      <c r="D212" s="339" t="str">
        <f t="shared" si="77"/>
        <v>Home Team</v>
      </c>
      <c r="E212" s="338"/>
      <c r="F212" s="248">
        <v>44.5</v>
      </c>
      <c r="G212" s="238" cm="1">
        <f t="array" ref="G212">SUMPRODUCT(((HomePointsLive + HomeScoreLive) - (AwayPointsLive + AwayScoreLive) &gt; -F212)*(PoissonMatrixLive))</f>
        <v>0.99996575666029142</v>
      </c>
      <c r="H212" s="238">
        <f t="shared" si="86"/>
        <v>1.0000342445123551</v>
      </c>
      <c r="I212" s="253">
        <f t="shared" si="72"/>
        <v>1</v>
      </c>
      <c r="J212" s="337" t="str">
        <f t="shared" si="80"/>
        <v>Away Team</v>
      </c>
      <c r="K212" s="338"/>
      <c r="L212" s="248">
        <f t="shared" si="87"/>
        <v>-44.5</v>
      </c>
      <c r="M212" s="230" cm="1">
        <f t="array" ref="M212">SUMPRODUCT(((HomePointsLive + HomeScoreLive) - (AwayPointsLive + AwayScoreLive) &lt; L212)*(PoissonMatrixLive))</f>
        <v>3.424333885404586E-5</v>
      </c>
      <c r="N212" s="238">
        <f t="shared" si="88"/>
        <v>29202.759820304429</v>
      </c>
      <c r="O212" s="238">
        <f t="shared" si="75"/>
        <v>27723.409487302168</v>
      </c>
      <c r="P212" s="230">
        <f t="shared" si="89"/>
        <v>0.99993151332143737</v>
      </c>
      <c r="Q212" s="252">
        <f t="shared" si="78"/>
        <v>-51</v>
      </c>
      <c r="T212" s="229">
        <f t="shared" si="90"/>
        <v>-44</v>
      </c>
      <c r="U212" s="230" cm="1">
        <f t="array" ref="U212">SUMPRODUCT(((HomePointsLive + HomeScoreLive) - (AwayPointsLive + AwayScoreLive) = $T212)*(PoissonMatrixLive))</f>
        <v>1.2950372080367461E-5</v>
      </c>
      <c r="V212" s="232">
        <f t="shared" si="79"/>
        <v>-51</v>
      </c>
    </row>
    <row r="213" spans="2:164" ht="19.2" customHeight="1" x14ac:dyDescent="0.3">
      <c r="C213" s="229">
        <v>97</v>
      </c>
      <c r="D213" s="339" t="str">
        <f t="shared" si="77"/>
        <v>Home Team</v>
      </c>
      <c r="E213" s="338"/>
      <c r="F213" s="248">
        <v>45.5</v>
      </c>
      <c r="G213" s="238" cm="1">
        <f t="array" ref="G213">SUMPRODUCT(((HomePointsLive + HomeScoreLive) - (AwayPointsLive + AwayScoreLive) &gt; -F213)*(PoissonMatrixLive))</f>
        <v>0.99997529001626806</v>
      </c>
      <c r="H213" s="238">
        <f t="shared" si="86"/>
        <v>1.0000247105943303</v>
      </c>
      <c r="I213" s="253">
        <f t="shared" si="72"/>
        <v>1</v>
      </c>
      <c r="J213" s="337" t="str">
        <f t="shared" si="80"/>
        <v>Away Team</v>
      </c>
      <c r="K213" s="338"/>
      <c r="L213" s="248">
        <f t="shared" si="87"/>
        <v>-45.5</v>
      </c>
      <c r="M213" s="230" cm="1">
        <f t="array" ref="M213">SUMPRODUCT(((HomePointsLive + HomeScoreLive) - (AwayPointsLive + AwayScoreLive) &lt; L213)*(PoissonMatrixLive))</f>
        <v>2.4709982877275618E-5</v>
      </c>
      <c r="N213" s="238">
        <f t="shared" si="88"/>
        <v>40469.473611802612</v>
      </c>
      <c r="O213" s="238">
        <f t="shared" si="75"/>
        <v>38419.375277520507</v>
      </c>
      <c r="P213" s="230">
        <f t="shared" si="89"/>
        <v>0.99995058003339077</v>
      </c>
      <c r="Q213" s="252">
        <f t="shared" si="78"/>
        <v>-52</v>
      </c>
      <c r="T213" s="229">
        <f t="shared" si="90"/>
        <v>-45</v>
      </c>
      <c r="U213" s="230" cm="1">
        <f t="array" ref="U213">SUMPRODUCT(((HomePointsLive + HomeScoreLive) - (AwayPointsLive + AwayScoreLive) = $T213)*(PoissonMatrixLive))</f>
        <v>9.5333559767701304E-6</v>
      </c>
      <c r="V213" s="232">
        <f t="shared" si="79"/>
        <v>-52</v>
      </c>
    </row>
    <row r="214" spans="2:164" ht="19.2" customHeight="1" x14ac:dyDescent="0.3">
      <c r="C214" s="229">
        <v>98</v>
      </c>
      <c r="D214" s="339" t="str">
        <f t="shared" si="77"/>
        <v>Home Team</v>
      </c>
      <c r="E214" s="338"/>
      <c r="F214" s="248">
        <v>46.5</v>
      </c>
      <c r="G214" s="238" cm="1">
        <f t="array" ref="G214">SUMPRODUCT(((HomePointsLive + HomeScoreLive) - (AwayPointsLive + AwayScoreLive) &gt; -F214)*(PoissonMatrixLive))</f>
        <v>0.99998226735819273</v>
      </c>
      <c r="H214" s="238">
        <f t="shared" si="86"/>
        <v>1.0000177329562594</v>
      </c>
      <c r="I214" s="253">
        <f t="shared" si="72"/>
        <v>1</v>
      </c>
      <c r="J214" s="337" t="str">
        <f t="shared" si="80"/>
        <v>Away Team</v>
      </c>
      <c r="K214" s="338"/>
      <c r="L214" s="248">
        <f t="shared" si="87"/>
        <v>-46.5</v>
      </c>
      <c r="M214" s="230" cm="1">
        <f t="array" ref="M214">SUMPRODUCT(((HomePointsLive + HomeScoreLive) - (AwayPointsLive + AwayScoreLive) &lt; L214)*(PoissonMatrixLive))</f>
        <v>1.7732640952279088E-5</v>
      </c>
      <c r="N214" s="238">
        <f t="shared" si="88"/>
        <v>56393.179261404657</v>
      </c>
      <c r="O214" s="238">
        <f t="shared" si="75"/>
        <v>53536.419522504555</v>
      </c>
      <c r="P214" s="230">
        <f t="shared" si="89"/>
        <v>0.99996453471724045</v>
      </c>
      <c r="Q214" s="252">
        <f t="shared" si="78"/>
        <v>-53</v>
      </c>
      <c r="T214" s="229">
        <f t="shared" si="90"/>
        <v>-46</v>
      </c>
      <c r="U214" s="230" cm="1">
        <f t="array" ref="U214">SUMPRODUCT(((HomePointsLive + HomeScoreLive) - (AwayPointsLive + AwayScoreLive) = $T214)*(PoissonMatrixLive))</f>
        <v>6.9773419249965073E-6</v>
      </c>
      <c r="V214" s="232">
        <f t="shared" si="79"/>
        <v>-53</v>
      </c>
    </row>
    <row r="215" spans="2:164" ht="19.2" customHeight="1" x14ac:dyDescent="0.3">
      <c r="C215" s="229">
        <v>99</v>
      </c>
      <c r="D215" s="339" t="str">
        <f t="shared" si="77"/>
        <v>Home Team</v>
      </c>
      <c r="E215" s="338"/>
      <c r="F215" s="248">
        <v>47.5</v>
      </c>
      <c r="G215" s="238" cm="1">
        <f t="array" ref="G215">SUMPRODUCT(((HomePointsLive + HomeScoreLive) - (AwayPointsLive + AwayScoreLive) &gt; -F215)*(PoissonMatrixLive))</f>
        <v>0.99998734449324544</v>
      </c>
      <c r="H215" s="238">
        <f t="shared" si="86"/>
        <v>1.0000126556669184</v>
      </c>
      <c r="I215" s="253">
        <f t="shared" si="72"/>
        <v>1</v>
      </c>
      <c r="J215" s="337" t="str">
        <f t="shared" si="80"/>
        <v>Away Team</v>
      </c>
      <c r="K215" s="338"/>
      <c r="L215" s="248">
        <f t="shared" si="87"/>
        <v>-47.5</v>
      </c>
      <c r="M215" s="230" cm="1">
        <f t="array" ref="M215">SUMPRODUCT(((HomePointsLive + HomeScoreLive) - (AwayPointsLive + AwayScoreLive) &lt; L215)*(PoissonMatrixLive))</f>
        <v>1.2655505899500829E-5</v>
      </c>
      <c r="N215" s="238">
        <f t="shared" si="88"/>
        <v>79016.991334929015</v>
      </c>
      <c r="O215" s="238">
        <f t="shared" si="75"/>
        <v>75014.156905462223</v>
      </c>
      <c r="P215" s="230">
        <f t="shared" si="89"/>
        <v>0.99997468898734598</v>
      </c>
      <c r="Q215" s="252">
        <f t="shared" si="78"/>
        <v>-54</v>
      </c>
      <c r="T215" s="229">
        <f t="shared" si="90"/>
        <v>-47</v>
      </c>
      <c r="U215" s="230" cm="1">
        <f t="array" ref="U215">SUMPRODUCT(((HomePointsLive + HomeScoreLive) - (AwayPointsLive + AwayScoreLive) = $T215)*(PoissonMatrixLive))</f>
        <v>5.0771350527782934E-6</v>
      </c>
      <c r="V215" s="232">
        <f t="shared" si="79"/>
        <v>-54</v>
      </c>
    </row>
    <row r="216" spans="2:164" ht="19.2" customHeight="1" x14ac:dyDescent="0.3">
      <c r="C216" s="229">
        <v>100</v>
      </c>
      <c r="D216" s="339" t="str">
        <f t="shared" si="77"/>
        <v>Home Team</v>
      </c>
      <c r="E216" s="338"/>
      <c r="F216" s="248">
        <v>48.5</v>
      </c>
      <c r="G216" s="238" cm="1">
        <f t="array" ref="G216">SUMPRODUCT(((HomePointsLive + HomeScoreLive) - (AwayPointsLive + AwayScoreLive) &gt; -F216)*(PoissonMatrixLive))</f>
        <v>0.99999101761975695</v>
      </c>
      <c r="H216" s="238">
        <f t="shared" si="86"/>
        <v>1.0000089824609268</v>
      </c>
      <c r="I216" s="253">
        <f t="shared" si="72"/>
        <v>1</v>
      </c>
      <c r="J216" s="337" t="str">
        <f t="shared" si="80"/>
        <v>Away Team</v>
      </c>
      <c r="K216" s="338"/>
      <c r="L216" s="248">
        <f t="shared" si="87"/>
        <v>-48.5</v>
      </c>
      <c r="M216" s="230" cm="1">
        <f t="array" ref="M216">SUMPRODUCT(((HomePointsLive + HomeScoreLive) - (AwayPointsLive + AwayScoreLive) &lt; L216)*(PoissonMatrixLive))</f>
        <v>8.9823793877874684E-6</v>
      </c>
      <c r="N216" s="238">
        <f t="shared" si="88"/>
        <v>111329.07627567033</v>
      </c>
      <c r="O216" s="238">
        <f t="shared" si="75"/>
        <v>105689.37964854756</v>
      </c>
      <c r="P216" s="230">
        <f t="shared" si="89"/>
        <v>0.99998203524036922</v>
      </c>
      <c r="Q216" s="252">
        <f t="shared" si="78"/>
        <v>-55</v>
      </c>
      <c r="T216" s="229">
        <f t="shared" si="90"/>
        <v>-48</v>
      </c>
      <c r="U216" s="230" cm="1">
        <f t="array" ref="U216">SUMPRODUCT(((HomePointsLive + HomeScoreLive) - (AwayPointsLive + AwayScoreLive) = $T216)*(PoissonMatrixLive))</f>
        <v>3.6731265117133552E-6</v>
      </c>
      <c r="V216" s="232">
        <f t="shared" si="79"/>
        <v>-55</v>
      </c>
    </row>
    <row r="217" spans="2:164" ht="19.2" customHeight="1" x14ac:dyDescent="0.3">
      <c r="C217" s="229">
        <v>101</v>
      </c>
      <c r="D217" s="339" t="str">
        <f t="shared" si="77"/>
        <v>Home Team</v>
      </c>
      <c r="E217" s="338"/>
      <c r="F217" s="248">
        <v>49.5</v>
      </c>
      <c r="G217" s="238" cm="1">
        <f t="array" ref="G217">SUMPRODUCT(((HomePointsLive + HomeScoreLive) - (AwayPointsLive + AwayScoreLive) &gt; -F217)*(PoissonMatrixLive))</f>
        <v>0.99999365969713261</v>
      </c>
      <c r="H217" s="238">
        <f t="shared" si="86"/>
        <v>1.000006340343067</v>
      </c>
      <c r="I217" s="253">
        <f t="shared" si="72"/>
        <v>1</v>
      </c>
      <c r="J217" s="337" t="str">
        <f t="shared" si="80"/>
        <v>Away Team</v>
      </c>
      <c r="K217" s="338"/>
      <c r="L217" s="248">
        <f t="shared" si="87"/>
        <v>-49.5</v>
      </c>
      <c r="M217" s="230" cm="1">
        <f t="array" ref="M217">SUMPRODUCT(((HomePointsLive + HomeScoreLive) - (AwayPointsLive + AwayScoreLive) &lt; L217)*(PoissonMatrixLive))</f>
        <v>6.3403020123860863E-6</v>
      </c>
      <c r="N217" s="238">
        <f t="shared" si="88"/>
        <v>157721.19341420199</v>
      </c>
      <c r="O217" s="238">
        <f t="shared" si="75"/>
        <v>149731.36980045625</v>
      </c>
      <c r="P217" s="230">
        <f t="shared" si="89"/>
        <v>0.9999873193951202</v>
      </c>
      <c r="Q217" s="252">
        <f t="shared" si="78"/>
        <v>-56</v>
      </c>
      <c r="T217" s="229">
        <f t="shared" si="90"/>
        <v>-49</v>
      </c>
      <c r="U217" s="230" cm="1">
        <f t="array" ref="U217">SUMPRODUCT(((HomePointsLive + HomeScoreLive) - (AwayPointsLive + AwayScoreLive) = $T217)*(PoissonMatrixLive))</f>
        <v>2.6420773754013681E-6</v>
      </c>
      <c r="V217" s="232">
        <f t="shared" si="79"/>
        <v>-56</v>
      </c>
    </row>
    <row r="218" spans="2:164" ht="19.2" customHeight="1" x14ac:dyDescent="0.3">
      <c r="C218" s="229">
        <v>102</v>
      </c>
      <c r="D218" s="60"/>
      <c r="H218" s="4"/>
      <c r="I218" s="60"/>
      <c r="M218" s="4"/>
      <c r="T218" s="229" t="str">
        <f>T217-1 &amp; ":less"</f>
        <v>-50:less</v>
      </c>
      <c r="U218" s="230" cm="1">
        <f t="array" ref="U218">SUMPRODUCT(((HomePointsLive + HomeScoreLive) - (AwayPointsLive + AwayScoreLive) &lt; $T217)*(PoissonMatrixLive))</f>
        <v>6.3403020123860863E-6</v>
      </c>
      <c r="V218" s="232">
        <f t="shared" si="79"/>
        <v>-57</v>
      </c>
    </row>
    <row r="220" spans="2:164" ht="19.2" customHeight="1" x14ac:dyDescent="0.3">
      <c r="D220" s="24"/>
      <c r="F220" s="58"/>
    </row>
    <row r="221" spans="2:164" s="25" customFormat="1" ht="65.400000000000006" customHeight="1" x14ac:dyDescent="0.3">
      <c r="C221" s="250">
        <f>SUM(HomePointsProbLive)</f>
        <v>0.9999999999991489</v>
      </c>
      <c r="D221" s="25">
        <f t="shared" ref="D221:AI221" si="91">_xlfn.POISSON.DIST(D$222, HomeTeamRatingLive + HomeTeamPointsAdjustment, FALSE)</f>
        <v>1.6458114310822737E-38</v>
      </c>
      <c r="E221" s="25">
        <f t="shared" si="91"/>
        <v>1.431855945041578E-36</v>
      </c>
      <c r="F221" s="25">
        <f t="shared" si="91"/>
        <v>6.2285733609308012E-35</v>
      </c>
      <c r="G221" s="25">
        <f t="shared" si="91"/>
        <v>1.8062862746699552E-33</v>
      </c>
      <c r="H221" s="25">
        <f t="shared" si="91"/>
        <v>3.9286726474071426E-32</v>
      </c>
      <c r="I221" s="25">
        <f t="shared" si="91"/>
        <v>6.8358904064884402E-31</v>
      </c>
      <c r="J221" s="25">
        <f t="shared" si="91"/>
        <v>9.9120410894081394E-30</v>
      </c>
      <c r="K221" s="25">
        <f t="shared" si="91"/>
        <v>1.2319251068264417E-28</v>
      </c>
      <c r="L221" s="25">
        <f t="shared" si="91"/>
        <v>1.3397185536737621E-27</v>
      </c>
      <c r="M221" s="25">
        <f t="shared" si="91"/>
        <v>1.2950612685513004E-26</v>
      </c>
      <c r="N221" s="25">
        <f t="shared" si="91"/>
        <v>1.1267033036396452E-25</v>
      </c>
      <c r="O221" s="25">
        <f t="shared" si="91"/>
        <v>8.9111988560588729E-25</v>
      </c>
      <c r="P221" s="25">
        <f t="shared" si="91"/>
        <v>6.4606191706427304E-24</v>
      </c>
      <c r="Q221" s="25">
        <f t="shared" si="91"/>
        <v>4.3236451372762945E-23</v>
      </c>
      <c r="R221" s="25">
        <f t="shared" si="91"/>
        <v>2.6868366210216879E-22</v>
      </c>
      <c r="S221" s="25">
        <f t="shared" si="91"/>
        <v>1.5583652401925786E-21</v>
      </c>
      <c r="T221" s="25">
        <f t="shared" si="91"/>
        <v>8.4736109935471576E-21</v>
      </c>
      <c r="U221" s="25">
        <f t="shared" si="91"/>
        <v>4.3364950378741033E-20</v>
      </c>
      <c r="V221" s="25">
        <f t="shared" si="91"/>
        <v>2.0959726016391609E-19</v>
      </c>
      <c r="W221" s="25">
        <f t="shared" si="91"/>
        <v>9.5973482285582858E-19</v>
      </c>
      <c r="X221" s="25">
        <f t="shared" si="91"/>
        <v>4.1748464794228745E-18</v>
      </c>
      <c r="Y221" s="25">
        <f t="shared" si="91"/>
        <v>1.7295792557609031E-17</v>
      </c>
      <c r="Z221" s="25">
        <f t="shared" si="91"/>
        <v>6.8396997841453658E-17</v>
      </c>
      <c r="AA221" s="25">
        <f t="shared" si="91"/>
        <v>2.5871907879158644E-16</v>
      </c>
      <c r="AB221" s="25">
        <f t="shared" si="91"/>
        <v>9.3785666061950098E-16</v>
      </c>
      <c r="AC221" s="25">
        <f t="shared" si="91"/>
        <v>3.2637411789558667E-15</v>
      </c>
      <c r="AD221" s="25">
        <f t="shared" si="91"/>
        <v>1.0920980098813803E-14</v>
      </c>
      <c r="AE221" s="25">
        <f t="shared" si="91"/>
        <v>3.5189824762844518E-14</v>
      </c>
      <c r="AF221" s="25">
        <f t="shared" si="91"/>
        <v>1.0933981265598183E-13</v>
      </c>
      <c r="AG221" s="25">
        <f t="shared" si="91"/>
        <v>3.2801943796794505E-13</v>
      </c>
      <c r="AH221" s="25">
        <f t="shared" si="91"/>
        <v>9.5125637010703428E-13</v>
      </c>
      <c r="AI221" s="25">
        <f t="shared" si="91"/>
        <v>2.6696549741713614E-12</v>
      </c>
      <c r="AJ221" s="25">
        <f t="shared" ref="AJ221:BO221" si="92">_xlfn.POISSON.DIST(AJ$222, HomeTeamRatingLive + HomeTeamPointsAdjustment, FALSE)</f>
        <v>7.2581244610283846E-12</v>
      </c>
      <c r="AK221" s="25">
        <f t="shared" si="92"/>
        <v>1.9135055397256665E-11</v>
      </c>
      <c r="AL221" s="25">
        <f t="shared" si="92"/>
        <v>4.8963229987097916E-11</v>
      </c>
      <c r="AM221" s="25">
        <f t="shared" si="92"/>
        <v>1.2170860025364305E-10</v>
      </c>
      <c r="AN221" s="25">
        <f t="shared" si="92"/>
        <v>2.9412911727963836E-10</v>
      </c>
      <c r="AO221" s="25">
        <f t="shared" si="92"/>
        <v>6.9160089738725899E-10</v>
      </c>
      <c r="AP221" s="25">
        <f t="shared" si="92"/>
        <v>1.5834020545445131E-9</v>
      </c>
      <c r="AQ221" s="25">
        <f t="shared" si="92"/>
        <v>3.5322045832146753E-9</v>
      </c>
      <c r="AR221" s="25">
        <f t="shared" si="92"/>
        <v>7.6825449684919383E-9</v>
      </c>
      <c r="AS221" s="25">
        <f t="shared" si="92"/>
        <v>1.6301985664848728E-8</v>
      </c>
      <c r="AT221" s="25">
        <f t="shared" si="92"/>
        <v>3.3768398877186608E-8</v>
      </c>
      <c r="AU221" s="25">
        <f t="shared" si="92"/>
        <v>6.8322109356168334E-8</v>
      </c>
      <c r="AV221" s="25">
        <f t="shared" si="92"/>
        <v>1.3509144349969588E-7</v>
      </c>
      <c r="AW221" s="25">
        <f t="shared" si="92"/>
        <v>2.6117679076607827E-7</v>
      </c>
      <c r="AX221" s="25">
        <f t="shared" si="92"/>
        <v>4.9396479992714877E-7</v>
      </c>
      <c r="AY221" s="25">
        <f t="shared" si="92"/>
        <v>9.1436037433323824E-7</v>
      </c>
      <c r="AZ221" s="25">
        <f t="shared" si="92"/>
        <v>1.6572781784789898E-6</v>
      </c>
      <c r="BA221" s="25">
        <f t="shared" si="92"/>
        <v>2.9425143168912697E-6</v>
      </c>
      <c r="BB221" s="25">
        <f t="shared" si="92"/>
        <v>5.1199749113908255E-6</v>
      </c>
      <c r="BC221" s="25">
        <f t="shared" si="92"/>
        <v>8.7340748488431537E-6</v>
      </c>
      <c r="BD221" s="25">
        <f t="shared" si="92"/>
        <v>1.4612779074025968E-5</v>
      </c>
      <c r="BE221" s="25">
        <f t="shared" si="92"/>
        <v>2.3987014706420004E-5</v>
      </c>
      <c r="BF221" s="25">
        <f t="shared" si="92"/>
        <v>3.864574591589898E-5</v>
      </c>
      <c r="BG221" s="25">
        <f t="shared" si="92"/>
        <v>6.1130543539694935E-5</v>
      </c>
      <c r="BH221" s="25">
        <f t="shared" si="92"/>
        <v>9.4970665856311691E-5</v>
      </c>
      <c r="BI221" s="25">
        <f t="shared" si="92"/>
        <v>1.44955226833318E-4</v>
      </c>
      <c r="BJ221" s="25">
        <f t="shared" si="92"/>
        <v>2.1743284024997581E-4</v>
      </c>
      <c r="BK221" s="25">
        <f t="shared" si="92"/>
        <v>3.2062130680928614E-4</v>
      </c>
      <c r="BL221" s="25">
        <f t="shared" si="92"/>
        <v>4.6490089487346659E-4</v>
      </c>
      <c r="BM221" s="25">
        <f t="shared" si="92"/>
        <v>6.6305537465559991E-4</v>
      </c>
      <c r="BN221" s="25">
        <f t="shared" si="92"/>
        <v>9.3041641282317993E-4</v>
      </c>
      <c r="BO221" s="25">
        <f t="shared" si="92"/>
        <v>1.2848607605653426E-3</v>
      </c>
      <c r="BP221" s="25">
        <f t="shared" ref="BP221:CU221" si="93">_xlfn.POISSON.DIST(BP$222, HomeTeamRatingLive + HomeTeamPointsAdjustment, FALSE)</f>
        <v>1.7466075963935175E-3</v>
      </c>
      <c r="BQ221" s="25">
        <f t="shared" si="93"/>
        <v>2.3377670905574727E-3</v>
      </c>
      <c r="BR221" s="25">
        <f t="shared" si="93"/>
        <v>3.0816020739166654E-3</v>
      </c>
      <c r="BS221" s="25">
        <f t="shared" si="93"/>
        <v>4.0014832900111983E-3</v>
      </c>
      <c r="BT221" s="25">
        <f t="shared" si="93"/>
        <v>5.1195447975143195E-3</v>
      </c>
      <c r="BU221" s="25">
        <f t="shared" si="93"/>
        <v>6.4550782229528536E-3</v>
      </c>
      <c r="BV221" s="25">
        <f t="shared" si="93"/>
        <v>8.0227400770985346E-3</v>
      </c>
      <c r="BW221" s="25">
        <f t="shared" si="93"/>
        <v>9.8306815029235734E-3</v>
      </c>
      <c r="BX221" s="25">
        <f t="shared" si="93"/>
        <v>1.1878740149365975E-2</v>
      </c>
      <c r="BY221" s="25">
        <f t="shared" si="93"/>
        <v>1.4156854698559465E-2</v>
      </c>
      <c r="BZ221" s="25">
        <f t="shared" si="93"/>
        <v>1.6643869713171239E-2</v>
      </c>
      <c r="CA221" s="25">
        <f t="shared" si="93"/>
        <v>1.9306888867278649E-2</v>
      </c>
      <c r="CB221" s="25">
        <f t="shared" si="93"/>
        <v>2.2101306992805846E-2</v>
      </c>
      <c r="CC221" s="25">
        <f t="shared" si="93"/>
        <v>2.4971606602261134E-2</v>
      </c>
      <c r="CD221" s="25">
        <f t="shared" si="93"/>
        <v>2.7852945825598982E-2</v>
      </c>
      <c r="CE221" s="25">
        <f t="shared" si="93"/>
        <v>3.0673497301608951E-2</v>
      </c>
      <c r="CF221" s="25">
        <f t="shared" si="93"/>
        <v>3.3357428315499739E-2</v>
      </c>
      <c r="CG221" s="25">
        <f t="shared" si="93"/>
        <v>3.5828348931462681E-2</v>
      </c>
      <c r="CH221" s="25">
        <f t="shared" si="93"/>
        <v>3.8013004354112867E-2</v>
      </c>
      <c r="CI221" s="25">
        <f t="shared" si="93"/>
        <v>3.9844956371178533E-2</v>
      </c>
      <c r="CJ221" s="25">
        <f t="shared" si="93"/>
        <v>4.1267990527292048E-2</v>
      </c>
      <c r="CK221" s="25">
        <f t="shared" si="93"/>
        <v>4.2239002069110687E-2</v>
      </c>
      <c r="CL221" s="25">
        <f t="shared" si="93"/>
        <v>4.2730153255960815E-2</v>
      </c>
      <c r="CM221" s="25">
        <f t="shared" si="93"/>
        <v>4.2730153255960822E-2</v>
      </c>
      <c r="CN221" s="25">
        <f t="shared" si="93"/>
        <v>4.2244583332597625E-2</v>
      </c>
      <c r="CO221" s="25">
        <f t="shared" si="93"/>
        <v>4.1295266853213421E-2</v>
      </c>
      <c r="CP221" s="25">
        <f t="shared" si="93"/>
        <v>3.9918757958106288E-2</v>
      </c>
      <c r="CQ221" s="25">
        <f t="shared" si="93"/>
        <v>3.8164087278629119E-2</v>
      </c>
      <c r="CR221" s="25">
        <f t="shared" si="93"/>
        <v>3.6089952100442739E-2</v>
      </c>
      <c r="CS221" s="25">
        <f t="shared" si="93"/>
        <v>3.3761568093962586E-2</v>
      </c>
      <c r="CT221" s="25">
        <f t="shared" si="93"/>
        <v>3.1247408767816433E-2</v>
      </c>
      <c r="CU221" s="25">
        <f t="shared" si="93"/>
        <v>2.8616048029474005E-2</v>
      </c>
      <c r="CV221" s="25">
        <f t="shared" ref="CV221:EA221" si="94">_xlfn.POISSON.DIST(CV$222, HomeTeamRatingLive + HomeTeamPointsAdjustment, FALSE)</f>
        <v>2.5933293526710758E-2</v>
      </c>
      <c r="CW221" s="25">
        <f t="shared" si="94"/>
        <v>2.3259758111585961E-2</v>
      </c>
      <c r="CX221" s="25">
        <f t="shared" si="94"/>
        <v>2.064896893579566E-2</v>
      </c>
      <c r="CY221" s="25">
        <f t="shared" si="94"/>
        <v>1.8146063610244706E-2</v>
      </c>
      <c r="CZ221" s="25">
        <f t="shared" si="94"/>
        <v>1.5787075340912896E-2</v>
      </c>
      <c r="DA221" s="25">
        <f t="shared" si="94"/>
        <v>1.3598767867915078E-2</v>
      </c>
      <c r="DB221" s="25">
        <f t="shared" si="94"/>
        <v>1.1598949063809889E-2</v>
      </c>
      <c r="DC221" s="25">
        <f t="shared" si="94"/>
        <v>9.7971705684608227E-3</v>
      </c>
      <c r="DD221" s="25">
        <f t="shared" si="94"/>
        <v>8.1957099947700916E-3</v>
      </c>
      <c r="DE221" s="25">
        <f t="shared" si="94"/>
        <v>6.7907311385237918E-3</v>
      </c>
      <c r="DF221" s="25">
        <f t="shared" si="94"/>
        <v>5.5735246136940468E-3</v>
      </c>
      <c r="DG221" s="25">
        <f t="shared" si="94"/>
        <v>4.5317443120689999E-3</v>
      </c>
      <c r="DH221" s="25">
        <f t="shared" si="94"/>
        <v>3.6505718069444761E-3</v>
      </c>
      <c r="DI221" s="25">
        <f t="shared" si="94"/>
        <v>2.9137591486621019E-3</v>
      </c>
      <c r="DJ221" s="25">
        <f t="shared" si="94"/>
        <v>2.3045185993963895E-3</v>
      </c>
      <c r="DK221" s="25">
        <f t="shared" si="94"/>
        <v>1.8062443076350078E-3</v>
      </c>
      <c r="DL221" s="25">
        <f t="shared" si="94"/>
        <v>1.4030647746807697E-3</v>
      </c>
      <c r="DM221" s="25">
        <f t="shared" si="94"/>
        <v>1.0802357114798838E-3</v>
      </c>
      <c r="DN221" s="25">
        <f t="shared" si="94"/>
        <v>8.2439041139254236E-4</v>
      </c>
      <c r="DO221" s="25">
        <f t="shared" si="94"/>
        <v>6.2366926774914142E-4</v>
      </c>
      <c r="DP221" s="25">
        <f t="shared" si="94"/>
        <v>4.6775195081185522E-4</v>
      </c>
      <c r="DQ221" s="25">
        <f t="shared" si="94"/>
        <v>3.4781555316778774E-4</v>
      </c>
      <c r="DR221" s="25">
        <f t="shared" si="94"/>
        <v>2.5644028072540541E-4</v>
      </c>
      <c r="DS221" s="25">
        <f t="shared" si="94"/>
        <v>1.8748154977403533E-4</v>
      </c>
      <c r="DT221" s="25">
        <f t="shared" si="94"/>
        <v>1.3592412358617503E-4</v>
      </c>
      <c r="DU221" s="25">
        <f t="shared" si="94"/>
        <v>9.7730568198324032E-5</v>
      </c>
      <c r="DV221" s="25">
        <f t="shared" si="94"/>
        <v>6.9693110108641116E-5</v>
      </c>
      <c r="DW221" s="25">
        <f t="shared" si="94"/>
        <v>4.9295126662209788E-5</v>
      </c>
      <c r="DX221" s="25">
        <f t="shared" si="94"/>
        <v>3.4586096932356785E-5</v>
      </c>
      <c r="DY221" s="25">
        <f t="shared" si="94"/>
        <v>2.4071923464920463E-5</v>
      </c>
      <c r="DZ221" s="25">
        <f t="shared" si="94"/>
        <v>1.6621090011492636E-5</v>
      </c>
      <c r="EA221" s="25">
        <f t="shared" si="94"/>
        <v>1.1386101031494871E-5</v>
      </c>
      <c r="EB221" s="25">
        <f t="shared" ref="EB221:FH221" si="95">_xlfn.POISSON.DIST(EB$222, HomeTeamRatingLive + HomeTeamPointsAdjustment, FALSE)</f>
        <v>7.7389905448442085E-6</v>
      </c>
      <c r="EC221" s="25">
        <f t="shared" si="95"/>
        <v>5.2193192046623568E-6</v>
      </c>
      <c r="ED221" s="25">
        <f t="shared" si="95"/>
        <v>3.4929290061971253E-6</v>
      </c>
      <c r="EE221" s="25">
        <f t="shared" si="95"/>
        <v>2.3197314773980802E-6</v>
      </c>
      <c r="EF221" s="25">
        <f t="shared" si="95"/>
        <v>1.5289139282851136E-6</v>
      </c>
      <c r="EG221" s="25">
        <f t="shared" si="95"/>
        <v>1.000116629780481E-6</v>
      </c>
      <c r="EH221" s="25">
        <f t="shared" si="95"/>
        <v>6.4932945366345219E-7</v>
      </c>
      <c r="EI221" s="25">
        <f t="shared" si="95"/>
        <v>4.1845675902755732E-7</v>
      </c>
      <c r="EJ221" s="25">
        <f t="shared" si="95"/>
        <v>2.6768925026027222E-7</v>
      </c>
      <c r="EK221" s="25">
        <f t="shared" si="95"/>
        <v>1.6999244359594165E-7</v>
      </c>
      <c r="EL221" s="25">
        <f t="shared" si="95"/>
        <v>1.0716914922352757E-7</v>
      </c>
      <c r="EM221" s="25">
        <f t="shared" si="95"/>
        <v>6.7077093398898989E-8</v>
      </c>
      <c r="EN221" s="25">
        <f t="shared" si="95"/>
        <v>4.1683622326458518E-8</v>
      </c>
      <c r="EO221" s="25">
        <f t="shared" si="95"/>
        <v>2.5719681861006277E-8</v>
      </c>
      <c r="EP221" s="25">
        <f t="shared" si="95"/>
        <v>1.5757833252870021E-8</v>
      </c>
      <c r="EQ221" s="25">
        <f t="shared" si="95"/>
        <v>9.5869335174802656E-9</v>
      </c>
      <c r="ER221" s="25">
        <f t="shared" si="95"/>
        <v>5.7921056668110534E-9</v>
      </c>
      <c r="ES221" s="25">
        <f t="shared" si="95"/>
        <v>3.4752634000866092E-9</v>
      </c>
      <c r="ET221" s="25">
        <f t="shared" si="95"/>
        <v>2.0708761356680886E-9</v>
      </c>
      <c r="EU221" s="25">
        <f t="shared" si="95"/>
        <v>1.225620570089241E-9</v>
      </c>
      <c r="EV221" s="25">
        <f t="shared" si="95"/>
        <v>7.2046614593085704E-10</v>
      </c>
      <c r="EW221" s="25">
        <f t="shared" si="95"/>
        <v>4.2067486373143914E-10</v>
      </c>
      <c r="EX221" s="25">
        <f t="shared" si="95"/>
        <v>2.4399142096423681E-10</v>
      </c>
      <c r="EY221" s="25">
        <f t="shared" si="95"/>
        <v>1.4057783856879777E-10</v>
      </c>
      <c r="EZ221" s="25">
        <f t="shared" si="95"/>
        <v>8.0462315496612768E-11</v>
      </c>
      <c r="FA221" s="25">
        <f t="shared" si="95"/>
        <v>4.5753081360819956E-11</v>
      </c>
      <c r="FB221" s="25">
        <f t="shared" si="95"/>
        <v>2.5847519989553852E-11</v>
      </c>
      <c r="FC221" s="25">
        <f t="shared" si="95"/>
        <v>1.4507962832846507E-11</v>
      </c>
      <c r="FD221" s="25">
        <f t="shared" si="95"/>
        <v>8.0909792721642151E-12</v>
      </c>
      <c r="FE221" s="25">
        <f t="shared" si="95"/>
        <v>4.4835362845751362E-12</v>
      </c>
      <c r="FF221" s="25">
        <f t="shared" si="95"/>
        <v>2.4687826377090952E-12</v>
      </c>
      <c r="FG221" s="25">
        <f t="shared" si="95"/>
        <v>1.3508433300672293E-12</v>
      </c>
      <c r="FH221" s="25">
        <f t="shared" si="95"/>
        <v>7.3452106072405543E-13</v>
      </c>
    </row>
    <row r="222" spans="2:164" ht="19.2" customHeight="1" x14ac:dyDescent="0.3">
      <c r="B222" s="63">
        <f>SUM(AwayPointsProbLive)</f>
        <v>0.99999999999999944</v>
      </c>
      <c r="D222" s="3">
        <v>0</v>
      </c>
      <c r="E222" s="3">
        <v>1</v>
      </c>
      <c r="F222" s="3">
        <v>2</v>
      </c>
      <c r="G222" s="3">
        <v>3</v>
      </c>
      <c r="H222" s="3">
        <v>4</v>
      </c>
      <c r="I222" s="3">
        <v>5</v>
      </c>
      <c r="J222" s="3">
        <v>6</v>
      </c>
      <c r="K222" s="3">
        <v>7</v>
      </c>
      <c r="L222" s="3">
        <v>8</v>
      </c>
      <c r="M222" s="3">
        <v>9</v>
      </c>
      <c r="N222" s="3">
        <v>10</v>
      </c>
      <c r="O222" s="3">
        <v>11</v>
      </c>
      <c r="P222" s="3">
        <v>12</v>
      </c>
      <c r="Q222" s="3">
        <v>13</v>
      </c>
      <c r="R222" s="3">
        <v>14</v>
      </c>
      <c r="S222" s="3">
        <v>15</v>
      </c>
      <c r="T222" s="3">
        <v>16</v>
      </c>
      <c r="U222" s="3">
        <v>17</v>
      </c>
      <c r="V222" s="3">
        <v>18</v>
      </c>
      <c r="W222" s="3">
        <v>19</v>
      </c>
      <c r="X222" s="3">
        <v>20</v>
      </c>
      <c r="Y222" s="3">
        <v>21</v>
      </c>
      <c r="Z222" s="3">
        <v>22</v>
      </c>
      <c r="AA222" s="3">
        <v>23</v>
      </c>
      <c r="AB222" s="3">
        <v>24</v>
      </c>
      <c r="AC222" s="3">
        <v>25</v>
      </c>
      <c r="AD222" s="3">
        <v>26</v>
      </c>
      <c r="AE222" s="3">
        <v>27</v>
      </c>
      <c r="AF222" s="3">
        <v>28</v>
      </c>
      <c r="AG222" s="3">
        <v>29</v>
      </c>
      <c r="AH222" s="3">
        <v>30</v>
      </c>
      <c r="AI222" s="3">
        <v>31</v>
      </c>
      <c r="AJ222" s="3">
        <v>32</v>
      </c>
      <c r="AK222" s="3">
        <v>33</v>
      </c>
      <c r="AL222" s="3">
        <v>34</v>
      </c>
      <c r="AM222" s="3">
        <v>35</v>
      </c>
      <c r="AN222" s="3">
        <v>36</v>
      </c>
      <c r="AO222" s="3">
        <v>37</v>
      </c>
      <c r="AP222" s="3">
        <v>38</v>
      </c>
      <c r="AQ222" s="3">
        <v>39</v>
      </c>
      <c r="AR222" s="3">
        <v>40</v>
      </c>
      <c r="AS222" s="3">
        <v>41</v>
      </c>
      <c r="AT222" s="3">
        <v>42</v>
      </c>
      <c r="AU222" s="3">
        <v>43</v>
      </c>
      <c r="AV222" s="3">
        <v>44</v>
      </c>
      <c r="AW222" s="3">
        <v>45</v>
      </c>
      <c r="AX222" s="3">
        <v>46</v>
      </c>
      <c r="AY222" s="3">
        <v>47</v>
      </c>
      <c r="AZ222" s="3">
        <v>48</v>
      </c>
      <c r="BA222" s="3">
        <v>49</v>
      </c>
      <c r="BB222" s="3">
        <v>50</v>
      </c>
      <c r="BC222" s="3">
        <v>51</v>
      </c>
      <c r="BD222" s="3">
        <v>52</v>
      </c>
      <c r="BE222" s="3">
        <v>53</v>
      </c>
      <c r="BF222" s="3">
        <v>54</v>
      </c>
      <c r="BG222" s="3">
        <v>55</v>
      </c>
      <c r="BH222" s="3">
        <v>56</v>
      </c>
      <c r="BI222" s="3">
        <v>57</v>
      </c>
      <c r="BJ222" s="3">
        <v>58</v>
      </c>
      <c r="BK222" s="3">
        <v>59</v>
      </c>
      <c r="BL222" s="3">
        <v>60</v>
      </c>
      <c r="BM222" s="3">
        <v>61</v>
      </c>
      <c r="BN222" s="3">
        <v>62</v>
      </c>
      <c r="BO222" s="3">
        <v>63</v>
      </c>
      <c r="BP222" s="3">
        <v>64</v>
      </c>
      <c r="BQ222" s="3">
        <v>65</v>
      </c>
      <c r="BR222" s="3">
        <v>66</v>
      </c>
      <c r="BS222" s="3">
        <v>67</v>
      </c>
      <c r="BT222" s="3">
        <v>68</v>
      </c>
      <c r="BU222" s="3">
        <v>69</v>
      </c>
      <c r="BV222" s="3">
        <v>70</v>
      </c>
      <c r="BW222" s="3">
        <v>71</v>
      </c>
      <c r="BX222" s="3">
        <v>72</v>
      </c>
      <c r="BY222" s="3">
        <v>73</v>
      </c>
      <c r="BZ222" s="3">
        <v>74</v>
      </c>
      <c r="CA222" s="3">
        <v>75</v>
      </c>
      <c r="CB222" s="3">
        <v>76</v>
      </c>
      <c r="CC222" s="3">
        <v>77</v>
      </c>
      <c r="CD222" s="3">
        <v>78</v>
      </c>
      <c r="CE222" s="3">
        <v>79</v>
      </c>
      <c r="CF222" s="3">
        <v>80</v>
      </c>
      <c r="CG222" s="3">
        <v>81</v>
      </c>
      <c r="CH222" s="3">
        <v>82</v>
      </c>
      <c r="CI222" s="3">
        <v>83</v>
      </c>
      <c r="CJ222" s="3">
        <v>84</v>
      </c>
      <c r="CK222" s="3">
        <v>85</v>
      </c>
      <c r="CL222" s="3">
        <v>86</v>
      </c>
      <c r="CM222" s="3">
        <v>87</v>
      </c>
      <c r="CN222" s="3">
        <v>88</v>
      </c>
      <c r="CO222" s="3">
        <v>89</v>
      </c>
      <c r="CP222" s="3">
        <v>90</v>
      </c>
      <c r="CQ222" s="3">
        <v>91</v>
      </c>
      <c r="CR222" s="3">
        <v>92</v>
      </c>
      <c r="CS222" s="3">
        <v>93</v>
      </c>
      <c r="CT222" s="3">
        <v>94</v>
      </c>
      <c r="CU222" s="3">
        <v>95</v>
      </c>
      <c r="CV222" s="3">
        <v>96</v>
      </c>
      <c r="CW222" s="3">
        <v>97</v>
      </c>
      <c r="CX222" s="3">
        <v>98</v>
      </c>
      <c r="CY222" s="3">
        <v>99</v>
      </c>
      <c r="CZ222" s="3">
        <v>100</v>
      </c>
      <c r="DA222" s="3">
        <v>101</v>
      </c>
      <c r="DB222" s="3">
        <v>102</v>
      </c>
      <c r="DC222" s="3">
        <v>103</v>
      </c>
      <c r="DD222" s="3">
        <v>104</v>
      </c>
      <c r="DE222" s="3">
        <v>105</v>
      </c>
      <c r="DF222" s="3">
        <v>106</v>
      </c>
      <c r="DG222" s="3">
        <v>107</v>
      </c>
      <c r="DH222" s="3">
        <v>108</v>
      </c>
      <c r="DI222" s="3">
        <v>109</v>
      </c>
      <c r="DJ222" s="3">
        <v>110</v>
      </c>
      <c r="DK222" s="3">
        <v>111</v>
      </c>
      <c r="DL222" s="3">
        <v>112</v>
      </c>
      <c r="DM222" s="3">
        <v>113</v>
      </c>
      <c r="DN222" s="3">
        <v>114</v>
      </c>
      <c r="DO222" s="3">
        <v>115</v>
      </c>
      <c r="DP222" s="3">
        <v>116</v>
      </c>
      <c r="DQ222" s="3">
        <v>117</v>
      </c>
      <c r="DR222" s="3">
        <v>118</v>
      </c>
      <c r="DS222" s="3">
        <v>119</v>
      </c>
      <c r="DT222" s="3">
        <v>120</v>
      </c>
      <c r="DU222" s="3">
        <v>121</v>
      </c>
      <c r="DV222" s="3">
        <v>122</v>
      </c>
      <c r="DW222" s="3">
        <v>123</v>
      </c>
      <c r="DX222" s="3">
        <v>124</v>
      </c>
      <c r="DY222" s="3">
        <v>125</v>
      </c>
      <c r="DZ222" s="3">
        <v>126</v>
      </c>
      <c r="EA222" s="3">
        <v>127</v>
      </c>
      <c r="EB222" s="3">
        <v>128</v>
      </c>
      <c r="EC222" s="3">
        <v>129</v>
      </c>
      <c r="ED222" s="3">
        <v>130</v>
      </c>
      <c r="EE222" s="3">
        <v>131</v>
      </c>
      <c r="EF222" s="3">
        <v>132</v>
      </c>
      <c r="EG222" s="3">
        <v>133</v>
      </c>
      <c r="EH222" s="3">
        <v>134</v>
      </c>
      <c r="EI222" s="3">
        <v>135</v>
      </c>
      <c r="EJ222" s="3">
        <v>136</v>
      </c>
      <c r="EK222" s="3">
        <v>137</v>
      </c>
      <c r="EL222" s="3">
        <v>138</v>
      </c>
      <c r="EM222" s="3">
        <v>139</v>
      </c>
      <c r="EN222" s="3">
        <v>140</v>
      </c>
      <c r="EO222" s="3">
        <v>141</v>
      </c>
      <c r="EP222" s="3">
        <v>142</v>
      </c>
      <c r="EQ222" s="3">
        <v>143</v>
      </c>
      <c r="ER222" s="3">
        <v>144</v>
      </c>
      <c r="ES222" s="3">
        <v>145</v>
      </c>
      <c r="ET222" s="3">
        <v>146</v>
      </c>
      <c r="EU222" s="3">
        <v>147</v>
      </c>
      <c r="EV222" s="3">
        <v>148</v>
      </c>
      <c r="EW222" s="3">
        <v>149</v>
      </c>
      <c r="EX222" s="3">
        <v>150</v>
      </c>
      <c r="EY222" s="3">
        <v>151</v>
      </c>
      <c r="EZ222" s="3">
        <v>152</v>
      </c>
      <c r="FA222" s="3">
        <v>153</v>
      </c>
      <c r="FB222" s="3">
        <v>154</v>
      </c>
      <c r="FC222" s="3">
        <v>155</v>
      </c>
      <c r="FD222" s="3">
        <v>156</v>
      </c>
      <c r="FE222" s="3">
        <v>157</v>
      </c>
      <c r="FF222" s="3">
        <v>158</v>
      </c>
      <c r="FG222" s="3">
        <v>159</v>
      </c>
      <c r="FH222" s="3">
        <v>160</v>
      </c>
    </row>
    <row r="223" spans="2:164" ht="19.2" customHeight="1" x14ac:dyDescent="0.3">
      <c r="B223" s="26">
        <f t="shared" ref="B223:B254" si="96">_xlfn.POISSON.DIST($C223, AwayTeamRatingLive + AwayTeamPointsAdjustment, FALSE)</f>
        <v>1.8048513878454153E-35</v>
      </c>
      <c r="C223" s="3">
        <v>0</v>
      </c>
      <c r="D223" s="26">
        <f>$B223*D$221</f>
        <v>2.9704450455206908E-73</v>
      </c>
      <c r="E223" s="26">
        <f t="shared" ref="E223:BP226" si="97">$B223*E$221</f>
        <v>2.584287189603001E-71</v>
      </c>
      <c r="F223" s="26">
        <f t="shared" si="97"/>
        <v>1.124164927477294E-69</v>
      </c>
      <c r="G223" s="26">
        <f t="shared" si="97"/>
        <v>3.2600782896841935E-68</v>
      </c>
      <c r="H223" s="26">
        <f t="shared" si="97"/>
        <v>7.090670280063103E-67</v>
      </c>
      <c r="I223" s="26">
        <f t="shared" si="97"/>
        <v>1.2337766287309821E-65</v>
      </c>
      <c r="J223" s="26">
        <f t="shared" si="97"/>
        <v>1.7889761116599064E-64</v>
      </c>
      <c r="K223" s="26">
        <f t="shared" si="97"/>
        <v>2.2234417387773147E-63</v>
      </c>
      <c r="L223" s="26">
        <f t="shared" si="97"/>
        <v>2.4179928909203419E-62</v>
      </c>
      <c r="M223" s="26">
        <f t="shared" si="97"/>
        <v>2.3373931278896585E-61</v>
      </c>
      <c r="N223" s="26">
        <f t="shared" si="97"/>
        <v>2.0335320212640281E-60</v>
      </c>
      <c r="O223" s="26">
        <f t="shared" si="97"/>
        <v>1.6083389622724335E-59</v>
      </c>
      <c r="P223" s="26">
        <f t="shared" si="97"/>
        <v>1.1660457476475227E-58</v>
      </c>
      <c r="Q223" s="26">
        <f t="shared" si="97"/>
        <v>7.8035369265642007E-58</v>
      </c>
      <c r="R223" s="26">
        <f t="shared" si="97"/>
        <v>4.8493408043648797E-57</v>
      </c>
      <c r="S223" s="26">
        <f t="shared" si="97"/>
        <v>2.8126176665316296E-56</v>
      </c>
      <c r="T223" s="26">
        <f t="shared" si="97"/>
        <v>1.5293608561765755E-55</v>
      </c>
      <c r="U223" s="26">
        <f t="shared" si="97"/>
        <v>7.8267290874918328E-55</v>
      </c>
      <c r="V223" s="26">
        <f t="shared" si="97"/>
        <v>3.7829190589544053E-54</v>
      </c>
      <c r="W223" s="26">
        <f t="shared" si="97"/>
        <v>1.7321787269949161E-53</v>
      </c>
      <c r="X223" s="26">
        <f t="shared" si="97"/>
        <v>7.5349774624279214E-53</v>
      </c>
      <c r="Y223" s="26">
        <f t="shared" si="97"/>
        <v>3.1216335201487065E-52</v>
      </c>
      <c r="Z223" s="26">
        <f t="shared" si="97"/>
        <v>1.2344641647860751E-51</v>
      </c>
      <c r="AA223" s="26">
        <f t="shared" si="97"/>
        <v>4.6694948841908213E-51</v>
      </c>
      <c r="AB223" s="26">
        <f t="shared" si="97"/>
        <v>1.692691895519173E-50</v>
      </c>
      <c r="AC223" s="26">
        <f t="shared" si="97"/>
        <v>5.8905677964067277E-50</v>
      </c>
      <c r="AD223" s="26">
        <f t="shared" si="97"/>
        <v>1.9710746087976256E-49</v>
      </c>
      <c r="AE223" s="26">
        <f t="shared" si="97"/>
        <v>6.351240406125689E-49</v>
      </c>
      <c r="AF223" s="26">
        <f t="shared" si="97"/>
        <v>1.9734211261890651E-48</v>
      </c>
      <c r="AG223" s="26">
        <f t="shared" si="97"/>
        <v>5.9202633785671878E-48</v>
      </c>
      <c r="AH223" s="26">
        <f t="shared" si="97"/>
        <v>1.716876379784473E-47</v>
      </c>
      <c r="AI223" s="26">
        <f t="shared" si="97"/>
        <v>4.8183304852015983E-47</v>
      </c>
      <c r="AJ223" s="26">
        <f t="shared" si="97"/>
        <v>1.3099836006641837E-46</v>
      </c>
      <c r="AK223" s="26">
        <f t="shared" si="97"/>
        <v>3.4535931290237596E-46</v>
      </c>
      <c r="AL223" s="26">
        <f t="shared" si="97"/>
        <v>8.8371353595607933E-46</v>
      </c>
      <c r="AM223" s="26">
        <f t="shared" si="97"/>
        <v>2.1966593608051052E-45</v>
      </c>
      <c r="AN223" s="26">
        <f t="shared" si="97"/>
        <v>5.3085934552790219E-45</v>
      </c>
      <c r="AO223" s="26">
        <f t="shared" si="97"/>
        <v>1.2482368394845291E-44</v>
      </c>
      <c r="AP223" s="26">
        <f t="shared" si="97"/>
        <v>2.8578053956619466E-44</v>
      </c>
      <c r="AQ223" s="26">
        <f t="shared" si="97"/>
        <v>6.3751043441689437E-44</v>
      </c>
      <c r="AR223" s="26">
        <f t="shared" si="97"/>
        <v>1.3865851948567487E-43</v>
      </c>
      <c r="AS223" s="26">
        <f t="shared" si="97"/>
        <v>2.9422661451838294E-43</v>
      </c>
      <c r="AT223" s="26">
        <f t="shared" si="97"/>
        <v>6.0946941578807817E-43</v>
      </c>
      <c r="AU223" s="26">
        <f t="shared" si="97"/>
        <v>1.2331125389200664E-42</v>
      </c>
      <c r="AV223" s="26">
        <f t="shared" si="97"/>
        <v>2.4381997928646662E-42</v>
      </c>
      <c r="AW223" s="26">
        <f t="shared" si="97"/>
        <v>4.7138529328716798E-42</v>
      </c>
      <c r="AX223" s="26">
        <f t="shared" si="97"/>
        <v>8.9153305469529729E-42</v>
      </c>
      <c r="AY223" s="26">
        <f t="shared" si="97"/>
        <v>1.6502845906061986E-41</v>
      </c>
      <c r="AZ223" s="26">
        <f t="shared" si="97"/>
        <v>2.9911408204737264E-41</v>
      </c>
      <c r="BA223" s="26">
        <f t="shared" si="97"/>
        <v>5.3108010485962128E-41</v>
      </c>
      <c r="BB223" s="26">
        <f t="shared" si="97"/>
        <v>9.2407938245574394E-41</v>
      </c>
      <c r="BC223" s="26">
        <f t="shared" si="97"/>
        <v>1.5763707112480302E-40</v>
      </c>
      <c r="BD223" s="26">
        <f t="shared" si="97"/>
        <v>2.6373894592034209E-40</v>
      </c>
      <c r="BE223" s="26">
        <f t="shared" si="97"/>
        <v>4.3292996783150533E-40</v>
      </c>
      <c r="BF223" s="26">
        <f t="shared" si="97"/>
        <v>6.9749828150631568E-40</v>
      </c>
      <c r="BG223" s="26">
        <f t="shared" si="97"/>
        <v>1.1033154634736299E-39</v>
      </c>
      <c r="BH223" s="26">
        <f t="shared" si="97"/>
        <v>1.7140793807536737E-39</v>
      </c>
      <c r="BI223" s="26">
        <f t="shared" si="97"/>
        <v>2.6162264232556097E-39</v>
      </c>
      <c r="BJ223" s="26">
        <f t="shared" si="97"/>
        <v>3.9243396348833935E-39</v>
      </c>
      <c r="BK223" s="26">
        <f t="shared" si="97"/>
        <v>5.7867381056755082E-39</v>
      </c>
      <c r="BL223" s="26">
        <f t="shared" si="97"/>
        <v>8.3907702532295171E-39</v>
      </c>
      <c r="BM223" s="26">
        <f t="shared" si="97"/>
        <v>1.1967164131655212E-38</v>
      </c>
      <c r="BN223" s="26">
        <f t="shared" si="97"/>
        <v>1.6792633539580691E-38</v>
      </c>
      <c r="BO223" s="26">
        <f t="shared" si="97"/>
        <v>2.3189827268944743E-38</v>
      </c>
      <c r="BP223" s="26">
        <f t="shared" si="97"/>
        <v>3.1523671443721853E-38</v>
      </c>
      <c r="BQ223" s="26">
        <f t="shared" ref="BQ223:EB226" si="98">$B223*BQ$221</f>
        <v>4.2193221778519932E-38</v>
      </c>
      <c r="BR223" s="26">
        <f t="shared" si="98"/>
        <v>5.5618337798958035E-38</v>
      </c>
      <c r="BS223" s="26">
        <f t="shared" si="98"/>
        <v>7.22208266941695E-38</v>
      </c>
      <c r="BT223" s="26">
        <f t="shared" si="98"/>
        <v>9.2400175329304957E-38</v>
      </c>
      <c r="BU223" s="26">
        <f t="shared" si="98"/>
        <v>1.1650456889347174E-37</v>
      </c>
      <c r="BV223" s="26">
        <f t="shared" si="98"/>
        <v>1.4479853562474324E-37</v>
      </c>
      <c r="BW223" s="26">
        <f t="shared" si="98"/>
        <v>1.7742919154017864E-37</v>
      </c>
      <c r="BX223" s="26">
        <f t="shared" si="98"/>
        <v>2.1439360644438234E-37</v>
      </c>
      <c r="BY223" s="26">
        <f t="shared" si="98"/>
        <v>2.5551018850220939E-37</v>
      </c>
      <c r="BZ223" s="26">
        <f t="shared" si="98"/>
        <v>3.0039711350935386E-37</v>
      </c>
      <c r="CA223" s="26">
        <f t="shared" si="98"/>
        <v>3.484606516708507E-37</v>
      </c>
      <c r="CB223" s="26">
        <f t="shared" si="98"/>
        <v>3.9889574599163212E-37</v>
      </c>
      <c r="CC223" s="26">
        <f t="shared" si="98"/>
        <v>4.507003883282074E-37</v>
      </c>
      <c r="CD223" s="26">
        <f t="shared" si="98"/>
        <v>5.0270427928915493E-37</v>
      </c>
      <c r="CE223" s="26">
        <f t="shared" si="98"/>
        <v>5.5361104174881517E-37</v>
      </c>
      <c r="CF223" s="26">
        <f t="shared" si="98"/>
        <v>6.0205200790183657E-37</v>
      </c>
      <c r="CG223" s="26">
        <f t="shared" si="98"/>
        <v>6.4664845293160224E-37</v>
      </c>
      <c r="CH223" s="26">
        <f t="shared" si="98"/>
        <v>6.8607823664694422E-37</v>
      </c>
      <c r="CI223" s="26">
        <f t="shared" si="98"/>
        <v>7.1914224805161596E-37</v>
      </c>
      <c r="CJ223" s="26">
        <f t="shared" si="98"/>
        <v>7.4482589976774503E-37</v>
      </c>
      <c r="CK223" s="26">
        <f t="shared" si="98"/>
        <v>7.6235121505639796E-37</v>
      </c>
      <c r="CL223" s="26">
        <f t="shared" si="98"/>
        <v>7.7121576406868161E-37</v>
      </c>
      <c r="CM223" s="26">
        <f t="shared" si="98"/>
        <v>7.7121576406868177E-37</v>
      </c>
      <c r="CN223" s="26">
        <f t="shared" si="98"/>
        <v>7.6245194856790121E-37</v>
      </c>
      <c r="CO223" s="26">
        <f t="shared" si="98"/>
        <v>7.4531819691469021E-37</v>
      </c>
      <c r="CP223" s="26">
        <f t="shared" si="98"/>
        <v>7.2047425701753351E-37</v>
      </c>
      <c r="CQ223" s="26">
        <f t="shared" si="98"/>
        <v>6.888050589068732E-37</v>
      </c>
      <c r="CR223" s="26">
        <f t="shared" si="98"/>
        <v>6.5137000135758639E-37</v>
      </c>
      <c r="CS223" s="26">
        <f t="shared" si="98"/>
        <v>6.0934613030225865E-37</v>
      </c>
      <c r="CT223" s="26">
        <f t="shared" si="98"/>
        <v>5.6396929081166484E-37</v>
      </c>
      <c r="CU223" s="26">
        <f t="shared" si="98"/>
        <v>5.1647714000647216E-37</v>
      </c>
      <c r="CV223" s="26">
        <f t="shared" si="98"/>
        <v>4.6805740813086437E-37</v>
      </c>
      <c r="CW223" s="26">
        <f t="shared" si="98"/>
        <v>4.1980406708644576E-37</v>
      </c>
      <c r="CX223" s="26">
        <f t="shared" si="98"/>
        <v>3.7268320241347666E-37</v>
      </c>
      <c r="CY223" s="26">
        <f t="shared" si="98"/>
        <v>3.2750948090881344E-37</v>
      </c>
      <c r="CZ223" s="26">
        <f t="shared" si="98"/>
        <v>2.8493324839066774E-37</v>
      </c>
      <c r="DA223" s="26">
        <f t="shared" si="98"/>
        <v>2.4543755059394169E-37</v>
      </c>
      <c r="DB223" s="26">
        <f t="shared" si="98"/>
        <v>2.0934379315365559E-37</v>
      </c>
      <c r="DC223" s="26">
        <f t="shared" si="98"/>
        <v>1.7682436897444772E-37</v>
      </c>
      <c r="DD223" s="26">
        <f t="shared" si="98"/>
        <v>1.4792038558439342E-37</v>
      </c>
      <c r="DE223" s="26">
        <f t="shared" si="98"/>
        <v>1.2256260519849742E-37</v>
      </c>
      <c r="DF223" s="26">
        <f t="shared" si="98"/>
        <v>1.0059383634216283E-37</v>
      </c>
      <c r="DG223" s="26">
        <f t="shared" si="98"/>
        <v>8.1791250109983007E-38</v>
      </c>
      <c r="DH223" s="26">
        <f t="shared" si="98"/>
        <v>6.5887395921930833E-38</v>
      </c>
      <c r="DI223" s="26">
        <f t="shared" si="98"/>
        <v>5.2589022433100703E-38</v>
      </c>
      <c r="DJ223" s="26">
        <f t="shared" si="98"/>
        <v>4.1593135924361463E-38</v>
      </c>
      <c r="DK223" s="26">
        <f t="shared" si="98"/>
        <v>3.2600025454229251E-38</v>
      </c>
      <c r="DL223" s="26">
        <f t="shared" si="98"/>
        <v>2.532323405819602E-38</v>
      </c>
      <c r="DM223" s="26">
        <f t="shared" si="98"/>
        <v>1.9496649230646479E-38</v>
      </c>
      <c r="DN223" s="26">
        <f t="shared" si="98"/>
        <v>1.487902178128283E-38</v>
      </c>
      <c r="DO223" s="26">
        <f t="shared" si="98"/>
        <v>1.1256303434535718E-38</v>
      </c>
      <c r="DP223" s="26">
        <f t="shared" si="98"/>
        <v>8.4422275759017734E-39</v>
      </c>
      <c r="DQ223" s="26">
        <f t="shared" si="98"/>
        <v>6.277553838491025E-39</v>
      </c>
      <c r="DR223" s="26">
        <f t="shared" si="98"/>
        <v>4.6283659656671585E-39</v>
      </c>
      <c r="DS223" s="26">
        <f t="shared" si="98"/>
        <v>3.3837633530507697E-39</v>
      </c>
      <c r="DT223" s="26">
        <f t="shared" si="98"/>
        <v>2.4532284309617977E-39</v>
      </c>
      <c r="DU223" s="26">
        <f t="shared" si="98"/>
        <v>1.7638915164766613E-39</v>
      </c>
      <c r="DV223" s="26">
        <f t="shared" si="98"/>
        <v>1.2578570650284426E-39</v>
      </c>
      <c r="DW223" s="26">
        <f t="shared" si="98"/>
        <v>8.8970377770304876E-40</v>
      </c>
      <c r="DX223" s="26">
        <f t="shared" si="98"/>
        <v>6.2422765048520205E-40</v>
      </c>
      <c r="DY223" s="26">
        <f t="shared" si="98"/>
        <v>4.3446244473770316E-40</v>
      </c>
      <c r="DZ223" s="26">
        <f t="shared" si="98"/>
        <v>2.9998597374746054E-40</v>
      </c>
      <c r="EA223" s="26">
        <f t="shared" si="98"/>
        <v>2.0550220248841633E-40</v>
      </c>
      <c r="EB223" s="26">
        <f t="shared" si="98"/>
        <v>1.3967727825384615E-40</v>
      </c>
      <c r="EC223" s="26">
        <f t="shared" ref="EC223:ER238" si="99">$B223*EC$221</f>
        <v>9.4200955101430837E-41</v>
      </c>
      <c r="ED223" s="26">
        <f t="shared" si="99"/>
        <v>6.3042177644803892E-41</v>
      </c>
      <c r="EE223" s="26">
        <f t="shared" si="99"/>
        <v>4.1867705764106208E-41</v>
      </c>
      <c r="EF223" s="26">
        <f t="shared" si="99"/>
        <v>2.759462425361573E-41</v>
      </c>
      <c r="EG223" s="26">
        <f t="shared" si="99"/>
        <v>1.8050618872665805E-41</v>
      </c>
      <c r="EH223" s="26">
        <f t="shared" si="99"/>
        <v>1.171943165613387E-41</v>
      </c>
      <c r="EI223" s="26">
        <f t="shared" si="99"/>
        <v>7.5525226228418133E-42</v>
      </c>
      <c r="EJ223" s="26">
        <f t="shared" si="99"/>
        <v>4.8313931484355101E-42</v>
      </c>
      <c r="EK223" s="26">
        <f t="shared" si="99"/>
        <v>3.0681109774736873E-42</v>
      </c>
      <c r="EL223" s="26">
        <f t="shared" si="99"/>
        <v>1.9342438771029616E-42</v>
      </c>
      <c r="EM223" s="26">
        <f t="shared" si="99"/>
        <v>1.2106418511363938E-42</v>
      </c>
      <c r="EN223" s="26">
        <f t="shared" si="99"/>
        <v>7.5232743606332795E-43</v>
      </c>
      <c r="EO223" s="26">
        <f t="shared" si="99"/>
        <v>4.6420203501779735E-43</v>
      </c>
      <c r="EP223" s="26">
        <f t="shared" si="99"/>
        <v>2.8440547215879091E-43</v>
      </c>
      <c r="EQ223" s="26">
        <f t="shared" si="99"/>
        <v>1.7302990264205986E-43</v>
      </c>
      <c r="ER223" s="26">
        <f t="shared" si="99"/>
        <v>1.0453889951291224E-43</v>
      </c>
      <c r="ES223" s="26">
        <f t="shared" ref="ES223:FH238" si="100">$B223*ES$221</f>
        <v>6.2723339707746931E-44</v>
      </c>
      <c r="ET223" s="26">
        <f t="shared" si="100"/>
        <v>3.7376236675165001E-44</v>
      </c>
      <c r="EU223" s="26">
        <f t="shared" si="100"/>
        <v>2.2120629868974558E-44</v>
      </c>
      <c r="EV223" s="26">
        <f t="shared" si="100"/>
        <v>1.3003343233789449E-44</v>
      </c>
      <c r="EW223" s="26">
        <f t="shared" si="100"/>
        <v>7.5925561163736888E-45</v>
      </c>
      <c r="EX223" s="26">
        <f t="shared" si="100"/>
        <v>4.4036825474967777E-45</v>
      </c>
      <c r="EY223" s="26">
        <f t="shared" si="100"/>
        <v>2.5372210704120341E-45</v>
      </c>
      <c r="EZ223" s="26">
        <f t="shared" si="100"/>
        <v>1.4522252179331721E-45</v>
      </c>
      <c r="FA223" s="26">
        <f t="shared" si="100"/>
        <v>8.2577512392280105E-46</v>
      </c>
      <c r="FB223" s="26">
        <f t="shared" si="100"/>
        <v>4.6650932325508383E-46</v>
      </c>
      <c r="FC223" s="26">
        <f t="shared" si="100"/>
        <v>2.618471685367272E-46</v>
      </c>
      <c r="FD223" s="26">
        <f t="shared" si="100"/>
        <v>1.4603015168394073E-46</v>
      </c>
      <c r="FE223" s="26">
        <f t="shared" si="100"/>
        <v>8.0921166856707118E-47</v>
      </c>
      <c r="FF223" s="26">
        <f t="shared" si="100"/>
        <v>4.4557857699579256E-47</v>
      </c>
      <c r="FG223" s="26">
        <f t="shared" si="100"/>
        <v>2.4380714590335613E-47</v>
      </c>
      <c r="FH223" s="26">
        <f t="shared" si="100"/>
        <v>1.325701355849498E-47</v>
      </c>
    </row>
    <row r="224" spans="2:164" ht="19.2" customHeight="1" x14ac:dyDescent="0.3">
      <c r="B224" s="26">
        <f t="shared" si="96"/>
        <v>1.4438811102763315E-33</v>
      </c>
      <c r="C224" s="3">
        <v>1</v>
      </c>
      <c r="D224" s="26">
        <f t="shared" ref="D224:S242" si="101">$B224*D$221</f>
        <v>2.3763560364165515E-71</v>
      </c>
      <c r="E224" s="26">
        <f t="shared" si="97"/>
        <v>2.0674297516823997E-69</v>
      </c>
      <c r="F224" s="26">
        <f t="shared" si="97"/>
        <v>8.9933194198183463E-68</v>
      </c>
      <c r="G224" s="26">
        <f t="shared" si="97"/>
        <v>2.6080626317473538E-66</v>
      </c>
      <c r="H224" s="26">
        <f t="shared" si="97"/>
        <v>5.6725362240504798E-65</v>
      </c>
      <c r="I224" s="26">
        <f t="shared" si="97"/>
        <v>9.8702130298478525E-64</v>
      </c>
      <c r="J224" s="26">
        <f t="shared" si="97"/>
        <v>1.4311808893279244E-62</v>
      </c>
      <c r="K224" s="26">
        <f t="shared" si="97"/>
        <v>1.778753391021851E-61</v>
      </c>
      <c r="L224" s="26">
        <f t="shared" si="97"/>
        <v>1.9343943127362725E-60</v>
      </c>
      <c r="M224" s="26">
        <f t="shared" si="97"/>
        <v>1.8699145023117259E-59</v>
      </c>
      <c r="N224" s="26">
        <f t="shared" si="97"/>
        <v>1.6268256170112214E-58</v>
      </c>
      <c r="O224" s="26">
        <f t="shared" si="97"/>
        <v>1.286671169817946E-57</v>
      </c>
      <c r="P224" s="26">
        <f t="shared" si="97"/>
        <v>9.3283659811801776E-57</v>
      </c>
      <c r="Q224" s="26">
        <f t="shared" si="97"/>
        <v>6.2428295412513576E-56</v>
      </c>
      <c r="R224" s="26">
        <f t="shared" si="97"/>
        <v>3.8794726434919019E-55</v>
      </c>
      <c r="S224" s="26">
        <f t="shared" si="97"/>
        <v>2.2500941332253023E-54</v>
      </c>
      <c r="T224" s="26">
        <f t="shared" si="97"/>
        <v>1.2234886849412598E-53</v>
      </c>
      <c r="U224" s="26">
        <f t="shared" si="97"/>
        <v>6.2613832699934625E-53</v>
      </c>
      <c r="V224" s="26">
        <f t="shared" si="97"/>
        <v>3.0263352471635226E-52</v>
      </c>
      <c r="W224" s="26">
        <f t="shared" si="97"/>
        <v>1.3857429815959321E-51</v>
      </c>
      <c r="X224" s="26">
        <f t="shared" si="97"/>
        <v>6.027981969942334E-51</v>
      </c>
      <c r="Y224" s="26">
        <f t="shared" si="97"/>
        <v>2.497306816118964E-50</v>
      </c>
      <c r="Z224" s="26">
        <f t="shared" si="97"/>
        <v>9.8757133182885964E-50</v>
      </c>
      <c r="AA224" s="26">
        <f t="shared" si="97"/>
        <v>3.7355959073526553E-49</v>
      </c>
      <c r="AB224" s="26">
        <f t="shared" si="97"/>
        <v>1.3541535164153377E-48</v>
      </c>
      <c r="AC224" s="26">
        <f t="shared" si="97"/>
        <v>4.7124542371253799E-48</v>
      </c>
      <c r="AD224" s="26">
        <f t="shared" si="97"/>
        <v>1.5768596870380996E-47</v>
      </c>
      <c r="AE224" s="26">
        <f t="shared" si="97"/>
        <v>5.0809923249005489E-47</v>
      </c>
      <c r="AF224" s="26">
        <f t="shared" si="97"/>
        <v>1.5787369009512514E-46</v>
      </c>
      <c r="AG224" s="26">
        <f t="shared" si="97"/>
        <v>4.7362107028537475E-46</v>
      </c>
      <c r="AH224" s="26">
        <f t="shared" si="97"/>
        <v>1.3735011038275775E-45</v>
      </c>
      <c r="AI224" s="26">
        <f t="shared" si="97"/>
        <v>3.8546643881612765E-45</v>
      </c>
      <c r="AJ224" s="26">
        <f t="shared" si="97"/>
        <v>1.0479868805313465E-44</v>
      </c>
      <c r="AK224" s="26">
        <f t="shared" si="97"/>
        <v>2.7628745032190062E-44</v>
      </c>
      <c r="AL224" s="26">
        <f t="shared" si="97"/>
        <v>7.0697082876486307E-44</v>
      </c>
      <c r="AM224" s="26">
        <f t="shared" si="97"/>
        <v>1.7573274886440832E-43</v>
      </c>
      <c r="AN224" s="26">
        <f t="shared" si="97"/>
        <v>4.2468747642232152E-43</v>
      </c>
      <c r="AO224" s="26">
        <f t="shared" si="97"/>
        <v>9.985894715876227E-43</v>
      </c>
      <c r="AP224" s="26">
        <f t="shared" si="97"/>
        <v>2.286244316529556E-42</v>
      </c>
      <c r="AQ224" s="26">
        <f t="shared" si="97"/>
        <v>5.1000834753351519E-42</v>
      </c>
      <c r="AR224" s="26">
        <f t="shared" si="97"/>
        <v>1.1092681558853984E-41</v>
      </c>
      <c r="AS224" s="26">
        <f t="shared" si="97"/>
        <v>2.3538129161470621E-41</v>
      </c>
      <c r="AT224" s="26">
        <f t="shared" si="97"/>
        <v>4.8757553263046223E-41</v>
      </c>
      <c r="AU224" s="26">
        <f t="shared" si="97"/>
        <v>9.8649003113605262E-41</v>
      </c>
      <c r="AV224" s="26">
        <f t="shared" si="97"/>
        <v>1.9505598342917319E-40</v>
      </c>
      <c r="AW224" s="26">
        <f t="shared" si="97"/>
        <v>3.7710823462973418E-40</v>
      </c>
      <c r="AX224" s="26">
        <f t="shared" si="97"/>
        <v>7.1322644375623749E-40</v>
      </c>
      <c r="AY224" s="26">
        <f t="shared" si="97"/>
        <v>1.3202276724849581E-39</v>
      </c>
      <c r="AZ224" s="26">
        <f t="shared" si="97"/>
        <v>2.3929126563789801E-39</v>
      </c>
      <c r="BA224" s="26">
        <f t="shared" si="97"/>
        <v>4.2486408388769675E-39</v>
      </c>
      <c r="BB224" s="26">
        <f t="shared" si="97"/>
        <v>7.3926350596459469E-39</v>
      </c>
      <c r="BC224" s="26">
        <f t="shared" si="97"/>
        <v>1.2610965689984234E-38</v>
      </c>
      <c r="BD224" s="26">
        <f t="shared" si="97"/>
        <v>2.1099115673627359E-38</v>
      </c>
      <c r="BE224" s="26">
        <f t="shared" si="97"/>
        <v>3.4634397426520409E-38</v>
      </c>
      <c r="BF224" s="26">
        <f t="shared" si="97"/>
        <v>5.579986252050522E-38</v>
      </c>
      <c r="BG224" s="26">
        <f t="shared" si="97"/>
        <v>8.8265237077890345E-38</v>
      </c>
      <c r="BH224" s="26">
        <f t="shared" si="97"/>
        <v>1.3712635046029382E-37</v>
      </c>
      <c r="BI224" s="26">
        <f t="shared" si="97"/>
        <v>2.0929811386044868E-37</v>
      </c>
      <c r="BJ224" s="26">
        <f t="shared" si="97"/>
        <v>3.1394717079067129E-37</v>
      </c>
      <c r="BK224" s="26">
        <f t="shared" si="97"/>
        <v>4.6293904845404039E-37</v>
      </c>
      <c r="BL224" s="26">
        <f t="shared" si="97"/>
        <v>6.7126162025836099E-37</v>
      </c>
      <c r="BM224" s="26">
        <f t="shared" si="97"/>
        <v>9.5737313053241654E-37</v>
      </c>
      <c r="BN224" s="26">
        <f t="shared" si="97"/>
        <v>1.3434106831664547E-36</v>
      </c>
      <c r="BO224" s="26">
        <f t="shared" si="97"/>
        <v>1.8551861815155785E-36</v>
      </c>
      <c r="BP224" s="26">
        <f t="shared" si="97"/>
        <v>2.5218937154977468E-36</v>
      </c>
      <c r="BQ224" s="26">
        <f t="shared" si="98"/>
        <v>3.3754577422815931E-36</v>
      </c>
      <c r="BR224" s="26">
        <f t="shared" si="98"/>
        <v>4.4494670239166408E-36</v>
      </c>
      <c r="BS224" s="26">
        <f t="shared" si="98"/>
        <v>5.7776661355335567E-36</v>
      </c>
      <c r="BT224" s="26">
        <f t="shared" si="98"/>
        <v>7.3920140263443927E-36</v>
      </c>
      <c r="BU224" s="26">
        <f t="shared" si="98"/>
        <v>9.3203655114777359E-36</v>
      </c>
      <c r="BV224" s="26">
        <f t="shared" si="98"/>
        <v>1.1583882849979454E-35</v>
      </c>
      <c r="BW224" s="26">
        <f t="shared" si="98"/>
        <v>1.4194335323214284E-35</v>
      </c>
      <c r="BX224" s="26">
        <f t="shared" si="98"/>
        <v>1.7151488515550581E-35</v>
      </c>
      <c r="BY224" s="26">
        <f t="shared" si="98"/>
        <v>2.0440815080176742E-35</v>
      </c>
      <c r="BZ224" s="26">
        <f t="shared" si="98"/>
        <v>2.4031769080748298E-35</v>
      </c>
      <c r="CA224" s="26">
        <f t="shared" si="98"/>
        <v>2.7876852133668038E-35</v>
      </c>
      <c r="CB224" s="26">
        <f t="shared" si="98"/>
        <v>3.1911659679330556E-35</v>
      </c>
      <c r="CC224" s="26">
        <f t="shared" si="98"/>
        <v>3.6056031066256578E-35</v>
      </c>
      <c r="CD224" s="26">
        <f t="shared" si="98"/>
        <v>4.0216342343132369E-35</v>
      </c>
      <c r="CE224" s="26">
        <f t="shared" si="98"/>
        <v>4.4288883339905189E-35</v>
      </c>
      <c r="CF224" s="26">
        <f t="shared" si="98"/>
        <v>4.8164160632146901E-35</v>
      </c>
      <c r="CG224" s="26">
        <f t="shared" si="98"/>
        <v>5.173187623452815E-35</v>
      </c>
      <c r="CH224" s="26">
        <f t="shared" si="98"/>
        <v>5.4886258931755514E-35</v>
      </c>
      <c r="CI224" s="26">
        <f t="shared" si="98"/>
        <v>5.7531379844129246E-35</v>
      </c>
      <c r="CJ224" s="26">
        <f t="shared" si="98"/>
        <v>5.9586071981419577E-35</v>
      </c>
      <c r="CK224" s="26">
        <f t="shared" si="98"/>
        <v>6.0988097204511805E-35</v>
      </c>
      <c r="CL224" s="26">
        <f t="shared" si="98"/>
        <v>6.1697261125494504E-35</v>
      </c>
      <c r="CM224" s="26">
        <f t="shared" si="98"/>
        <v>6.1697261125494515E-35</v>
      </c>
      <c r="CN224" s="26">
        <f t="shared" si="98"/>
        <v>6.0996155885432065E-35</v>
      </c>
      <c r="CO224" s="26">
        <f t="shared" si="98"/>
        <v>5.9625455753175189E-35</v>
      </c>
      <c r="CP224" s="26">
        <f t="shared" si="98"/>
        <v>5.763794056140265E-35</v>
      </c>
      <c r="CQ224" s="26">
        <f t="shared" si="98"/>
        <v>5.5104404712549828E-35</v>
      </c>
      <c r="CR224" s="26">
        <f t="shared" si="98"/>
        <v>5.2109600108606887E-35</v>
      </c>
      <c r="CS224" s="26">
        <f t="shared" si="98"/>
        <v>4.8747690424180673E-35</v>
      </c>
      <c r="CT224" s="26">
        <f t="shared" si="98"/>
        <v>4.5117543264933165E-35</v>
      </c>
      <c r="CU224" s="26">
        <f t="shared" si="98"/>
        <v>4.1318171200517755E-35</v>
      </c>
      <c r="CV224" s="26">
        <f t="shared" si="98"/>
        <v>3.7444592650469131E-35</v>
      </c>
      <c r="CW224" s="26">
        <f t="shared" si="98"/>
        <v>3.3584325366915645E-35</v>
      </c>
      <c r="CX224" s="26">
        <f t="shared" si="98"/>
        <v>2.9814656193078115E-35</v>
      </c>
      <c r="CY224" s="26">
        <f t="shared" si="98"/>
        <v>2.6200758472705063E-35</v>
      </c>
      <c r="CZ224" s="26">
        <f t="shared" si="98"/>
        <v>2.2794659871253407E-35</v>
      </c>
      <c r="DA224" s="26">
        <f t="shared" si="98"/>
        <v>1.9635004047515323E-35</v>
      </c>
      <c r="DB224" s="26">
        <f t="shared" si="98"/>
        <v>1.6747503452292438E-35</v>
      </c>
      <c r="DC224" s="26">
        <f t="shared" si="98"/>
        <v>1.4145949517955811E-35</v>
      </c>
      <c r="DD224" s="26">
        <f t="shared" si="98"/>
        <v>1.1833630846751467E-35</v>
      </c>
      <c r="DE224" s="26">
        <f t="shared" si="98"/>
        <v>9.8050084158797886E-36</v>
      </c>
      <c r="DF224" s="26">
        <f t="shared" si="98"/>
        <v>8.0475069073730215E-36</v>
      </c>
      <c r="DG224" s="26">
        <f t="shared" si="98"/>
        <v>6.5433000087986371E-36</v>
      </c>
      <c r="DH224" s="26">
        <f t="shared" si="98"/>
        <v>5.2709916737544636E-36</v>
      </c>
      <c r="DI224" s="26">
        <f t="shared" si="98"/>
        <v>4.2071217946480544E-36</v>
      </c>
      <c r="DJ224" s="26">
        <f t="shared" si="98"/>
        <v>3.3274508739489152E-36</v>
      </c>
      <c r="DK224" s="26">
        <f t="shared" si="98"/>
        <v>2.6080020363383387E-36</v>
      </c>
      <c r="DL224" s="26">
        <f t="shared" si="98"/>
        <v>2.0258587246556806E-36</v>
      </c>
      <c r="DM224" s="26">
        <f t="shared" si="98"/>
        <v>1.5597319384517175E-36</v>
      </c>
      <c r="DN224" s="26">
        <f t="shared" si="98"/>
        <v>1.1903217425026257E-36</v>
      </c>
      <c r="DO224" s="26">
        <f t="shared" si="98"/>
        <v>9.0050427476285703E-37</v>
      </c>
      <c r="DP224" s="26">
        <f t="shared" si="98"/>
        <v>6.7537820607214156E-37</v>
      </c>
      <c r="DQ224" s="26">
        <f t="shared" si="98"/>
        <v>5.0220430707928175E-37</v>
      </c>
      <c r="DR224" s="26">
        <f t="shared" si="98"/>
        <v>3.7026927725337251E-37</v>
      </c>
      <c r="DS224" s="26">
        <f t="shared" si="98"/>
        <v>2.7070106824406144E-37</v>
      </c>
      <c r="DT224" s="26">
        <f t="shared" si="98"/>
        <v>1.9625827447694369E-37</v>
      </c>
      <c r="DU224" s="26">
        <f t="shared" si="98"/>
        <v>1.4111132131813284E-37</v>
      </c>
      <c r="DV224" s="26">
        <f t="shared" si="98"/>
        <v>1.0062856520227535E-37</v>
      </c>
      <c r="DW224" s="26">
        <f t="shared" si="98"/>
        <v>7.1176302216243866E-38</v>
      </c>
      <c r="DX224" s="26">
        <f t="shared" si="98"/>
        <v>4.9938212038816136E-38</v>
      </c>
      <c r="DY224" s="26">
        <f t="shared" si="98"/>
        <v>3.4756995579016234E-38</v>
      </c>
      <c r="DZ224" s="26">
        <f t="shared" si="98"/>
        <v>2.3998877899796834E-38</v>
      </c>
      <c r="EA224" s="26">
        <f t="shared" si="98"/>
        <v>1.6440176199073296E-38</v>
      </c>
      <c r="EB224" s="26">
        <f t="shared" si="98"/>
        <v>1.1174182260307687E-38</v>
      </c>
      <c r="EC224" s="26">
        <f t="shared" si="99"/>
        <v>7.5360764081144637E-39</v>
      </c>
      <c r="ED224" s="26">
        <f t="shared" si="99"/>
        <v>5.0433742115843087E-39</v>
      </c>
      <c r="EE224" s="26">
        <f t="shared" si="99"/>
        <v>3.3494164611284948E-39</v>
      </c>
      <c r="EF224" s="26">
        <f t="shared" si="99"/>
        <v>2.2075699402892574E-39</v>
      </c>
      <c r="EG224" s="26">
        <f t="shared" si="99"/>
        <v>1.4440495098132637E-39</v>
      </c>
      <c r="EH224" s="26">
        <f t="shared" si="99"/>
        <v>9.3755453249070906E-40</v>
      </c>
      <c r="EI224" s="26">
        <f t="shared" si="99"/>
        <v>6.0420180982734476E-40</v>
      </c>
      <c r="EJ224" s="26">
        <f t="shared" si="99"/>
        <v>3.8651145187484064E-40</v>
      </c>
      <c r="EK224" s="26">
        <f t="shared" si="99"/>
        <v>2.454488781978949E-40</v>
      </c>
      <c r="EL224" s="26">
        <f t="shared" si="99"/>
        <v>1.5473951016823683E-40</v>
      </c>
      <c r="EM224" s="26">
        <f t="shared" si="99"/>
        <v>9.6851348090911469E-41</v>
      </c>
      <c r="EN224" s="26">
        <f t="shared" si="99"/>
        <v>6.0186194885066206E-41</v>
      </c>
      <c r="EO224" s="26">
        <f t="shared" si="99"/>
        <v>3.7136162801423766E-41</v>
      </c>
      <c r="EP224" s="26">
        <f t="shared" si="99"/>
        <v>2.2752437772703263E-41</v>
      </c>
      <c r="EQ224" s="26">
        <f t="shared" si="99"/>
        <v>1.3842392211364782E-41</v>
      </c>
      <c r="ER224" s="26">
        <f t="shared" si="99"/>
        <v>8.3631119610329759E-42</v>
      </c>
      <c r="ES224" s="26">
        <f t="shared" si="100"/>
        <v>5.0178671766197524E-42</v>
      </c>
      <c r="ET224" s="26">
        <f t="shared" si="100"/>
        <v>2.9900989340131984E-42</v>
      </c>
      <c r="EU224" s="26">
        <f t="shared" si="100"/>
        <v>1.7696503895179638E-42</v>
      </c>
      <c r="EV224" s="26">
        <f t="shared" si="100"/>
        <v>1.0402674587031554E-42</v>
      </c>
      <c r="EW224" s="26">
        <f t="shared" si="100"/>
        <v>6.0740448930989484E-43</v>
      </c>
      <c r="EX224" s="26">
        <f t="shared" si="100"/>
        <v>3.5229460379974202E-43</v>
      </c>
      <c r="EY224" s="26">
        <f t="shared" si="100"/>
        <v>2.0297768563296261E-43</v>
      </c>
      <c r="EZ224" s="26">
        <f t="shared" si="100"/>
        <v>1.1617801743465371E-43</v>
      </c>
      <c r="FA224" s="26">
        <f t="shared" si="100"/>
        <v>6.6062009913824042E-44</v>
      </c>
      <c r="FB224" s="26">
        <f t="shared" si="100"/>
        <v>3.7320745860406691E-44</v>
      </c>
      <c r="FC224" s="26">
        <f t="shared" si="100"/>
        <v>2.0947773482938168E-44</v>
      </c>
      <c r="FD224" s="26">
        <f t="shared" si="100"/>
        <v>1.1682412134715253E-44</v>
      </c>
      <c r="FE224" s="26">
        <f t="shared" si="100"/>
        <v>6.4736933485365665E-45</v>
      </c>
      <c r="FF224" s="26">
        <f t="shared" si="100"/>
        <v>3.5646286159663383E-45</v>
      </c>
      <c r="FG224" s="26">
        <f t="shared" si="100"/>
        <v>1.950457167226848E-45</v>
      </c>
      <c r="FH224" s="26">
        <f t="shared" si="100"/>
        <v>1.0605610846795979E-45</v>
      </c>
    </row>
    <row r="225" spans="2:164" ht="19.2" customHeight="1" x14ac:dyDescent="0.3">
      <c r="B225" s="26">
        <f t="shared" si="96"/>
        <v>5.7755244411053258E-32</v>
      </c>
      <c r="C225" s="3">
        <v>2</v>
      </c>
      <c r="D225" s="26">
        <f t="shared" si="101"/>
        <v>9.5054241456662057E-70</v>
      </c>
      <c r="E225" s="26">
        <f t="shared" si="97"/>
        <v>8.2697190067295989E-68</v>
      </c>
      <c r="F225" s="26">
        <f t="shared" si="97"/>
        <v>3.5973277679273388E-66</v>
      </c>
      <c r="G225" s="26">
        <f t="shared" si="97"/>
        <v>1.0432250526989413E-64</v>
      </c>
      <c r="H225" s="26">
        <f t="shared" si="97"/>
        <v>2.2690144896201919E-63</v>
      </c>
      <c r="I225" s="26">
        <f t="shared" si="97"/>
        <v>3.9480852119391407E-62</v>
      </c>
      <c r="J225" s="26">
        <f t="shared" si="97"/>
        <v>5.724723557311697E-61</v>
      </c>
      <c r="K225" s="26">
        <f t="shared" si="97"/>
        <v>7.115013564087404E-60</v>
      </c>
      <c r="L225" s="26">
        <f t="shared" si="97"/>
        <v>7.7375772509450902E-59</v>
      </c>
      <c r="M225" s="26">
        <f t="shared" si="97"/>
        <v>7.4796580092469036E-58</v>
      </c>
      <c r="N225" s="26">
        <f t="shared" si="97"/>
        <v>6.5073024680448866E-57</v>
      </c>
      <c r="O225" s="26">
        <f t="shared" si="97"/>
        <v>5.146684679271784E-56</v>
      </c>
      <c r="P225" s="26">
        <f t="shared" si="97"/>
        <v>3.731346392472071E-55</v>
      </c>
      <c r="Q225" s="26">
        <f t="shared" si="97"/>
        <v>2.4971318165005431E-54</v>
      </c>
      <c r="R225" s="26">
        <f t="shared" si="97"/>
        <v>1.5517890573967607E-53</v>
      </c>
      <c r="S225" s="26">
        <f t="shared" si="97"/>
        <v>9.0003765329012097E-53</v>
      </c>
      <c r="T225" s="26">
        <f t="shared" si="97"/>
        <v>4.893954739765039E-52</v>
      </c>
      <c r="U225" s="26">
        <f t="shared" si="97"/>
        <v>2.5045533079973849E-51</v>
      </c>
      <c r="V225" s="26">
        <f t="shared" si="97"/>
        <v>1.2105340988654091E-50</v>
      </c>
      <c r="W225" s="26">
        <f t="shared" si="97"/>
        <v>5.5429719263837284E-50</v>
      </c>
      <c r="X225" s="26">
        <f t="shared" si="97"/>
        <v>2.4111927879769332E-49</v>
      </c>
      <c r="Y225" s="26">
        <f t="shared" si="97"/>
        <v>9.9892272644758557E-49</v>
      </c>
      <c r="Z225" s="26">
        <f t="shared" si="97"/>
        <v>3.9502853273154384E-48</v>
      </c>
      <c r="AA225" s="26">
        <f t="shared" si="97"/>
        <v>1.4942383629410621E-47</v>
      </c>
      <c r="AB225" s="26">
        <f t="shared" si="97"/>
        <v>5.4166140656613508E-47</v>
      </c>
      <c r="AC225" s="26">
        <f t="shared" si="97"/>
        <v>1.884981694850152E-46</v>
      </c>
      <c r="AD225" s="26">
        <f t="shared" si="97"/>
        <v>6.3074387481523975E-46</v>
      </c>
      <c r="AE225" s="26">
        <f t="shared" si="97"/>
        <v>2.0323969299602194E-45</v>
      </c>
      <c r="AF225" s="26">
        <f t="shared" si="97"/>
        <v>6.3149476038050052E-45</v>
      </c>
      <c r="AG225" s="26">
        <f t="shared" si="97"/>
        <v>1.8944842811414988E-44</v>
      </c>
      <c r="AH225" s="26">
        <f t="shared" si="97"/>
        <v>5.4940044153103097E-44</v>
      </c>
      <c r="AI225" s="26">
        <f t="shared" si="97"/>
        <v>1.5418657552645104E-43</v>
      </c>
      <c r="AJ225" s="26">
        <f t="shared" si="97"/>
        <v>4.1919475221253857E-43</v>
      </c>
      <c r="AK225" s="26">
        <f t="shared" si="97"/>
        <v>1.1051498012876025E-42</v>
      </c>
      <c r="AL225" s="26">
        <f t="shared" si="97"/>
        <v>2.8278833150594523E-42</v>
      </c>
      <c r="AM225" s="26">
        <f t="shared" si="97"/>
        <v>7.0293099545763327E-42</v>
      </c>
      <c r="AN225" s="26">
        <f t="shared" si="97"/>
        <v>1.698749905689286E-41</v>
      </c>
      <c r="AO225" s="26">
        <f t="shared" si="97"/>
        <v>3.9943578863504909E-41</v>
      </c>
      <c r="AP225" s="26">
        <f t="shared" si="97"/>
        <v>9.1449772661182236E-41</v>
      </c>
      <c r="AQ225" s="26">
        <f t="shared" si="97"/>
        <v>2.040033390134061E-40</v>
      </c>
      <c r="AR225" s="26">
        <f t="shared" si="97"/>
        <v>4.4370726235415933E-40</v>
      </c>
      <c r="AS225" s="26">
        <f t="shared" si="97"/>
        <v>9.415251664588248E-40</v>
      </c>
      <c r="AT225" s="26">
        <f t="shared" si="97"/>
        <v>1.9503021305218491E-39</v>
      </c>
      <c r="AU225" s="26">
        <f t="shared" si="97"/>
        <v>3.9459601245442105E-39</v>
      </c>
      <c r="AV225" s="26">
        <f t="shared" si="97"/>
        <v>7.8022393371669283E-39</v>
      </c>
      <c r="AW225" s="26">
        <f t="shared" si="97"/>
        <v>1.5084329385189367E-38</v>
      </c>
      <c r="AX225" s="26">
        <f t="shared" si="97"/>
        <v>2.8529057750249499E-38</v>
      </c>
      <c r="AY225" s="26">
        <f t="shared" si="97"/>
        <v>5.2809106899398318E-38</v>
      </c>
      <c r="AZ225" s="26">
        <f t="shared" si="97"/>
        <v>9.5716506255159205E-38</v>
      </c>
      <c r="BA225" s="26">
        <f t="shared" si="97"/>
        <v>1.6994563355507871E-37</v>
      </c>
      <c r="BB225" s="26">
        <f t="shared" si="97"/>
        <v>2.9570540238583788E-37</v>
      </c>
      <c r="BC225" s="26">
        <f t="shared" si="97"/>
        <v>5.0443862759936934E-37</v>
      </c>
      <c r="BD225" s="26">
        <f t="shared" si="97"/>
        <v>8.4396462694509422E-37</v>
      </c>
      <c r="BE225" s="26">
        <f t="shared" si="97"/>
        <v>1.3853758970608163E-36</v>
      </c>
      <c r="BF225" s="26">
        <f t="shared" si="97"/>
        <v>2.2319945008202089E-36</v>
      </c>
      <c r="BG225" s="26">
        <f t="shared" si="97"/>
        <v>3.5306094831156138E-36</v>
      </c>
      <c r="BH225" s="26">
        <f t="shared" si="97"/>
        <v>5.4850540184117524E-36</v>
      </c>
      <c r="BI225" s="26">
        <f t="shared" si="97"/>
        <v>8.3719245544179468E-36</v>
      </c>
      <c r="BJ225" s="26">
        <f t="shared" si="97"/>
        <v>1.2557886831626851E-35</v>
      </c>
      <c r="BK225" s="26">
        <f t="shared" si="97"/>
        <v>1.8517561938161616E-35</v>
      </c>
      <c r="BL225" s="26">
        <f t="shared" si="97"/>
        <v>2.6850464810334442E-35</v>
      </c>
      <c r="BM225" s="26">
        <f t="shared" si="97"/>
        <v>3.8294925221296663E-35</v>
      </c>
      <c r="BN225" s="26">
        <f t="shared" si="97"/>
        <v>5.3736427326658188E-35</v>
      </c>
      <c r="BO225" s="26">
        <f t="shared" si="97"/>
        <v>7.4207447260623139E-35</v>
      </c>
      <c r="BP225" s="26">
        <f t="shared" si="97"/>
        <v>1.0087574861990987E-34</v>
      </c>
      <c r="BQ225" s="26">
        <f t="shared" si="98"/>
        <v>1.3501830969126372E-34</v>
      </c>
      <c r="BR225" s="26">
        <f t="shared" si="98"/>
        <v>1.7797868095666562E-34</v>
      </c>
      <c r="BS225" s="26">
        <f t="shared" si="98"/>
        <v>2.3110664542134226E-34</v>
      </c>
      <c r="BT225" s="26">
        <f t="shared" si="98"/>
        <v>2.956805610537757E-34</v>
      </c>
      <c r="BU225" s="26">
        <f t="shared" si="98"/>
        <v>3.7281462045910938E-34</v>
      </c>
      <c r="BV225" s="26">
        <f t="shared" si="98"/>
        <v>4.6335531399917814E-34</v>
      </c>
      <c r="BW225" s="26">
        <f t="shared" si="98"/>
        <v>5.6777341292857135E-34</v>
      </c>
      <c r="BX225" s="26">
        <f t="shared" si="98"/>
        <v>6.8605954062202319E-34</v>
      </c>
      <c r="BY225" s="26">
        <f t="shared" si="98"/>
        <v>8.1763260320706964E-34</v>
      </c>
      <c r="BZ225" s="26">
        <f t="shared" si="98"/>
        <v>9.6127076322993178E-34</v>
      </c>
      <c r="CA225" s="26">
        <f t="shared" si="98"/>
        <v>1.1150740853467215E-33</v>
      </c>
      <c r="CB225" s="26">
        <f t="shared" si="98"/>
        <v>1.276466387173222E-33</v>
      </c>
      <c r="CC225" s="26">
        <f t="shared" si="98"/>
        <v>1.442241242650263E-33</v>
      </c>
      <c r="CD225" s="26">
        <f t="shared" si="98"/>
        <v>1.6086536937252947E-33</v>
      </c>
      <c r="CE225" s="26">
        <f t="shared" si="98"/>
        <v>1.7715553335962074E-33</v>
      </c>
      <c r="CF225" s="26">
        <f t="shared" si="98"/>
        <v>1.9265664252858761E-33</v>
      </c>
      <c r="CG225" s="26">
        <f t="shared" si="98"/>
        <v>2.0692750493811259E-33</v>
      </c>
      <c r="CH225" s="26">
        <f t="shared" si="98"/>
        <v>2.1954503572702205E-33</v>
      </c>
      <c r="CI225" s="26">
        <f t="shared" si="98"/>
        <v>2.3012551937651699E-33</v>
      </c>
      <c r="CJ225" s="26">
        <f t="shared" si="98"/>
        <v>2.3834428792567827E-33</v>
      </c>
      <c r="CK225" s="26">
        <f t="shared" si="98"/>
        <v>2.4395238881804721E-33</v>
      </c>
      <c r="CL225" s="26">
        <f t="shared" si="98"/>
        <v>2.4678904450197799E-33</v>
      </c>
      <c r="CM225" s="26">
        <f t="shared" si="98"/>
        <v>2.4678904450197803E-33</v>
      </c>
      <c r="CN225" s="26">
        <f t="shared" si="98"/>
        <v>2.4398462354172825E-33</v>
      </c>
      <c r="CO225" s="26">
        <f t="shared" si="98"/>
        <v>2.3850182301270074E-33</v>
      </c>
      <c r="CP225" s="26">
        <f t="shared" si="98"/>
        <v>2.3055176224561061E-33</v>
      </c>
      <c r="CQ225" s="26">
        <f t="shared" si="98"/>
        <v>2.2041761885019932E-33</v>
      </c>
      <c r="CR225" s="26">
        <f t="shared" si="98"/>
        <v>2.0843840043442752E-33</v>
      </c>
      <c r="CS225" s="26">
        <f t="shared" si="98"/>
        <v>1.9499076169672268E-33</v>
      </c>
      <c r="CT225" s="26">
        <f t="shared" si="98"/>
        <v>1.8047017305973267E-33</v>
      </c>
      <c r="CU225" s="26">
        <f t="shared" si="98"/>
        <v>1.65272684802071E-33</v>
      </c>
      <c r="CV225" s="26">
        <f t="shared" si="98"/>
        <v>1.4977837060187651E-33</v>
      </c>
      <c r="CW225" s="26">
        <f t="shared" si="98"/>
        <v>1.3433730146766257E-33</v>
      </c>
      <c r="CX225" s="26">
        <f t="shared" si="98"/>
        <v>1.1925862477231247E-33</v>
      </c>
      <c r="CY225" s="26">
        <f t="shared" si="98"/>
        <v>1.0480303389082025E-33</v>
      </c>
      <c r="CZ225" s="26">
        <f t="shared" si="98"/>
        <v>9.1178639485013623E-34</v>
      </c>
      <c r="DA225" s="26">
        <f t="shared" si="98"/>
        <v>7.8540016190061291E-34</v>
      </c>
      <c r="DB225" s="26">
        <f t="shared" si="98"/>
        <v>6.6990013809169751E-34</v>
      </c>
      <c r="DC225" s="26">
        <f t="shared" si="98"/>
        <v>5.6583798071823238E-34</v>
      </c>
      <c r="DD225" s="26">
        <f t="shared" si="98"/>
        <v>4.7334523387005865E-34</v>
      </c>
      <c r="DE225" s="26">
        <f t="shared" si="98"/>
        <v>3.9220033663519154E-34</v>
      </c>
      <c r="DF225" s="26">
        <f t="shared" si="98"/>
        <v>3.2190027629492086E-34</v>
      </c>
      <c r="DG225" s="26">
        <f t="shared" si="98"/>
        <v>2.617320003519455E-34</v>
      </c>
      <c r="DH225" s="26">
        <f t="shared" si="98"/>
        <v>2.1083966695017854E-34</v>
      </c>
      <c r="DI225" s="26">
        <f t="shared" si="98"/>
        <v>1.6828487178592216E-34</v>
      </c>
      <c r="DJ225" s="26">
        <f t="shared" si="98"/>
        <v>1.3309803495795661E-34</v>
      </c>
      <c r="DK225" s="26">
        <f t="shared" si="98"/>
        <v>1.0432008145353355E-34</v>
      </c>
      <c r="DL225" s="26">
        <f t="shared" si="98"/>
        <v>8.103434898622722E-35</v>
      </c>
      <c r="DM225" s="26">
        <f t="shared" si="98"/>
        <v>6.2389277538068702E-35</v>
      </c>
      <c r="DN225" s="26">
        <f t="shared" si="98"/>
        <v>4.761286970010503E-35</v>
      </c>
      <c r="DO225" s="26">
        <f t="shared" si="98"/>
        <v>3.602017099051428E-35</v>
      </c>
      <c r="DP225" s="26">
        <f t="shared" si="98"/>
        <v>2.701512824288566E-35</v>
      </c>
      <c r="DQ225" s="26">
        <f t="shared" si="98"/>
        <v>2.0088172283171271E-35</v>
      </c>
      <c r="DR225" s="26">
        <f t="shared" si="98"/>
        <v>1.4810771090134898E-35</v>
      </c>
      <c r="DS225" s="26">
        <f t="shared" si="98"/>
        <v>1.0828042729762457E-35</v>
      </c>
      <c r="DT225" s="26">
        <f t="shared" si="98"/>
        <v>7.8503309790777479E-36</v>
      </c>
      <c r="DU225" s="26">
        <f t="shared" si="98"/>
        <v>5.6444528527253131E-36</v>
      </c>
      <c r="DV225" s="26">
        <f t="shared" si="98"/>
        <v>4.0251426080910144E-36</v>
      </c>
      <c r="DW225" s="26">
        <f t="shared" si="98"/>
        <v>2.8470520886497543E-36</v>
      </c>
      <c r="DX225" s="26">
        <f t="shared" si="98"/>
        <v>1.9975284815526455E-36</v>
      </c>
      <c r="DY225" s="26">
        <f t="shared" si="98"/>
        <v>1.3902798231606494E-36</v>
      </c>
      <c r="DZ225" s="26">
        <f t="shared" si="98"/>
        <v>9.5995511599187323E-37</v>
      </c>
      <c r="EA225" s="26">
        <f t="shared" si="98"/>
        <v>6.5760704796293185E-37</v>
      </c>
      <c r="EB225" s="26">
        <f t="shared" si="98"/>
        <v>4.4696729041230749E-37</v>
      </c>
      <c r="EC225" s="26">
        <f t="shared" si="99"/>
        <v>3.0144305632457851E-37</v>
      </c>
      <c r="ED225" s="26">
        <f t="shared" si="99"/>
        <v>2.0173496846337231E-37</v>
      </c>
      <c r="EE225" s="26">
        <f t="shared" si="99"/>
        <v>1.3397665844513979E-37</v>
      </c>
      <c r="EF225" s="26">
        <f t="shared" si="99"/>
        <v>8.8302797611570288E-38</v>
      </c>
      <c r="EG225" s="26">
        <f t="shared" si="99"/>
        <v>5.7761980392530547E-38</v>
      </c>
      <c r="EH225" s="26">
        <f t="shared" si="99"/>
        <v>3.7502181299628364E-38</v>
      </c>
      <c r="EI225" s="26">
        <f t="shared" si="99"/>
        <v>2.416807239309379E-38</v>
      </c>
      <c r="EJ225" s="26">
        <f t="shared" si="99"/>
        <v>1.5460458074993624E-38</v>
      </c>
      <c r="EK225" s="26">
        <f t="shared" si="99"/>
        <v>9.8179551279157955E-39</v>
      </c>
      <c r="EL225" s="26">
        <f t="shared" si="99"/>
        <v>6.189580406729473E-39</v>
      </c>
      <c r="EM225" s="26">
        <f t="shared" si="99"/>
        <v>3.8740539236364583E-39</v>
      </c>
      <c r="EN225" s="26">
        <f t="shared" si="99"/>
        <v>2.4074477954026481E-39</v>
      </c>
      <c r="EO225" s="26">
        <f t="shared" si="99"/>
        <v>1.4854465120569505E-39</v>
      </c>
      <c r="EP225" s="26">
        <f t="shared" si="99"/>
        <v>9.1009751090813041E-40</v>
      </c>
      <c r="EQ225" s="26">
        <f t="shared" si="99"/>
        <v>5.5369568845459124E-40</v>
      </c>
      <c r="ER225" s="26">
        <f t="shared" si="99"/>
        <v>3.3452447844131902E-40</v>
      </c>
      <c r="ES225" s="26">
        <f t="shared" si="100"/>
        <v>2.007146870647901E-40</v>
      </c>
      <c r="ET225" s="26">
        <f t="shared" si="100"/>
        <v>1.1960395736052794E-40</v>
      </c>
      <c r="EU225" s="26">
        <f t="shared" si="100"/>
        <v>7.0786015580718543E-41</v>
      </c>
      <c r="EV225" s="26">
        <f t="shared" si="100"/>
        <v>4.1610698348126209E-41</v>
      </c>
      <c r="EW225" s="26">
        <f t="shared" si="100"/>
        <v>2.4296179572395789E-41</v>
      </c>
      <c r="EX225" s="26">
        <f t="shared" si="100"/>
        <v>1.409178415198968E-41</v>
      </c>
      <c r="EY225" s="26">
        <f t="shared" si="100"/>
        <v>8.1191074253185048E-42</v>
      </c>
      <c r="EZ225" s="26">
        <f t="shared" si="100"/>
        <v>4.6471206973861487E-42</v>
      </c>
      <c r="FA225" s="26">
        <f t="shared" si="100"/>
        <v>2.6424803965529617E-42</v>
      </c>
      <c r="FB225" s="26">
        <f t="shared" si="100"/>
        <v>1.4928298344162675E-42</v>
      </c>
      <c r="FC225" s="26">
        <f t="shared" si="100"/>
        <v>8.379109393175266E-43</v>
      </c>
      <c r="FD225" s="26">
        <f t="shared" si="100"/>
        <v>4.6729648538861007E-43</v>
      </c>
      <c r="FE225" s="26">
        <f t="shared" si="100"/>
        <v>2.5894773394146262E-43</v>
      </c>
      <c r="FF225" s="26">
        <f t="shared" si="100"/>
        <v>1.4258514463865354E-43</v>
      </c>
      <c r="FG225" s="26">
        <f t="shared" si="100"/>
        <v>7.8018286689073913E-44</v>
      </c>
      <c r="FH225" s="26">
        <f t="shared" si="100"/>
        <v>4.2422443387183915E-44</v>
      </c>
    </row>
    <row r="226" spans="2:164" ht="19.2" customHeight="1" x14ac:dyDescent="0.3">
      <c r="B226" s="26">
        <f t="shared" si="96"/>
        <v>1.5401398509614145E-30</v>
      </c>
      <c r="C226" s="3">
        <v>3</v>
      </c>
      <c r="D226" s="26">
        <f t="shared" si="101"/>
        <v>2.5347797721776452E-68</v>
      </c>
      <c r="E226" s="26">
        <f t="shared" si="97"/>
        <v>2.2052584017945513E-66</v>
      </c>
      <c r="F226" s="26">
        <f t="shared" si="97"/>
        <v>9.5928740478062002E-65</v>
      </c>
      <c r="G226" s="26">
        <f t="shared" si="97"/>
        <v>2.7819334738638331E-63</v>
      </c>
      <c r="H226" s="26">
        <f t="shared" si="97"/>
        <v>6.0507053056538227E-62</v>
      </c>
      <c r="I226" s="26">
        <f t="shared" si="97"/>
        <v>1.052822723183767E-60</v>
      </c>
      <c r="J226" s="26">
        <f t="shared" si="97"/>
        <v>1.5265929486164469E-59</v>
      </c>
      <c r="K226" s="26">
        <f t="shared" si="97"/>
        <v>1.8973369504233005E-58</v>
      </c>
      <c r="L226" s="26">
        <f t="shared" si="97"/>
        <v>2.0633539335853497E-57</v>
      </c>
      <c r="M226" s="26">
        <f t="shared" si="97"/>
        <v>1.9945754691325001E-56</v>
      </c>
      <c r="N226" s="26">
        <f t="shared" si="97"/>
        <v>1.7352806581452965E-55</v>
      </c>
      <c r="O226" s="26">
        <f t="shared" si="97"/>
        <v>1.3724492478058039E-54</v>
      </c>
      <c r="P226" s="26">
        <f t="shared" si="97"/>
        <v>9.9502570465921518E-54</v>
      </c>
      <c r="Q226" s="26">
        <f t="shared" si="97"/>
        <v>6.6590181773347566E-53</v>
      </c>
      <c r="R226" s="26">
        <f t="shared" si="97"/>
        <v>4.1381041530580131E-52</v>
      </c>
      <c r="S226" s="26">
        <f t="shared" si="97"/>
        <v>2.4001004087736468E-51</v>
      </c>
      <c r="T226" s="26">
        <f t="shared" si="97"/>
        <v>1.3050545972706723E-50</v>
      </c>
      <c r="U226" s="26">
        <f t="shared" si="97"/>
        <v>6.6788088213263347E-50</v>
      </c>
      <c r="V226" s="26">
        <f t="shared" si="97"/>
        <v>3.2280909303077455E-49</v>
      </c>
      <c r="W226" s="26">
        <f t="shared" si="97"/>
        <v>1.4781258470356555E-48</v>
      </c>
      <c r="X226" s="26">
        <f t="shared" si="97"/>
        <v>6.429847434605132E-48</v>
      </c>
      <c r="Y226" s="26">
        <f t="shared" si="97"/>
        <v>2.6637939371935513E-47</v>
      </c>
      <c r="Z226" s="26">
        <f t="shared" si="97"/>
        <v>1.0534094206174462E-46</v>
      </c>
      <c r="AA226" s="26">
        <f t="shared" si="97"/>
        <v>3.9846356345094842E-46</v>
      </c>
      <c r="AB226" s="26">
        <f t="shared" si="97"/>
        <v>1.4444304175096881E-45</v>
      </c>
      <c r="AC226" s="26">
        <f t="shared" si="97"/>
        <v>5.0266178529337195E-45</v>
      </c>
      <c r="AD226" s="26">
        <f t="shared" si="97"/>
        <v>1.6819836661739664E-44</v>
      </c>
      <c r="AE226" s="26">
        <f t="shared" si="97"/>
        <v>5.4197251465605652E-44</v>
      </c>
      <c r="AF226" s="26">
        <f t="shared" si="97"/>
        <v>1.6839860276813283E-43</v>
      </c>
      <c r="AG226" s="26">
        <f t="shared" si="97"/>
        <v>5.0519580830439783E-43</v>
      </c>
      <c r="AH226" s="26">
        <f t="shared" si="97"/>
        <v>1.4650678440827438E-42</v>
      </c>
      <c r="AI226" s="26">
        <f t="shared" si="97"/>
        <v>4.1116420140386791E-42</v>
      </c>
      <c r="AJ226" s="26">
        <f t="shared" si="97"/>
        <v>1.1178526725667653E-41</v>
      </c>
      <c r="AK226" s="26">
        <f t="shared" si="97"/>
        <v>2.947066136766929E-41</v>
      </c>
      <c r="AL226" s="26">
        <f t="shared" si="97"/>
        <v>7.5410221734918447E-41</v>
      </c>
      <c r="AM226" s="26">
        <f t="shared" si="97"/>
        <v>1.8744826545536819E-40</v>
      </c>
      <c r="AN226" s="26">
        <f t="shared" si="97"/>
        <v>4.529999748504746E-40</v>
      </c>
      <c r="AO226" s="26">
        <f t="shared" si="97"/>
        <v>1.0651621030267936E-39</v>
      </c>
      <c r="AP226" s="26">
        <f t="shared" si="97"/>
        <v>2.4386606042981838E-39</v>
      </c>
      <c r="AQ226" s="26">
        <f t="shared" si="97"/>
        <v>5.440089040357475E-39</v>
      </c>
      <c r="AR226" s="26">
        <f t="shared" si="97"/>
        <v>1.183219366277754E-38</v>
      </c>
      <c r="AS226" s="26">
        <f t="shared" si="97"/>
        <v>2.5107337772235237E-38</v>
      </c>
      <c r="AT226" s="26">
        <f t="shared" si="97"/>
        <v>5.2008056813915783E-38</v>
      </c>
      <c r="AU226" s="26">
        <f t="shared" si="97"/>
        <v>1.0522560332117857E-37</v>
      </c>
      <c r="AV226" s="26">
        <f t="shared" si="97"/>
        <v>2.0805971565778397E-37</v>
      </c>
      <c r="AW226" s="26">
        <f t="shared" si="97"/>
        <v>4.0224878360504834E-37</v>
      </c>
      <c r="AX226" s="26">
        <f t="shared" si="97"/>
        <v>7.6077487333998385E-37</v>
      </c>
      <c r="AY226" s="26">
        <f t="shared" si="97"/>
        <v>1.4082428506506167E-36</v>
      </c>
      <c r="AZ226" s="26">
        <f t="shared" si="97"/>
        <v>2.5524401668042359E-36</v>
      </c>
      <c r="BA226" s="26">
        <f t="shared" si="97"/>
        <v>4.5318835614687482E-36</v>
      </c>
      <c r="BB226" s="26">
        <f t="shared" si="97"/>
        <v>7.8854773969556467E-36</v>
      </c>
      <c r="BC226" s="26">
        <f t="shared" si="97"/>
        <v>1.3451696735983134E-35</v>
      </c>
      <c r="BD226" s="26">
        <f t="shared" si="97"/>
        <v>2.250572338520243E-35</v>
      </c>
      <c r="BE226" s="26">
        <f t="shared" si="97"/>
        <v>3.6943357254954959E-35</v>
      </c>
      <c r="BF226" s="26">
        <f t="shared" si="97"/>
        <v>5.9519853355205353E-35</v>
      </c>
      <c r="BG226" s="26">
        <f t="shared" si="97"/>
        <v>9.4149586216416015E-35</v>
      </c>
      <c r="BH226" s="26">
        <f t="shared" si="97"/>
        <v>1.4626810715764617E-34</v>
      </c>
      <c r="BI226" s="26">
        <f t="shared" si="97"/>
        <v>2.2325132145114439E-34</v>
      </c>
      <c r="BJ226" s="26">
        <f t="shared" si="97"/>
        <v>3.3487698217671478E-34</v>
      </c>
      <c r="BK226" s="26">
        <f t="shared" si="97"/>
        <v>4.9380165168430793E-34</v>
      </c>
      <c r="BL226" s="26">
        <f t="shared" si="97"/>
        <v>7.1601239494224907E-34</v>
      </c>
      <c r="BM226" s="26">
        <f t="shared" si="97"/>
        <v>1.0211980059012405E-33</v>
      </c>
      <c r="BN226" s="26">
        <f t="shared" si="97"/>
        <v>1.4329713953775463E-33</v>
      </c>
      <c r="BO226" s="26">
        <f t="shared" si="97"/>
        <v>1.9788652602832765E-33</v>
      </c>
      <c r="BP226" s="26">
        <f t="shared" ref="BP226" si="102">$B226*BP$221</f>
        <v>2.6900199631975866E-33</v>
      </c>
      <c r="BQ226" s="26">
        <f t="shared" si="98"/>
        <v>3.6004882584336859E-33</v>
      </c>
      <c r="BR226" s="26">
        <f t="shared" si="98"/>
        <v>4.7460981588443991E-33</v>
      </c>
      <c r="BS226" s="26">
        <f t="shared" si="98"/>
        <v>6.1628438779024378E-33</v>
      </c>
      <c r="BT226" s="26">
        <f t="shared" si="98"/>
        <v>7.8848149614339896E-33</v>
      </c>
      <c r="BU226" s="26">
        <f t="shared" si="98"/>
        <v>9.9417232122428808E-33</v>
      </c>
      <c r="BV226" s="26">
        <f t="shared" si="98"/>
        <v>1.2356141706644704E-32</v>
      </c>
      <c r="BW226" s="26">
        <f t="shared" si="98"/>
        <v>1.5140624344761847E-32</v>
      </c>
      <c r="BX226" s="26">
        <f t="shared" si="98"/>
        <v>1.8294921083253884E-32</v>
      </c>
      <c r="BY226" s="26">
        <f t="shared" si="98"/>
        <v>2.1803536085521775E-32</v>
      </c>
      <c r="BZ226" s="26">
        <f t="shared" si="98"/>
        <v>2.5633887019464751E-32</v>
      </c>
      <c r="CA226" s="26">
        <f t="shared" si="98"/>
        <v>2.9735308942579131E-32</v>
      </c>
      <c r="CB226" s="26">
        <f t="shared" si="98"/>
        <v>3.4039103657952461E-32</v>
      </c>
      <c r="CC226" s="26">
        <f t="shared" si="98"/>
        <v>3.8459766470673537E-32</v>
      </c>
      <c r="CD226" s="26">
        <f t="shared" si="98"/>
        <v>4.2897431832674368E-32</v>
      </c>
      <c r="CE226" s="26">
        <f t="shared" si="98"/>
        <v>4.724147556256536E-32</v>
      </c>
      <c r="CF226" s="26">
        <f t="shared" si="98"/>
        <v>5.1375104674289837E-32</v>
      </c>
      <c r="CG226" s="26">
        <f t="shared" si="98"/>
        <v>5.5180667983496492E-32</v>
      </c>
      <c r="CH226" s="26">
        <f t="shared" si="98"/>
        <v>5.8545342860538986E-32</v>
      </c>
      <c r="CI226" s="26">
        <f t="shared" si="98"/>
        <v>6.136680516707097E-32</v>
      </c>
      <c r="CJ226" s="26">
        <f t="shared" si="98"/>
        <v>6.3558476780180637E-32</v>
      </c>
      <c r="CK226" s="26">
        <f t="shared" si="98"/>
        <v>6.5053970351479013E-32</v>
      </c>
      <c r="CL226" s="26">
        <f t="shared" si="98"/>
        <v>6.5810411867193894E-32</v>
      </c>
      <c r="CM226" s="26">
        <f t="shared" si="98"/>
        <v>6.5810411867193905E-32</v>
      </c>
      <c r="CN226" s="26">
        <f t="shared" si="98"/>
        <v>6.5062566277793956E-32</v>
      </c>
      <c r="CO226" s="26">
        <f t="shared" si="98"/>
        <v>6.3600486136719961E-32</v>
      </c>
      <c r="CP226" s="26">
        <f t="shared" si="98"/>
        <v>6.1480469932162593E-32</v>
      </c>
      <c r="CQ226" s="26">
        <f t="shared" si="98"/>
        <v>5.8778031693386263E-32</v>
      </c>
      <c r="CR226" s="26">
        <f t="shared" si="98"/>
        <v>5.558357344918047E-32</v>
      </c>
      <c r="CS226" s="26">
        <f t="shared" si="98"/>
        <v>5.1997536452459179E-32</v>
      </c>
      <c r="CT226" s="26">
        <f t="shared" si="98"/>
        <v>4.8125379482595196E-32</v>
      </c>
      <c r="CU226" s="26">
        <f t="shared" si="98"/>
        <v>4.4072715947218773E-32</v>
      </c>
      <c r="CV226" s="26">
        <f t="shared" si="98"/>
        <v>3.9940898827166924E-32</v>
      </c>
      <c r="CW226" s="26">
        <f t="shared" si="98"/>
        <v>3.5823280391376555E-32</v>
      </c>
      <c r="CX226" s="26">
        <f t="shared" si="98"/>
        <v>3.1802299939283206E-32</v>
      </c>
      <c r="CY226" s="26">
        <f t="shared" si="98"/>
        <v>2.7947475704218627E-32</v>
      </c>
      <c r="CZ226" s="26">
        <f t="shared" si="98"/>
        <v>2.4314303862670209E-32</v>
      </c>
      <c r="DA226" s="26">
        <f t="shared" si="98"/>
        <v>2.09440043173496E-32</v>
      </c>
      <c r="DB226" s="26">
        <f t="shared" si="98"/>
        <v>1.7864003682445201E-32</v>
      </c>
      <c r="DC226" s="26">
        <f t="shared" si="98"/>
        <v>1.5089012819152808E-32</v>
      </c>
      <c r="DD226" s="26">
        <f t="shared" si="98"/>
        <v>1.2622539569868183E-32</v>
      </c>
      <c r="DE226" s="26">
        <f t="shared" si="98"/>
        <v>1.045867564360507E-32</v>
      </c>
      <c r="DF226" s="26">
        <f t="shared" si="98"/>
        <v>8.5840073678645239E-33</v>
      </c>
      <c r="DG226" s="26">
        <f t="shared" si="98"/>
        <v>6.9795200093851872E-33</v>
      </c>
      <c r="DH226" s="26">
        <f t="shared" si="98"/>
        <v>5.6223911186714068E-33</v>
      </c>
      <c r="DI226" s="26">
        <f t="shared" si="98"/>
        <v>4.4875965809579077E-33</v>
      </c>
      <c r="DJ226" s="26">
        <f t="shared" si="98"/>
        <v>3.5492809322121632E-33</v>
      </c>
      <c r="DK226" s="26">
        <f t="shared" si="98"/>
        <v>2.7818688387608843E-33</v>
      </c>
      <c r="DL226" s="26">
        <f t="shared" si="98"/>
        <v>2.1609159729660512E-33</v>
      </c>
      <c r="DM226" s="26">
        <f t="shared" si="98"/>
        <v>1.6637140676818258E-33</v>
      </c>
      <c r="DN226" s="26">
        <f t="shared" si="98"/>
        <v>1.2696765253361294E-33</v>
      </c>
      <c r="DO226" s="26">
        <f t="shared" si="98"/>
        <v>9.6053789308037717E-34</v>
      </c>
      <c r="DP226" s="26">
        <f t="shared" si="98"/>
        <v>7.204034198102816E-34</v>
      </c>
      <c r="DQ226" s="26">
        <f t="shared" si="98"/>
        <v>5.3568459421789851E-34</v>
      </c>
      <c r="DR226" s="26">
        <f t="shared" si="98"/>
        <v>3.949538957369292E-34</v>
      </c>
      <c r="DS226" s="26">
        <f t="shared" si="98"/>
        <v>2.8874780612699778E-34</v>
      </c>
      <c r="DT226" s="26">
        <f t="shared" si="98"/>
        <v>2.0934215944207249E-34</v>
      </c>
      <c r="DU226" s="26">
        <f t="shared" si="98"/>
        <v>1.5051874273934112E-34</v>
      </c>
      <c r="DV226" s="26">
        <f t="shared" si="98"/>
        <v>1.0733713621575999E-34</v>
      </c>
      <c r="DW226" s="26">
        <f t="shared" si="98"/>
        <v>7.5921389030659832E-35</v>
      </c>
      <c r="DX226" s="26">
        <f t="shared" si="98"/>
        <v>5.3267426174737014E-35</v>
      </c>
      <c r="DY226" s="26">
        <f t="shared" si="98"/>
        <v>3.7074128617617179E-35</v>
      </c>
      <c r="DZ226" s="26">
        <f t="shared" si="98"/>
        <v>2.5598803093116522E-35</v>
      </c>
      <c r="EA226" s="26">
        <f t="shared" si="98"/>
        <v>1.7536187945678118E-35</v>
      </c>
      <c r="EB226" s="26">
        <f t="shared" ref="EB226" si="103">$B226*EB$221</f>
        <v>1.1919127744328156E-35</v>
      </c>
      <c r="EC226" s="26">
        <f t="shared" si="99"/>
        <v>8.0384815019887303E-36</v>
      </c>
      <c r="ED226" s="26">
        <f t="shared" si="99"/>
        <v>5.3795991590232423E-36</v>
      </c>
      <c r="EE226" s="26">
        <f t="shared" si="99"/>
        <v>3.5727108918703813E-36</v>
      </c>
      <c r="EF226" s="26">
        <f t="shared" si="99"/>
        <v>2.3547412696418657E-36</v>
      </c>
      <c r="EG226" s="26">
        <f t="shared" si="99"/>
        <v>1.5403194771341421E-36</v>
      </c>
      <c r="EH226" s="26">
        <f t="shared" si="99"/>
        <v>1.000058167990086E-36</v>
      </c>
      <c r="EI226" s="26">
        <f t="shared" si="99"/>
        <v>6.4448193048249863E-37</v>
      </c>
      <c r="EJ226" s="26">
        <f t="shared" si="99"/>
        <v>4.1227888199982843E-37</v>
      </c>
      <c r="EK226" s="26">
        <f t="shared" si="99"/>
        <v>2.6181213674442021E-37</v>
      </c>
      <c r="EL226" s="26">
        <f t="shared" si="99"/>
        <v>1.6505547751278535E-37</v>
      </c>
      <c r="EM226" s="26">
        <f t="shared" si="99"/>
        <v>1.0330810463030516E-37</v>
      </c>
      <c r="EN226" s="26">
        <f t="shared" si="99"/>
        <v>6.419860787740371E-38</v>
      </c>
      <c r="EO226" s="26">
        <f t="shared" si="99"/>
        <v>3.9611906988185205E-38</v>
      </c>
      <c r="EP226" s="26">
        <f t="shared" si="99"/>
        <v>2.4269266957550057E-38</v>
      </c>
      <c r="EQ226" s="26">
        <f t="shared" si="99"/>
        <v>1.4765218358789047E-38</v>
      </c>
      <c r="ER226" s="26">
        <f t="shared" si="99"/>
        <v>8.9206527584351405E-39</v>
      </c>
      <c r="ES226" s="26">
        <f t="shared" si="100"/>
        <v>5.3523916550610488E-39</v>
      </c>
      <c r="ET226" s="26">
        <f t="shared" si="100"/>
        <v>3.1894388629473998E-39</v>
      </c>
      <c r="EU226" s="26">
        <f t="shared" si="100"/>
        <v>1.8876270821524875E-39</v>
      </c>
      <c r="EV226" s="26">
        <f t="shared" si="100"/>
        <v>1.1096186226166949E-39</v>
      </c>
      <c r="EW226" s="26">
        <f t="shared" si="100"/>
        <v>6.4789812193055199E-40</v>
      </c>
      <c r="EX226" s="26">
        <f t="shared" si="100"/>
        <v>3.7578091071972345E-40</v>
      </c>
      <c r="EY226" s="26">
        <f t="shared" si="100"/>
        <v>2.16509531341826E-40</v>
      </c>
      <c r="EZ226" s="26">
        <f t="shared" si="100"/>
        <v>1.2392321859696349E-40</v>
      </c>
      <c r="FA226" s="26">
        <f t="shared" si="100"/>
        <v>7.0466143908078719E-41</v>
      </c>
      <c r="FB226" s="26">
        <f t="shared" si="100"/>
        <v>3.9808795584433652E-41</v>
      </c>
      <c r="FC226" s="26">
        <f t="shared" si="100"/>
        <v>2.234429171513396E-41</v>
      </c>
      <c r="FD226" s="26">
        <f t="shared" si="100"/>
        <v>1.2461239610362888E-41</v>
      </c>
      <c r="FE226" s="26">
        <f t="shared" si="100"/>
        <v>6.9052729051056439E-42</v>
      </c>
      <c r="FF226" s="26">
        <f t="shared" si="100"/>
        <v>3.8022705236974139E-42</v>
      </c>
      <c r="FG226" s="26">
        <f t="shared" si="100"/>
        <v>2.0804876450419632E-42</v>
      </c>
      <c r="FH226" s="26">
        <f t="shared" si="100"/>
        <v>1.1312651569915668E-42</v>
      </c>
    </row>
    <row r="227" spans="2:164" ht="19.2" customHeight="1" x14ac:dyDescent="0.3">
      <c r="B227" s="26">
        <f t="shared" si="96"/>
        <v>3.0802797019228147E-29</v>
      </c>
      <c r="C227" s="3">
        <v>4</v>
      </c>
      <c r="D227" s="26">
        <f t="shared" si="101"/>
        <v>5.0695595443552673E-67</v>
      </c>
      <c r="E227" s="26">
        <f t="shared" si="101"/>
        <v>4.4105168035890825E-65</v>
      </c>
      <c r="F227" s="26">
        <f t="shared" si="101"/>
        <v>1.9185748095612314E-63</v>
      </c>
      <c r="G227" s="26">
        <f t="shared" si="101"/>
        <v>5.5638669477276411E-62</v>
      </c>
      <c r="H227" s="26">
        <f t="shared" si="101"/>
        <v>1.2101410611307589E-60</v>
      </c>
      <c r="I227" s="26">
        <f t="shared" si="101"/>
        <v>2.1056454463675243E-59</v>
      </c>
      <c r="J227" s="26">
        <f t="shared" si="101"/>
        <v>3.0531858972328797E-58</v>
      </c>
      <c r="K227" s="26">
        <f t="shared" si="101"/>
        <v>3.7946739008465836E-57</v>
      </c>
      <c r="L227" s="26">
        <f t="shared" si="101"/>
        <v>4.1267078671706798E-56</v>
      </c>
      <c r="M227" s="26">
        <f t="shared" si="101"/>
        <v>3.9891509382649821E-55</v>
      </c>
      <c r="N227" s="26">
        <f t="shared" si="101"/>
        <v>3.470561316290577E-54</v>
      </c>
      <c r="O227" s="26">
        <f t="shared" si="101"/>
        <v>2.7448984956115954E-53</v>
      </c>
      <c r="P227" s="26">
        <f t="shared" si="101"/>
        <v>1.9900514093184211E-52</v>
      </c>
      <c r="Q227" s="26">
        <f t="shared" si="101"/>
        <v>1.3318036354669452E-51</v>
      </c>
      <c r="R227" s="26">
        <f t="shared" si="101"/>
        <v>8.2762083061159875E-51</v>
      </c>
      <c r="S227" s="26">
        <f t="shared" si="101"/>
        <v>4.8002008175472713E-50</v>
      </c>
      <c r="T227" s="26">
        <f t="shared" ref="T227:CE230" si="104">$B227*T$221</f>
        <v>2.6101091945413325E-49</v>
      </c>
      <c r="U227" s="26">
        <f t="shared" si="104"/>
        <v>1.3357617642652609E-48</v>
      </c>
      <c r="V227" s="26">
        <f t="shared" si="104"/>
        <v>6.4561818606154607E-48</v>
      </c>
      <c r="W227" s="26">
        <f t="shared" si="104"/>
        <v>2.9562516940712971E-47</v>
      </c>
      <c r="X227" s="26">
        <f t="shared" si="104"/>
        <v>1.2859694869210205E-46</v>
      </c>
      <c r="Y227" s="26">
        <f t="shared" si="104"/>
        <v>5.3275878743870781E-46</v>
      </c>
      <c r="Z227" s="26">
        <f t="shared" si="104"/>
        <v>2.1068188412348827E-45</v>
      </c>
      <c r="AA227" s="26">
        <f t="shared" si="104"/>
        <v>7.9692712690189307E-45</v>
      </c>
      <c r="AB227" s="26">
        <f t="shared" si="104"/>
        <v>2.888860835019363E-44</v>
      </c>
      <c r="AC227" s="26">
        <f t="shared" si="104"/>
        <v>1.0053235705867392E-43</v>
      </c>
      <c r="AD227" s="26">
        <f t="shared" si="104"/>
        <v>3.3639673323479173E-43</v>
      </c>
      <c r="AE227" s="26">
        <f t="shared" si="104"/>
        <v>1.0839450293121081E-42</v>
      </c>
      <c r="AF227" s="26">
        <f t="shared" si="104"/>
        <v>3.367972055362641E-42</v>
      </c>
      <c r="AG227" s="26">
        <f t="shared" si="104"/>
        <v>1.010391616608791E-41</v>
      </c>
      <c r="AH227" s="26">
        <f t="shared" si="104"/>
        <v>2.9301356881654744E-41</v>
      </c>
      <c r="AI227" s="26">
        <f t="shared" si="104"/>
        <v>8.2232840280773213E-41</v>
      </c>
      <c r="AJ227" s="26">
        <f t="shared" si="104"/>
        <v>2.2357053451335204E-40</v>
      </c>
      <c r="AK227" s="26">
        <f t="shared" si="104"/>
        <v>5.8941322735338305E-40</v>
      </c>
      <c r="AL227" s="26">
        <f t="shared" si="104"/>
        <v>1.508204434698362E-39</v>
      </c>
      <c r="AM227" s="26">
        <f t="shared" si="104"/>
        <v>3.7489653091073464E-39</v>
      </c>
      <c r="AN227" s="26">
        <f t="shared" si="104"/>
        <v>9.0599994970094499E-39</v>
      </c>
      <c r="AO227" s="26">
        <f t="shared" si="104"/>
        <v>2.1303242060535774E-38</v>
      </c>
      <c r="AP227" s="26">
        <f t="shared" si="104"/>
        <v>4.877321208596345E-38</v>
      </c>
      <c r="AQ227" s="26">
        <f t="shared" si="104"/>
        <v>1.0880178080714899E-37</v>
      </c>
      <c r="AR227" s="26">
        <f t="shared" si="104"/>
        <v>2.3664387325554966E-37</v>
      </c>
      <c r="AS227" s="26">
        <f t="shared" si="104"/>
        <v>5.0214675544470237E-37</v>
      </c>
      <c r="AT227" s="26">
        <f t="shared" si="104"/>
        <v>1.0401611362783108E-36</v>
      </c>
      <c r="AU227" s="26">
        <f t="shared" si="104"/>
        <v>2.1045120664235616E-36</v>
      </c>
      <c r="AV227" s="26">
        <f t="shared" si="104"/>
        <v>4.16119431315566E-36</v>
      </c>
      <c r="AW227" s="26">
        <f t="shared" si="104"/>
        <v>8.0449756721009291E-36</v>
      </c>
      <c r="AX227" s="26">
        <f t="shared" si="104"/>
        <v>1.5215497466799608E-35</v>
      </c>
      <c r="AY227" s="26">
        <f t="shared" si="104"/>
        <v>2.8164857013012205E-35</v>
      </c>
      <c r="AZ227" s="26">
        <f t="shared" si="104"/>
        <v>5.1048803336084475E-35</v>
      </c>
      <c r="BA227" s="26">
        <f t="shared" si="104"/>
        <v>9.0637671229374555E-35</v>
      </c>
      <c r="BB227" s="26">
        <f t="shared" si="104"/>
        <v>1.5770954793911222E-34</v>
      </c>
      <c r="BC227" s="26">
        <f t="shared" si="104"/>
        <v>2.6903393471966144E-34</v>
      </c>
      <c r="BD227" s="26">
        <f t="shared" si="104"/>
        <v>4.5011446770404656E-34</v>
      </c>
      <c r="BE227" s="26">
        <f t="shared" si="104"/>
        <v>7.3886714509909583E-34</v>
      </c>
      <c r="BF227" s="26">
        <f t="shared" si="104"/>
        <v>1.1903970671041015E-33</v>
      </c>
      <c r="BG227" s="26">
        <f t="shared" si="104"/>
        <v>1.8829917243283115E-33</v>
      </c>
      <c r="BH227" s="26">
        <f t="shared" si="104"/>
        <v>2.9253621431529102E-33</v>
      </c>
      <c r="BI227" s="26">
        <f t="shared" si="104"/>
        <v>4.4650264290228672E-33</v>
      </c>
      <c r="BJ227" s="26">
        <f t="shared" si="104"/>
        <v>6.6975396435342649E-33</v>
      </c>
      <c r="BK227" s="26">
        <f t="shared" si="104"/>
        <v>9.8760330336861127E-33</v>
      </c>
      <c r="BL227" s="26">
        <f t="shared" si="104"/>
        <v>1.4320247898844914E-32</v>
      </c>
      <c r="BM227" s="26">
        <f t="shared" si="104"/>
        <v>2.0423960118024716E-32</v>
      </c>
      <c r="BN227" s="26">
        <f t="shared" si="104"/>
        <v>2.8659427907550792E-32</v>
      </c>
      <c r="BO227" s="26">
        <f t="shared" si="104"/>
        <v>3.9577305205665344E-32</v>
      </c>
      <c r="BP227" s="26">
        <f t="shared" si="104"/>
        <v>5.380039926395148E-32</v>
      </c>
      <c r="BQ227" s="26">
        <f t="shared" si="104"/>
        <v>7.200976516867338E-32</v>
      </c>
      <c r="BR227" s="26">
        <f t="shared" si="104"/>
        <v>9.4921963176887541E-32</v>
      </c>
      <c r="BS227" s="26">
        <f t="shared" si="104"/>
        <v>1.2325687755804819E-31</v>
      </c>
      <c r="BT227" s="26">
        <f t="shared" si="104"/>
        <v>1.5769629922867905E-31</v>
      </c>
      <c r="BU227" s="26">
        <f t="shared" si="104"/>
        <v>1.9883446424485668E-31</v>
      </c>
      <c r="BV227" s="26">
        <f t="shared" si="104"/>
        <v>2.4712283413289293E-31</v>
      </c>
      <c r="BW227" s="26">
        <f t="shared" si="104"/>
        <v>3.0281248689523553E-31</v>
      </c>
      <c r="BX227" s="26">
        <f t="shared" si="104"/>
        <v>3.6589842166507596E-31</v>
      </c>
      <c r="BY227" s="26">
        <f t="shared" si="104"/>
        <v>4.3607072171043345E-31</v>
      </c>
      <c r="BZ227" s="26">
        <f t="shared" si="104"/>
        <v>5.1267774038929271E-31</v>
      </c>
      <c r="CA227" s="26">
        <f t="shared" si="104"/>
        <v>5.9470617885157985E-31</v>
      </c>
      <c r="CB227" s="26">
        <f t="shared" si="104"/>
        <v>6.8078207315904608E-31</v>
      </c>
      <c r="CC227" s="26">
        <f t="shared" si="104"/>
        <v>7.6919532941346715E-31</v>
      </c>
      <c r="CD227" s="26">
        <f t="shared" si="104"/>
        <v>8.5794863665348333E-31</v>
      </c>
      <c r="CE227" s="26">
        <f t="shared" si="104"/>
        <v>9.4482951125130285E-31</v>
      </c>
      <c r="CF227" s="26">
        <f t="shared" ref="CF227:EQ242" si="105">$B227*CF$221</f>
        <v>1.0275020934857919E-30</v>
      </c>
      <c r="CG227" s="26">
        <f t="shared" si="105"/>
        <v>1.1036133596699246E-30</v>
      </c>
      <c r="CH227" s="26">
        <f t="shared" si="105"/>
        <v>1.1709068572107743E-30</v>
      </c>
      <c r="CI227" s="26">
        <f t="shared" si="105"/>
        <v>1.2273361033414137E-30</v>
      </c>
      <c r="CJ227" s="26">
        <f t="shared" si="105"/>
        <v>1.2711695356036069E-30</v>
      </c>
      <c r="CK227" s="26">
        <f t="shared" si="105"/>
        <v>1.3010794070295742E-30</v>
      </c>
      <c r="CL227" s="26">
        <f t="shared" si="105"/>
        <v>1.3162082373438717E-30</v>
      </c>
      <c r="CM227" s="26">
        <f t="shared" si="105"/>
        <v>1.3162082373438718E-30</v>
      </c>
      <c r="CN227" s="26">
        <f t="shared" si="105"/>
        <v>1.3012513255558733E-30</v>
      </c>
      <c r="CO227" s="26">
        <f t="shared" si="105"/>
        <v>1.2720097227343932E-30</v>
      </c>
      <c r="CP227" s="26">
        <f t="shared" si="105"/>
        <v>1.2296093986432462E-30</v>
      </c>
      <c r="CQ227" s="26">
        <f t="shared" si="105"/>
        <v>1.17556063386772E-30</v>
      </c>
      <c r="CR227" s="26">
        <f t="shared" si="105"/>
        <v>1.1116714689836043E-30</v>
      </c>
      <c r="CS227" s="26">
        <f t="shared" si="105"/>
        <v>1.0399507290491789E-30</v>
      </c>
      <c r="CT227" s="26">
        <f t="shared" si="105"/>
        <v>9.6250758965189958E-31</v>
      </c>
      <c r="CU227" s="26">
        <f t="shared" si="105"/>
        <v>8.8145431894437133E-31</v>
      </c>
      <c r="CV227" s="26">
        <f t="shared" si="105"/>
        <v>7.9881797654333468E-31</v>
      </c>
      <c r="CW227" s="26">
        <f t="shared" si="105"/>
        <v>7.1646560782752777E-31</v>
      </c>
      <c r="CX227" s="26">
        <f t="shared" si="105"/>
        <v>6.3604599878566114E-31</v>
      </c>
      <c r="CY227" s="26">
        <f t="shared" si="105"/>
        <v>5.5894951408436999E-31</v>
      </c>
      <c r="CZ227" s="26">
        <f t="shared" si="105"/>
        <v>4.8628607725340197E-31</v>
      </c>
      <c r="DA227" s="26">
        <f t="shared" si="105"/>
        <v>4.1888008634699011E-31</v>
      </c>
      <c r="DB227" s="26">
        <f t="shared" si="105"/>
        <v>3.5728007364890236E-31</v>
      </c>
      <c r="DC227" s="26">
        <f t="shared" si="105"/>
        <v>3.0178025638305477E-31</v>
      </c>
      <c r="DD227" s="26">
        <f t="shared" si="105"/>
        <v>2.5245079139736253E-31</v>
      </c>
      <c r="DE227" s="26">
        <f t="shared" si="105"/>
        <v>2.0917351287210044E-31</v>
      </c>
      <c r="DF227" s="26">
        <f t="shared" si="105"/>
        <v>1.7168014735728969E-31</v>
      </c>
      <c r="DG227" s="26">
        <f t="shared" si="105"/>
        <v>1.395904001877031E-31</v>
      </c>
      <c r="DH227" s="26">
        <f t="shared" si="105"/>
        <v>1.1244782237342762E-31</v>
      </c>
      <c r="DI227" s="26">
        <f t="shared" si="105"/>
        <v>8.9751931619157739E-32</v>
      </c>
      <c r="DJ227" s="26">
        <f t="shared" si="105"/>
        <v>7.0985618644242931E-32</v>
      </c>
      <c r="DK227" s="26">
        <f t="shared" si="105"/>
        <v>5.5637376775217429E-32</v>
      </c>
      <c r="DL227" s="26">
        <f t="shared" si="105"/>
        <v>4.3218319459320825E-32</v>
      </c>
      <c r="DM227" s="26">
        <f t="shared" si="105"/>
        <v>3.3274281353636365E-32</v>
      </c>
      <c r="DN227" s="26">
        <f t="shared" si="105"/>
        <v>2.5393530506722468E-32</v>
      </c>
      <c r="DO227" s="26">
        <f t="shared" si="105"/>
        <v>1.9210757861607456E-32</v>
      </c>
      <c r="DP227" s="26">
        <f t="shared" si="105"/>
        <v>1.4408068396205564E-32</v>
      </c>
      <c r="DQ227" s="26">
        <f t="shared" si="105"/>
        <v>1.0713691884357921E-32</v>
      </c>
      <c r="DR227" s="26">
        <f t="shared" si="105"/>
        <v>7.8990779147385465E-33</v>
      </c>
      <c r="DS227" s="26">
        <f t="shared" si="105"/>
        <v>5.7749561225399292E-33</v>
      </c>
      <c r="DT227" s="26">
        <f t="shared" si="105"/>
        <v>4.1868431888414309E-33</v>
      </c>
      <c r="DU227" s="26">
        <f t="shared" si="105"/>
        <v>3.0103748547868087E-33</v>
      </c>
      <c r="DV227" s="26">
        <f t="shared" si="105"/>
        <v>2.1467427243151898E-33</v>
      </c>
      <c r="DW227" s="26">
        <f t="shared" si="105"/>
        <v>1.5184277806131897E-33</v>
      </c>
      <c r="DX227" s="26">
        <f t="shared" si="105"/>
        <v>1.0653485234947353E-33</v>
      </c>
      <c r="DY227" s="26">
        <f t="shared" si="105"/>
        <v>7.414825723523401E-34</v>
      </c>
      <c r="DZ227" s="26">
        <f t="shared" si="105"/>
        <v>5.1197606186232808E-34</v>
      </c>
      <c r="EA227" s="26">
        <f t="shared" si="105"/>
        <v>3.5072375891356074E-34</v>
      </c>
      <c r="EB227" s="26">
        <f t="shared" si="105"/>
        <v>2.3838255488656199E-34</v>
      </c>
      <c r="EC227" s="26">
        <f t="shared" si="99"/>
        <v>1.6076963003977387E-34</v>
      </c>
      <c r="ED227" s="26">
        <f t="shared" si="99"/>
        <v>1.0759198318046436E-34</v>
      </c>
      <c r="EE227" s="26">
        <f t="shared" si="99"/>
        <v>7.1454217837407292E-35</v>
      </c>
      <c r="EF227" s="26">
        <f t="shared" si="99"/>
        <v>4.7094825392837096E-35</v>
      </c>
      <c r="EG227" s="26">
        <f t="shared" si="99"/>
        <v>3.0806389542682702E-35</v>
      </c>
      <c r="EH227" s="26">
        <f t="shared" si="99"/>
        <v>2.0001163359801627E-35</v>
      </c>
      <c r="EI227" s="26">
        <f t="shared" si="99"/>
        <v>1.2889638609649914E-35</v>
      </c>
      <c r="EJ227" s="26">
        <f t="shared" si="99"/>
        <v>8.2455776399965305E-36</v>
      </c>
      <c r="EK227" s="26">
        <f t="shared" si="99"/>
        <v>5.2362427348883805E-36</v>
      </c>
      <c r="EL227" s="26">
        <f t="shared" si="99"/>
        <v>3.3011095502556917E-36</v>
      </c>
      <c r="EM227" s="26">
        <f t="shared" si="99"/>
        <v>2.0661620926060937E-36</v>
      </c>
      <c r="EN227" s="26">
        <f t="shared" si="99"/>
        <v>1.2839721575480684E-36</v>
      </c>
      <c r="EO227" s="26">
        <f t="shared" si="99"/>
        <v>7.9223813976370032E-37</v>
      </c>
      <c r="EP227" s="26">
        <f t="shared" si="99"/>
        <v>4.8538533915099887E-37</v>
      </c>
      <c r="EQ227" s="26">
        <f t="shared" si="99"/>
        <v>2.9530436717577953E-37</v>
      </c>
      <c r="ER227" s="26">
        <f t="shared" si="99"/>
        <v>1.7841305516870198E-37</v>
      </c>
      <c r="ES227" s="26">
        <f t="shared" si="100"/>
        <v>1.0704783310122049E-37</v>
      </c>
      <c r="ET227" s="26">
        <f t="shared" si="100"/>
        <v>6.3788777258947701E-38</v>
      </c>
      <c r="EU227" s="26">
        <f t="shared" si="100"/>
        <v>3.7752541643049578E-38</v>
      </c>
      <c r="EV227" s="26">
        <f t="shared" si="100"/>
        <v>2.2192372452333795E-38</v>
      </c>
      <c r="EW227" s="26">
        <f t="shared" si="100"/>
        <v>1.2957962438610981E-38</v>
      </c>
      <c r="EX227" s="26">
        <f t="shared" si="100"/>
        <v>7.515618214394434E-39</v>
      </c>
      <c r="EY227" s="26">
        <f t="shared" si="100"/>
        <v>4.3301906268364998E-39</v>
      </c>
      <c r="EZ227" s="26">
        <f t="shared" si="100"/>
        <v>2.4784643719392585E-39</v>
      </c>
      <c r="FA227" s="26">
        <f t="shared" si="100"/>
        <v>1.4093228781615678E-39</v>
      </c>
      <c r="FB227" s="26">
        <f t="shared" si="100"/>
        <v>7.9617591168866935E-40</v>
      </c>
      <c r="FC227" s="26">
        <f t="shared" si="100"/>
        <v>4.4688583430267718E-40</v>
      </c>
      <c r="FD227" s="26">
        <f t="shared" si="100"/>
        <v>2.4922479220725662E-40</v>
      </c>
      <c r="FE227" s="26">
        <f t="shared" si="100"/>
        <v>1.3810545810211226E-40</v>
      </c>
      <c r="FF227" s="26">
        <f t="shared" si="100"/>
        <v>7.6045410473947918E-41</v>
      </c>
      <c r="FG227" s="26">
        <f t="shared" si="100"/>
        <v>4.1609752900839076E-41</v>
      </c>
      <c r="FH227" s="26">
        <f t="shared" si="100"/>
        <v>2.2625303139831231E-41</v>
      </c>
    </row>
    <row r="228" spans="2:164" ht="19.2" customHeight="1" x14ac:dyDescent="0.3">
      <c r="B228" s="26">
        <f t="shared" si="96"/>
        <v>4.9284475230765726E-28</v>
      </c>
      <c r="C228" s="3">
        <v>5</v>
      </c>
      <c r="D228" s="26">
        <f t="shared" si="101"/>
        <v>8.1112952709685415E-66</v>
      </c>
      <c r="E228" s="26">
        <f t="shared" si="101"/>
        <v>7.0568268857426305E-64</v>
      </c>
      <c r="F228" s="26">
        <f t="shared" si="101"/>
        <v>3.069719695298013E-62</v>
      </c>
      <c r="G228" s="26">
        <f t="shared" si="101"/>
        <v>8.9021871163643501E-61</v>
      </c>
      <c r="H228" s="26">
        <f t="shared" si="101"/>
        <v>1.9362256978092414E-59</v>
      </c>
      <c r="I228" s="26">
        <f t="shared" si="101"/>
        <v>3.3690327141880856E-58</v>
      </c>
      <c r="J228" s="26">
        <f t="shared" si="101"/>
        <v>4.885097435572676E-57</v>
      </c>
      <c r="K228" s="26">
        <f t="shared" si="101"/>
        <v>6.0714782413546188E-56</v>
      </c>
      <c r="L228" s="26">
        <f t="shared" si="101"/>
        <v>6.6027325874731805E-55</v>
      </c>
      <c r="M228" s="26">
        <f t="shared" si="101"/>
        <v>6.3826415012240606E-54</v>
      </c>
      <c r="N228" s="26">
        <f t="shared" si="101"/>
        <v>5.5528981060650011E-53</v>
      </c>
      <c r="O228" s="26">
        <f t="shared" si="101"/>
        <v>4.3918375929786143E-52</v>
      </c>
      <c r="P228" s="26">
        <f t="shared" si="101"/>
        <v>3.1840822549095188E-51</v>
      </c>
      <c r="Q228" s="26">
        <f t="shared" si="101"/>
        <v>2.1308858167471421E-50</v>
      </c>
      <c r="R228" s="26">
        <f t="shared" si="101"/>
        <v>1.3241933289785766E-49</v>
      </c>
      <c r="S228" s="26">
        <f t="shared" si="101"/>
        <v>7.680321308075742E-49</v>
      </c>
      <c r="T228" s="26">
        <f t="shared" si="104"/>
        <v>4.1761747112661903E-48</v>
      </c>
      <c r="U228" s="26">
        <f t="shared" si="104"/>
        <v>2.1372188228244473E-47</v>
      </c>
      <c r="V228" s="26">
        <f t="shared" si="104"/>
        <v>1.0329890976984883E-46</v>
      </c>
      <c r="W228" s="26">
        <f t="shared" si="104"/>
        <v>4.7300027105141415E-46</v>
      </c>
      <c r="X228" s="26">
        <f t="shared" si="104"/>
        <v>2.0575511790736614E-45</v>
      </c>
      <c r="Y228" s="26">
        <f t="shared" si="104"/>
        <v>8.5241405990194445E-45</v>
      </c>
      <c r="Z228" s="26">
        <f t="shared" si="104"/>
        <v>3.3709101459758596E-44</v>
      </c>
      <c r="AA228" s="26">
        <f t="shared" si="104"/>
        <v>1.2750834030430468E-43</v>
      </c>
      <c r="AB228" s="26">
        <f t="shared" si="104"/>
        <v>4.6221773360310454E-43</v>
      </c>
      <c r="AC228" s="26">
        <f t="shared" si="104"/>
        <v>1.6085177129388054E-42</v>
      </c>
      <c r="AD228" s="26">
        <f t="shared" si="104"/>
        <v>5.3823477317567436E-42</v>
      </c>
      <c r="AE228" s="26">
        <f t="shared" si="104"/>
        <v>1.7343120468993971E-41</v>
      </c>
      <c r="AF228" s="26">
        <f t="shared" si="104"/>
        <v>5.3887552885803011E-41</v>
      </c>
      <c r="AG228" s="26">
        <f t="shared" si="104"/>
        <v>1.6166265865740883E-40</v>
      </c>
      <c r="AH228" s="26">
        <f t="shared" si="104"/>
        <v>4.6882171010648243E-40</v>
      </c>
      <c r="AI228" s="26">
        <f t="shared" si="104"/>
        <v>1.3157254444923898E-39</v>
      </c>
      <c r="AJ228" s="26">
        <f t="shared" si="104"/>
        <v>3.5771285522136823E-39</v>
      </c>
      <c r="AK228" s="26">
        <f t="shared" si="104"/>
        <v>9.4306116376542619E-39</v>
      </c>
      <c r="AL228" s="26">
        <f t="shared" si="104"/>
        <v>2.4131270955174127E-38</v>
      </c>
      <c r="AM228" s="26">
        <f t="shared" si="104"/>
        <v>5.9983444945718377E-38</v>
      </c>
      <c r="AN228" s="26">
        <f t="shared" si="104"/>
        <v>1.4495999195215325E-37</v>
      </c>
      <c r="AO228" s="26">
        <f t="shared" si="104"/>
        <v>3.4085187296857715E-37</v>
      </c>
      <c r="AP228" s="26">
        <f t="shared" si="104"/>
        <v>7.8037139337542622E-37</v>
      </c>
      <c r="AQ228" s="26">
        <f t="shared" si="104"/>
        <v>1.7408284929144083E-36</v>
      </c>
      <c r="AR228" s="26">
        <f t="shared" si="104"/>
        <v>3.7863019720888481E-36</v>
      </c>
      <c r="AS228" s="26">
        <f t="shared" si="104"/>
        <v>8.0343480871153502E-36</v>
      </c>
      <c r="AT228" s="26">
        <f t="shared" si="104"/>
        <v>1.6642578180453205E-35</v>
      </c>
      <c r="AU228" s="26">
        <f t="shared" si="104"/>
        <v>3.3672193062777457E-35</v>
      </c>
      <c r="AV228" s="26">
        <f t="shared" si="104"/>
        <v>6.657910901049149E-35</v>
      </c>
      <c r="AW228" s="26">
        <f t="shared" si="104"/>
        <v>1.2871961075361666E-34</v>
      </c>
      <c r="AX228" s="26">
        <f t="shared" si="104"/>
        <v>2.434479594687971E-34</v>
      </c>
      <c r="AY228" s="26">
        <f t="shared" si="104"/>
        <v>4.5063771220820161E-34</v>
      </c>
      <c r="AZ228" s="26">
        <f t="shared" si="104"/>
        <v>8.1678085337736305E-34</v>
      </c>
      <c r="BA228" s="26">
        <f t="shared" si="104"/>
        <v>1.4502027396700131E-33</v>
      </c>
      <c r="BB228" s="26">
        <f t="shared" si="104"/>
        <v>2.5233527670258307E-33</v>
      </c>
      <c r="BC228" s="26">
        <f t="shared" si="104"/>
        <v>4.3045429555146432E-33</v>
      </c>
      <c r="BD228" s="26">
        <f t="shared" si="104"/>
        <v>7.2018314832648449E-33</v>
      </c>
      <c r="BE228" s="26">
        <f t="shared" si="104"/>
        <v>1.1821874321585699E-32</v>
      </c>
      <c r="BF228" s="26">
        <f t="shared" si="104"/>
        <v>1.9046353073665892E-32</v>
      </c>
      <c r="BG228" s="26">
        <f t="shared" si="104"/>
        <v>3.0127867589253406E-32</v>
      </c>
      <c r="BH228" s="26">
        <f t="shared" si="104"/>
        <v>4.680579429044722E-32</v>
      </c>
      <c r="BI228" s="26">
        <f t="shared" si="104"/>
        <v>7.1440422864366882E-32</v>
      </c>
      <c r="BJ228" s="26">
        <f t="shared" si="104"/>
        <v>1.0716063429654975E-31</v>
      </c>
      <c r="BK228" s="26">
        <f t="shared" si="104"/>
        <v>1.5801652853898001E-31</v>
      </c>
      <c r="BL228" s="26">
        <f t="shared" si="104"/>
        <v>2.2912396638152186E-31</v>
      </c>
      <c r="BM228" s="26">
        <f t="shared" si="104"/>
        <v>3.2678336188840001E-31</v>
      </c>
      <c r="BN228" s="26">
        <f t="shared" si="104"/>
        <v>4.5855084652081907E-31</v>
      </c>
      <c r="BO228" s="26">
        <f t="shared" si="104"/>
        <v>6.3323688329065435E-31</v>
      </c>
      <c r="BP228" s="26">
        <f t="shared" si="104"/>
        <v>8.6080638822323576E-31</v>
      </c>
      <c r="BQ228" s="26">
        <f t="shared" si="104"/>
        <v>1.1521562426987902E-30</v>
      </c>
      <c r="BR228" s="26">
        <f t="shared" si="104"/>
        <v>1.5187514108302218E-30</v>
      </c>
      <c r="BS228" s="26">
        <f t="shared" si="104"/>
        <v>1.9721100409287987E-30</v>
      </c>
      <c r="BT228" s="26">
        <f t="shared" si="104"/>
        <v>2.5231407876589002E-30</v>
      </c>
      <c r="BU228" s="26">
        <f t="shared" si="104"/>
        <v>3.1813514279177517E-30</v>
      </c>
      <c r="BV228" s="26">
        <f t="shared" si="104"/>
        <v>3.9539653461263422E-30</v>
      </c>
      <c r="BW228" s="26">
        <f t="shared" si="104"/>
        <v>4.8449997903238365E-30</v>
      </c>
      <c r="BX228" s="26">
        <f t="shared" si="104"/>
        <v>5.8543747466412973E-30</v>
      </c>
      <c r="BY228" s="26">
        <f t="shared" si="104"/>
        <v>6.9771315473670334E-30</v>
      </c>
      <c r="BZ228" s="26">
        <f t="shared" si="104"/>
        <v>8.2028438462287983E-30</v>
      </c>
      <c r="CA228" s="26">
        <f t="shared" si="104"/>
        <v>9.5152988616254121E-30</v>
      </c>
      <c r="CB228" s="26">
        <f t="shared" si="104"/>
        <v>1.089251317054489E-29</v>
      </c>
      <c r="CC228" s="26">
        <f t="shared" si="104"/>
        <v>1.2307125270615647E-29</v>
      </c>
      <c r="CD228" s="26">
        <f t="shared" si="104"/>
        <v>1.3727178186455927E-29</v>
      </c>
      <c r="CE228" s="26">
        <f t="shared" si="104"/>
        <v>1.5117272180021056E-29</v>
      </c>
      <c r="CF228" s="26">
        <f t="shared" si="105"/>
        <v>1.64400334957729E-29</v>
      </c>
      <c r="CG228" s="26">
        <f t="shared" si="105"/>
        <v>1.7657813754719043E-29</v>
      </c>
      <c r="CH228" s="26">
        <f t="shared" si="105"/>
        <v>1.8734509715372653E-29</v>
      </c>
      <c r="CI228" s="26">
        <f t="shared" si="105"/>
        <v>1.9637377653462894E-29</v>
      </c>
      <c r="CJ228" s="26">
        <f t="shared" si="105"/>
        <v>2.0338712569657997E-29</v>
      </c>
      <c r="CK228" s="26">
        <f t="shared" si="105"/>
        <v>2.0817270512473479E-29</v>
      </c>
      <c r="CL228" s="26">
        <f t="shared" si="105"/>
        <v>2.1059331797502244E-29</v>
      </c>
      <c r="CM228" s="26">
        <f t="shared" si="105"/>
        <v>2.1059331797502246E-29</v>
      </c>
      <c r="CN228" s="26">
        <f t="shared" si="105"/>
        <v>2.0820021208894264E-29</v>
      </c>
      <c r="CO228" s="26">
        <f t="shared" si="105"/>
        <v>2.0352155563750578E-29</v>
      </c>
      <c r="CP228" s="26">
        <f t="shared" si="105"/>
        <v>1.9673750378292217E-29</v>
      </c>
      <c r="CQ228" s="26">
        <f t="shared" si="105"/>
        <v>1.8808970141883783E-29</v>
      </c>
      <c r="CR228" s="26">
        <f t="shared" si="105"/>
        <v>1.7786743503737918E-29</v>
      </c>
      <c r="CS228" s="26">
        <f t="shared" si="105"/>
        <v>1.6639211664787096E-29</v>
      </c>
      <c r="CT228" s="26">
        <f t="shared" si="105"/>
        <v>1.5400121434430609E-29</v>
      </c>
      <c r="CU228" s="26">
        <f t="shared" si="105"/>
        <v>1.410326910311014E-29</v>
      </c>
      <c r="CV228" s="26">
        <f t="shared" si="105"/>
        <v>1.2781087624693534E-29</v>
      </c>
      <c r="CW228" s="26">
        <f t="shared" si="105"/>
        <v>1.1463449725240606E-29</v>
      </c>
      <c r="CX228" s="26">
        <f t="shared" si="105"/>
        <v>1.0176735980570721E-29</v>
      </c>
      <c r="CY228" s="26">
        <f t="shared" si="105"/>
        <v>8.9431922253500446E-30</v>
      </c>
      <c r="CZ228" s="26">
        <f t="shared" si="105"/>
        <v>7.7805772360545409E-30</v>
      </c>
      <c r="DA228" s="26">
        <f t="shared" si="105"/>
        <v>6.7020813815519356E-30</v>
      </c>
      <c r="DB228" s="26">
        <f t="shared" si="105"/>
        <v>5.7164811783825177E-30</v>
      </c>
      <c r="DC228" s="26">
        <f t="shared" si="105"/>
        <v>4.8284841021289442E-30</v>
      </c>
      <c r="DD228" s="26">
        <f t="shared" si="105"/>
        <v>4.0392126623578572E-30</v>
      </c>
      <c r="DE228" s="26">
        <f t="shared" si="105"/>
        <v>3.3467762059536533E-30</v>
      </c>
      <c r="DF228" s="26">
        <f t="shared" si="105"/>
        <v>2.7468823577166736E-30</v>
      </c>
      <c r="DG228" s="26">
        <f t="shared" si="105"/>
        <v>2.2334464030032808E-30</v>
      </c>
      <c r="DH228" s="26">
        <f t="shared" si="105"/>
        <v>1.7991651579748672E-30</v>
      </c>
      <c r="DI228" s="26">
        <f t="shared" si="105"/>
        <v>1.436030905906544E-30</v>
      </c>
      <c r="DJ228" s="26">
        <f t="shared" si="105"/>
        <v>1.1357698983079028E-30</v>
      </c>
      <c r="DK228" s="26">
        <f t="shared" si="105"/>
        <v>8.901980284034913E-31</v>
      </c>
      <c r="DL228" s="26">
        <f t="shared" si="105"/>
        <v>6.9149311134914291E-31</v>
      </c>
      <c r="DM228" s="26">
        <f t="shared" si="105"/>
        <v>5.3238850165818928E-31</v>
      </c>
      <c r="DN228" s="26">
        <f t="shared" si="105"/>
        <v>4.0629648810756518E-31</v>
      </c>
      <c r="DO228" s="26">
        <f t="shared" si="105"/>
        <v>3.0737212578572358E-31</v>
      </c>
      <c r="DP228" s="26">
        <f t="shared" si="105"/>
        <v>2.3052909433929226E-31</v>
      </c>
      <c r="DQ228" s="26">
        <f t="shared" si="105"/>
        <v>1.7141907014972914E-31</v>
      </c>
      <c r="DR228" s="26">
        <f t="shared" si="105"/>
        <v>1.2638524663581852E-31</v>
      </c>
      <c r="DS228" s="26">
        <f t="shared" si="105"/>
        <v>9.2399297960640159E-32</v>
      </c>
      <c r="DT228" s="26">
        <f t="shared" si="105"/>
        <v>6.6989491021463825E-32</v>
      </c>
      <c r="DU228" s="26">
        <f t="shared" si="105"/>
        <v>4.8165997676589612E-32</v>
      </c>
      <c r="DV228" s="26">
        <f t="shared" si="105"/>
        <v>3.4347883589043518E-32</v>
      </c>
      <c r="DW228" s="26">
        <f t="shared" si="105"/>
        <v>2.4294844489811374E-32</v>
      </c>
      <c r="DX228" s="26">
        <f t="shared" si="105"/>
        <v>1.7045576375916005E-32</v>
      </c>
      <c r="DY228" s="26">
        <f t="shared" si="105"/>
        <v>1.1863721157637609E-32</v>
      </c>
      <c r="DZ228" s="26">
        <f t="shared" si="105"/>
        <v>8.1916169897973642E-33</v>
      </c>
      <c r="EA228" s="26">
        <f t="shared" si="105"/>
        <v>5.6115801426170505E-33</v>
      </c>
      <c r="EB228" s="26">
        <f t="shared" si="105"/>
        <v>3.8141208781850453E-33</v>
      </c>
      <c r="EC228" s="26">
        <f t="shared" si="99"/>
        <v>2.5723140806364179E-33</v>
      </c>
      <c r="ED228" s="26">
        <f t="shared" si="99"/>
        <v>1.7214717308874537E-33</v>
      </c>
      <c r="EE228" s="26">
        <f t="shared" si="99"/>
        <v>1.1432674853985327E-33</v>
      </c>
      <c r="EF228" s="26">
        <f t="shared" si="99"/>
        <v>7.5351720628540405E-34</v>
      </c>
      <c r="EG228" s="26">
        <f t="shared" si="99"/>
        <v>4.9290223268293008E-34</v>
      </c>
      <c r="EH228" s="26">
        <f t="shared" si="99"/>
        <v>3.2001861375683052E-34</v>
      </c>
      <c r="EI228" s="26">
        <f t="shared" si="99"/>
        <v>2.0623421775440149E-34</v>
      </c>
      <c r="EJ228" s="26">
        <f t="shared" si="99"/>
        <v>1.3192924223994635E-34</v>
      </c>
      <c r="EK228" s="26">
        <f t="shared" si="99"/>
        <v>8.3779883758215264E-35</v>
      </c>
      <c r="EL228" s="26">
        <f t="shared" si="99"/>
        <v>5.2817752804091805E-35</v>
      </c>
      <c r="EM228" s="26">
        <f t="shared" si="99"/>
        <v>3.3058593481697964E-35</v>
      </c>
      <c r="EN228" s="26">
        <f t="shared" si="99"/>
        <v>2.054355452076938E-35</v>
      </c>
      <c r="EO228" s="26">
        <f t="shared" si="99"/>
        <v>1.2675810236219384E-35</v>
      </c>
      <c r="EP228" s="26">
        <f t="shared" si="99"/>
        <v>7.7661654264160902E-36</v>
      </c>
      <c r="EQ228" s="26">
        <f t="shared" si="99"/>
        <v>4.7248698748125392E-36</v>
      </c>
      <c r="ER228" s="26">
        <f t="shared" si="99"/>
        <v>2.8546088826992715E-36</v>
      </c>
      <c r="ES228" s="26">
        <f t="shared" si="100"/>
        <v>1.7127653296195518E-36</v>
      </c>
      <c r="ET228" s="26">
        <f t="shared" si="100"/>
        <v>1.0206204361431776E-36</v>
      </c>
      <c r="EU228" s="26">
        <f t="shared" si="100"/>
        <v>6.0404066628880169E-37</v>
      </c>
      <c r="EV228" s="26">
        <f t="shared" si="100"/>
        <v>3.550779592373457E-37</v>
      </c>
      <c r="EW228" s="26">
        <f t="shared" si="100"/>
        <v>2.0732739901777858E-37</v>
      </c>
      <c r="EX228" s="26">
        <f t="shared" si="100"/>
        <v>1.2024989143031261E-37</v>
      </c>
      <c r="EY228" s="26">
        <f t="shared" si="100"/>
        <v>6.9283050029384967E-38</v>
      </c>
      <c r="EZ228" s="26">
        <f t="shared" si="100"/>
        <v>3.9655429951028695E-38</v>
      </c>
      <c r="FA228" s="26">
        <f t="shared" si="100"/>
        <v>2.25491660505854E-38</v>
      </c>
      <c r="FB228" s="26">
        <f t="shared" si="100"/>
        <v>1.2738814587018887E-38</v>
      </c>
      <c r="FC228" s="26">
        <f t="shared" si="100"/>
        <v>7.150173348842934E-39</v>
      </c>
      <c r="FD228" s="26">
        <f t="shared" si="100"/>
        <v>3.9875966753161614E-39</v>
      </c>
      <c r="FE228" s="26">
        <f t="shared" si="100"/>
        <v>2.2096873296338268E-39</v>
      </c>
      <c r="FF228" s="26">
        <f t="shared" si="100"/>
        <v>1.2167265675831838E-39</v>
      </c>
      <c r="FG228" s="26">
        <f t="shared" si="100"/>
        <v>6.6575604641343451E-40</v>
      </c>
      <c r="FH228" s="26">
        <f t="shared" si="100"/>
        <v>3.6200485023730479E-40</v>
      </c>
    </row>
    <row r="229" spans="2:164" ht="19.2" customHeight="1" x14ac:dyDescent="0.3">
      <c r="B229" s="26">
        <f t="shared" si="96"/>
        <v>6.5712633641020641E-27</v>
      </c>
      <c r="C229" s="3">
        <v>6</v>
      </c>
      <c r="D229" s="26">
        <f t="shared" si="101"/>
        <v>1.0815060361291334E-64</v>
      </c>
      <c r="E229" s="26">
        <f t="shared" si="101"/>
        <v>9.4091025143234599E-63</v>
      </c>
      <c r="F229" s="26">
        <f t="shared" si="101"/>
        <v>4.0929595937306639E-61</v>
      </c>
      <c r="G229" s="26">
        <f t="shared" si="101"/>
        <v>1.1869582821819075E-59</v>
      </c>
      <c r="H229" s="26">
        <f t="shared" si="101"/>
        <v>2.5816342637456421E-58</v>
      </c>
      <c r="I229" s="26">
        <f t="shared" si="101"/>
        <v>4.4920436189174252E-57</v>
      </c>
      <c r="J229" s="26">
        <f t="shared" si="101"/>
        <v>6.5134632474302022E-56</v>
      </c>
      <c r="K229" s="26">
        <f t="shared" si="101"/>
        <v>8.0953043218061184E-55</v>
      </c>
      <c r="L229" s="26">
        <f t="shared" si="101"/>
        <v>8.803643449964197E-54</v>
      </c>
      <c r="M229" s="26">
        <f t="shared" si="101"/>
        <v>8.5101886682987045E-53</v>
      </c>
      <c r="N229" s="26">
        <f t="shared" si="101"/>
        <v>7.4038641414199651E-52</v>
      </c>
      <c r="O229" s="26">
        <f t="shared" si="101"/>
        <v>5.855783457304789E-51</v>
      </c>
      <c r="P229" s="26">
        <f t="shared" si="101"/>
        <v>4.2454430065460034E-50</v>
      </c>
      <c r="Q229" s="26">
        <f t="shared" si="101"/>
        <v>2.8411810889961754E-49</v>
      </c>
      <c r="R229" s="26">
        <f t="shared" si="101"/>
        <v>1.76559110530476E-48</v>
      </c>
      <c r="S229" s="26">
        <f t="shared" si="101"/>
        <v>1.0240428410767605E-47</v>
      </c>
      <c r="T229" s="26">
        <f t="shared" si="104"/>
        <v>5.5682329483548929E-47</v>
      </c>
      <c r="U229" s="26">
        <f t="shared" si="104"/>
        <v>2.8496250970992486E-46</v>
      </c>
      <c r="V229" s="26">
        <f t="shared" si="104"/>
        <v>1.3773187969313108E-45</v>
      </c>
      <c r="W229" s="26">
        <f t="shared" si="104"/>
        <v>6.3066702806854909E-45</v>
      </c>
      <c r="X229" s="26">
        <f t="shared" si="104"/>
        <v>2.7434015720982015E-44</v>
      </c>
      <c r="Y229" s="26">
        <f t="shared" si="104"/>
        <v>1.1365520798692537E-43</v>
      </c>
      <c r="Z229" s="26">
        <f t="shared" si="104"/>
        <v>4.4945468613011241E-43</v>
      </c>
      <c r="AA229" s="26">
        <f t="shared" si="104"/>
        <v>1.7001112040573874E-42</v>
      </c>
      <c r="AB229" s="26">
        <f t="shared" si="104"/>
        <v>6.1629031147080295E-42</v>
      </c>
      <c r="AC229" s="26">
        <f t="shared" si="104"/>
        <v>2.1446902839183965E-41</v>
      </c>
      <c r="AD229" s="26">
        <f t="shared" si="104"/>
        <v>7.1764636423422889E-41</v>
      </c>
      <c r="AE229" s="26">
        <f t="shared" si="104"/>
        <v>2.3124160625325178E-40</v>
      </c>
      <c r="AF229" s="26">
        <f t="shared" si="104"/>
        <v>7.1850070514403658E-40</v>
      </c>
      <c r="AG229" s="26">
        <f t="shared" si="104"/>
        <v>2.1555021154321071E-39</v>
      </c>
      <c r="AH229" s="26">
        <f t="shared" si="104"/>
        <v>6.2509561347530687E-39</v>
      </c>
      <c r="AI229" s="26">
        <f t="shared" si="104"/>
        <v>1.754300592656511E-38</v>
      </c>
      <c r="AJ229" s="26">
        <f t="shared" si="104"/>
        <v>4.7695047362848859E-38</v>
      </c>
      <c r="AK229" s="26">
        <f t="shared" si="104"/>
        <v>1.2574148850205619E-37</v>
      </c>
      <c r="AL229" s="26">
        <f t="shared" si="104"/>
        <v>3.217502794023201E-37</v>
      </c>
      <c r="AM229" s="26">
        <f t="shared" si="104"/>
        <v>7.9977926594290783E-37</v>
      </c>
      <c r="AN229" s="26">
        <f t="shared" si="104"/>
        <v>1.9327998926953668E-36</v>
      </c>
      <c r="AO229" s="26">
        <f t="shared" si="104"/>
        <v>4.544691639581006E-36</v>
      </c>
      <c r="AP229" s="26">
        <f t="shared" si="104"/>
        <v>1.0404951911672297E-35</v>
      </c>
      <c r="AQ229" s="26">
        <f t="shared" si="104"/>
        <v>2.3211046572191997E-35</v>
      </c>
      <c r="AR229" s="26">
        <f t="shared" si="104"/>
        <v>5.0484026294517718E-35</v>
      </c>
      <c r="AS229" s="26">
        <f t="shared" si="104"/>
        <v>1.0712464116153748E-34</v>
      </c>
      <c r="AT229" s="26">
        <f t="shared" si="104"/>
        <v>2.2190104240604166E-34</v>
      </c>
      <c r="AU229" s="26">
        <f t="shared" si="104"/>
        <v>4.4896257417036388E-34</v>
      </c>
      <c r="AV229" s="26">
        <f t="shared" si="104"/>
        <v>8.8772145347321556E-34</v>
      </c>
      <c r="AW229" s="26">
        <f t="shared" si="104"/>
        <v>1.7162614767148804E-33</v>
      </c>
      <c r="AX229" s="26">
        <f t="shared" si="104"/>
        <v>3.2459727929172789E-33</v>
      </c>
      <c r="AY229" s="26">
        <f t="shared" si="104"/>
        <v>6.0085028294426576E-33</v>
      </c>
      <c r="AZ229" s="26">
        <f t="shared" si="104"/>
        <v>1.0890411378364787E-32</v>
      </c>
      <c r="BA229" s="26">
        <f t="shared" si="104"/>
        <v>1.9336036528933413E-32</v>
      </c>
      <c r="BB229" s="26">
        <f t="shared" si="104"/>
        <v>3.3644703560344242E-32</v>
      </c>
      <c r="BC229" s="26">
        <f t="shared" si="104"/>
        <v>5.7393906073528289E-32</v>
      </c>
      <c r="BD229" s="26">
        <f t="shared" si="104"/>
        <v>9.6024419776864121E-32</v>
      </c>
      <c r="BE229" s="26">
        <f t="shared" si="104"/>
        <v>1.576249909544752E-31</v>
      </c>
      <c r="BF229" s="26">
        <f t="shared" si="104"/>
        <v>2.5395137431554392E-31</v>
      </c>
      <c r="BG229" s="26">
        <f t="shared" si="104"/>
        <v>4.0170490119004346E-31</v>
      </c>
      <c r="BH229" s="26">
        <f t="shared" si="104"/>
        <v>6.240772572059598E-31</v>
      </c>
      <c r="BI229" s="26">
        <f t="shared" si="104"/>
        <v>9.5253897152488701E-31</v>
      </c>
      <c r="BJ229" s="26">
        <f t="shared" si="104"/>
        <v>1.4288084572873228E-30</v>
      </c>
      <c r="BK229" s="26">
        <f t="shared" si="104"/>
        <v>2.1068870471863897E-30</v>
      </c>
      <c r="BL229" s="26">
        <f t="shared" si="104"/>
        <v>3.054986218420276E-30</v>
      </c>
      <c r="BM229" s="26">
        <f t="shared" si="104"/>
        <v>4.3571114918453118E-30</v>
      </c>
      <c r="BN229" s="26">
        <f t="shared" si="104"/>
        <v>6.1140112869442239E-30</v>
      </c>
      <c r="BO229" s="26">
        <f t="shared" si="104"/>
        <v>8.44315844387535E-30</v>
      </c>
      <c r="BP229" s="26">
        <f t="shared" si="104"/>
        <v>1.1477418509643087E-29</v>
      </c>
      <c r="BQ229" s="26">
        <f t="shared" si="104"/>
        <v>1.5362083235983791E-29</v>
      </c>
      <c r="BR229" s="26">
        <f t="shared" si="104"/>
        <v>2.0250018811069525E-29</v>
      </c>
      <c r="BS229" s="26">
        <f t="shared" si="104"/>
        <v>2.6294800545717183E-29</v>
      </c>
      <c r="BT229" s="26">
        <f t="shared" si="104"/>
        <v>3.364187716878517E-29</v>
      </c>
      <c r="BU229" s="26">
        <f t="shared" si="104"/>
        <v>4.2418019038903145E-29</v>
      </c>
      <c r="BV229" s="26">
        <f t="shared" si="104"/>
        <v>5.2719537948350964E-29</v>
      </c>
      <c r="BW229" s="26">
        <f t="shared" si="104"/>
        <v>6.4599997204317493E-29</v>
      </c>
      <c r="BX229" s="26">
        <f t="shared" si="104"/>
        <v>7.8058329955216916E-29</v>
      </c>
      <c r="BY229" s="26">
        <f t="shared" si="104"/>
        <v>9.3028420631559985E-29</v>
      </c>
      <c r="BZ229" s="26">
        <f t="shared" si="104"/>
        <v>1.0937125128305009E-28</v>
      </c>
      <c r="CA229" s="26">
        <f t="shared" si="104"/>
        <v>1.2687065148833819E-28</v>
      </c>
      <c r="CB229" s="26">
        <f t="shared" si="104"/>
        <v>1.4523350894059781E-28</v>
      </c>
      <c r="CC229" s="26">
        <f t="shared" si="104"/>
        <v>1.6409500360820781E-28</v>
      </c>
      <c r="CD229" s="26">
        <f t="shared" si="104"/>
        <v>1.8302904248607812E-28</v>
      </c>
      <c r="CE229" s="26">
        <f t="shared" si="104"/>
        <v>2.0156362906694642E-28</v>
      </c>
      <c r="CF229" s="26">
        <f t="shared" si="105"/>
        <v>2.1920044661030426E-28</v>
      </c>
      <c r="CG229" s="26">
        <f t="shared" si="105"/>
        <v>2.3543751672958603E-28</v>
      </c>
      <c r="CH229" s="26">
        <f t="shared" si="105"/>
        <v>2.4979346287163412E-28</v>
      </c>
      <c r="CI229" s="26">
        <f t="shared" si="105"/>
        <v>2.6183170204617061E-28</v>
      </c>
      <c r="CJ229" s="26">
        <f t="shared" si="105"/>
        <v>2.7118283426210528E-28</v>
      </c>
      <c r="CK229" s="26">
        <f t="shared" si="105"/>
        <v>2.7756360683297832E-28</v>
      </c>
      <c r="CL229" s="26">
        <f t="shared" si="105"/>
        <v>2.8079109063336184E-28</v>
      </c>
      <c r="CM229" s="26">
        <f t="shared" si="105"/>
        <v>2.8079109063336188E-28</v>
      </c>
      <c r="CN229" s="26">
        <f t="shared" si="105"/>
        <v>2.7760028278525546E-28</v>
      </c>
      <c r="CO229" s="26">
        <f t="shared" si="105"/>
        <v>2.7136207418333967E-28</v>
      </c>
      <c r="CP229" s="26">
        <f t="shared" si="105"/>
        <v>2.6231667171056158E-28</v>
      </c>
      <c r="CQ229" s="26">
        <f t="shared" si="105"/>
        <v>2.5078626855844918E-28</v>
      </c>
      <c r="CR229" s="26">
        <f t="shared" si="105"/>
        <v>2.3715658004983772E-28</v>
      </c>
      <c r="CS229" s="26">
        <f t="shared" si="105"/>
        <v>2.218561555304935E-28</v>
      </c>
      <c r="CT229" s="26">
        <f t="shared" si="105"/>
        <v>2.0533495245907376E-28</v>
      </c>
      <c r="CU229" s="26">
        <f t="shared" si="105"/>
        <v>1.880435880414676E-28</v>
      </c>
      <c r="CV229" s="26">
        <f t="shared" si="105"/>
        <v>1.7041450166257963E-28</v>
      </c>
      <c r="CW229" s="26">
        <f t="shared" si="105"/>
        <v>1.5284599633654064E-28</v>
      </c>
      <c r="CX229" s="26">
        <f t="shared" si="105"/>
        <v>1.3568981307427561E-28</v>
      </c>
      <c r="CY229" s="26">
        <f t="shared" si="105"/>
        <v>1.1924256300466667E-28</v>
      </c>
      <c r="CZ229" s="26">
        <f t="shared" si="105"/>
        <v>1.0374102981406001E-28</v>
      </c>
      <c r="DA229" s="26">
        <f t="shared" si="105"/>
        <v>8.9361085087358689E-29</v>
      </c>
      <c r="DB229" s="26">
        <f t="shared" si="105"/>
        <v>7.621974904509986E-29</v>
      </c>
      <c r="DC229" s="26">
        <f t="shared" si="105"/>
        <v>6.4379788028385602E-29</v>
      </c>
      <c r="DD229" s="26">
        <f t="shared" si="105"/>
        <v>5.3856168831437817E-29</v>
      </c>
      <c r="DE229" s="26">
        <f t="shared" si="105"/>
        <v>4.4623682746048493E-29</v>
      </c>
      <c r="DF229" s="26">
        <f t="shared" si="105"/>
        <v>3.6625098102888797E-29</v>
      </c>
      <c r="DG229" s="26">
        <f t="shared" si="105"/>
        <v>2.9779285373376928E-29</v>
      </c>
      <c r="DH229" s="26">
        <f t="shared" si="105"/>
        <v>2.3988868772998108E-29</v>
      </c>
      <c r="DI229" s="26">
        <f t="shared" si="105"/>
        <v>1.914707874542049E-29</v>
      </c>
      <c r="DJ229" s="26">
        <f t="shared" si="105"/>
        <v>1.5143598644105294E-29</v>
      </c>
      <c r="DK229" s="26">
        <f t="shared" si="105"/>
        <v>1.1869307045379824E-29</v>
      </c>
      <c r="DL229" s="26">
        <f t="shared" si="105"/>
        <v>9.2199081513218595E-30</v>
      </c>
      <c r="DM229" s="26">
        <f t="shared" si="105"/>
        <v>7.0985133554424878E-30</v>
      </c>
      <c r="DN229" s="26">
        <f t="shared" si="105"/>
        <v>5.4172865081008427E-30</v>
      </c>
      <c r="DO229" s="26">
        <f t="shared" si="105"/>
        <v>4.0982950104762938E-30</v>
      </c>
      <c r="DP229" s="26">
        <f t="shared" si="105"/>
        <v>3.0737212578572151E-30</v>
      </c>
      <c r="DQ229" s="26">
        <f t="shared" si="105"/>
        <v>2.2855876019963771E-30</v>
      </c>
      <c r="DR229" s="26">
        <f t="shared" si="105"/>
        <v>1.6851366218109051E-30</v>
      </c>
      <c r="DS229" s="26">
        <f t="shared" si="105"/>
        <v>1.231990639475196E-30</v>
      </c>
      <c r="DT229" s="26">
        <f t="shared" si="105"/>
        <v>8.931932136195132E-31</v>
      </c>
      <c r="DU229" s="26">
        <f t="shared" si="105"/>
        <v>6.4221330235452497E-31</v>
      </c>
      <c r="DV229" s="26">
        <f t="shared" si="105"/>
        <v>4.5797178118724463E-31</v>
      </c>
      <c r="DW229" s="26">
        <f t="shared" si="105"/>
        <v>3.2393125986415006E-31</v>
      </c>
      <c r="DX229" s="26">
        <f t="shared" si="105"/>
        <v>2.2727435167887895E-31</v>
      </c>
      <c r="DY229" s="26">
        <f t="shared" si="105"/>
        <v>1.5818294876850066E-31</v>
      </c>
      <c r="DZ229" s="26">
        <f t="shared" si="105"/>
        <v>1.0922155986396431E-31</v>
      </c>
      <c r="EA229" s="26">
        <f t="shared" si="105"/>
        <v>7.4821068568226969E-32</v>
      </c>
      <c r="EB229" s="26">
        <f t="shared" si="105"/>
        <v>5.0854945042467024E-32</v>
      </c>
      <c r="EC229" s="26">
        <f t="shared" si="99"/>
        <v>3.4297521075152067E-32</v>
      </c>
      <c r="ED229" s="26">
        <f t="shared" si="99"/>
        <v>2.29529564118326E-32</v>
      </c>
      <c r="EE229" s="26">
        <f t="shared" si="99"/>
        <v>1.524356647198036E-32</v>
      </c>
      <c r="EF229" s="26">
        <f t="shared" si="99"/>
        <v>1.0046896083805338E-32</v>
      </c>
      <c r="EG229" s="26">
        <f t="shared" si="99"/>
        <v>6.5720297691057025E-33</v>
      </c>
      <c r="EH229" s="26">
        <f t="shared" si="99"/>
        <v>4.2669148500910522E-33</v>
      </c>
      <c r="EI229" s="26">
        <f t="shared" si="99"/>
        <v>2.7497895700586732E-33</v>
      </c>
      <c r="EJ229" s="26">
        <f t="shared" si="99"/>
        <v>1.7590565631992758E-33</v>
      </c>
      <c r="EK229" s="26">
        <f t="shared" si="99"/>
        <v>1.1170651167761979E-33</v>
      </c>
      <c r="EL229" s="26">
        <f t="shared" si="99"/>
        <v>7.0423670405455387E-34</v>
      </c>
      <c r="EM229" s="26">
        <f t="shared" si="99"/>
        <v>4.4078124642263731E-34</v>
      </c>
      <c r="EN229" s="26">
        <f t="shared" si="99"/>
        <v>2.739140602769237E-34</v>
      </c>
      <c r="EO229" s="26">
        <f t="shared" si="99"/>
        <v>1.6901080314959095E-34</v>
      </c>
      <c r="EP229" s="26">
        <f t="shared" si="99"/>
        <v>1.0354887235221403E-34</v>
      </c>
      <c r="EQ229" s="26">
        <f t="shared" si="99"/>
        <v>6.2998264997500202E-35</v>
      </c>
      <c r="ER229" s="26">
        <f t="shared" si="99"/>
        <v>3.8061451769323434E-35</v>
      </c>
      <c r="ES229" s="26">
        <f t="shared" si="100"/>
        <v>2.283687106159391E-35</v>
      </c>
      <c r="ET229" s="26">
        <f t="shared" si="100"/>
        <v>1.3608272481908966E-35</v>
      </c>
      <c r="EU229" s="26">
        <f t="shared" si="100"/>
        <v>8.0538755505173149E-36</v>
      </c>
      <c r="EV229" s="26">
        <f t="shared" si="100"/>
        <v>4.7343727898312523E-36</v>
      </c>
      <c r="EW229" s="26">
        <f t="shared" si="100"/>
        <v>2.7643653202370343E-36</v>
      </c>
      <c r="EX229" s="26">
        <f t="shared" si="100"/>
        <v>1.6033318857374935E-36</v>
      </c>
      <c r="EY229" s="26">
        <f t="shared" si="100"/>
        <v>9.2377400039179491E-37</v>
      </c>
      <c r="EZ229" s="26">
        <f t="shared" si="100"/>
        <v>5.2873906601371323E-37</v>
      </c>
      <c r="FA229" s="26">
        <f t="shared" si="100"/>
        <v>3.0065554734113719E-37</v>
      </c>
      <c r="FB229" s="26">
        <f t="shared" si="100"/>
        <v>1.6985086116025099E-37</v>
      </c>
      <c r="FC229" s="26">
        <f t="shared" si="100"/>
        <v>9.5335644651238661E-38</v>
      </c>
      <c r="FD229" s="26">
        <f t="shared" si="100"/>
        <v>5.316795567088189E-38</v>
      </c>
      <c r="FE229" s="26">
        <f t="shared" si="100"/>
        <v>2.9462497728450879E-38</v>
      </c>
      <c r="FF229" s="26">
        <f t="shared" si="100"/>
        <v>1.6223020901109036E-38</v>
      </c>
      <c r="FG229" s="26">
        <f t="shared" si="100"/>
        <v>8.8767472855124155E-39</v>
      </c>
      <c r="FH229" s="26">
        <f t="shared" si="100"/>
        <v>4.8267313364973728E-39</v>
      </c>
    </row>
    <row r="230" spans="2:164" ht="19.2" customHeight="1" x14ac:dyDescent="0.3">
      <c r="B230" s="26">
        <f t="shared" si="96"/>
        <v>7.5100152732594389E-26</v>
      </c>
      <c r="C230" s="3">
        <v>7</v>
      </c>
      <c r="D230" s="26">
        <f t="shared" si="101"/>
        <v>1.2360068984332849E-63</v>
      </c>
      <c r="E230" s="26">
        <f t="shared" si="101"/>
        <v>1.0753260016369578E-61</v>
      </c>
      <c r="F230" s="26">
        <f t="shared" si="101"/>
        <v>4.6776681071207194E-60</v>
      </c>
      <c r="G230" s="26">
        <f t="shared" si="101"/>
        <v>1.3565237510650257E-58</v>
      </c>
      <c r="H230" s="26">
        <f t="shared" si="101"/>
        <v>2.9504391585664233E-57</v>
      </c>
      <c r="I230" s="26">
        <f t="shared" si="101"/>
        <v>5.133764135905586E-56</v>
      </c>
      <c r="J230" s="26">
        <f t="shared" si="101"/>
        <v>7.4439579970630257E-55</v>
      </c>
      <c r="K230" s="26">
        <f t="shared" si="101"/>
        <v>9.2517763677783427E-54</v>
      </c>
      <c r="L230" s="26">
        <f t="shared" si="101"/>
        <v>1.0061306799958998E-52</v>
      </c>
      <c r="M230" s="26">
        <f t="shared" si="101"/>
        <v>9.7259299066270103E-52</v>
      </c>
      <c r="N230" s="26">
        <f t="shared" si="101"/>
        <v>8.4615590187656031E-51</v>
      </c>
      <c r="O230" s="26">
        <f t="shared" si="101"/>
        <v>6.6923239512054175E-50</v>
      </c>
      <c r="P230" s="26">
        <f t="shared" si="101"/>
        <v>4.8519348646239638E-49</v>
      </c>
      <c r="Q230" s="26">
        <f t="shared" si="101"/>
        <v>3.2470641017098875E-48</v>
      </c>
      <c r="R230" s="26">
        <f t="shared" si="101"/>
        <v>2.0178184060625659E-47</v>
      </c>
      <c r="S230" s="26">
        <f t="shared" si="101"/>
        <v>1.170334675516288E-46</v>
      </c>
      <c r="T230" s="26">
        <f t="shared" si="104"/>
        <v>6.363694798119824E-46</v>
      </c>
      <c r="U230" s="26">
        <f t="shared" si="104"/>
        <v>3.2567143966848287E-45</v>
      </c>
      <c r="V230" s="26">
        <f t="shared" si="104"/>
        <v>1.5740786250643419E-44</v>
      </c>
      <c r="W230" s="26">
        <f t="shared" si="104"/>
        <v>7.2076231779262149E-44</v>
      </c>
      <c r="X230" s="26">
        <f t="shared" si="104"/>
        <v>3.1353160823979183E-43</v>
      </c>
      <c r="Y230" s="26">
        <f t="shared" si="104"/>
        <v>1.2989166627077076E-42</v>
      </c>
      <c r="Z230" s="26">
        <f t="shared" si="104"/>
        <v>5.1366249843440987E-42</v>
      </c>
      <c r="AA230" s="26">
        <f t="shared" si="104"/>
        <v>1.9429842332084264E-41</v>
      </c>
      <c r="AB230" s="26">
        <f t="shared" si="104"/>
        <v>7.0433178453805469E-41</v>
      </c>
      <c r="AC230" s="26">
        <f t="shared" si="104"/>
        <v>2.4510746101924328E-40</v>
      </c>
      <c r="AD230" s="26">
        <f t="shared" si="104"/>
        <v>8.2016727341054043E-40</v>
      </c>
      <c r="AE230" s="26">
        <f t="shared" si="104"/>
        <v>2.6427612143228554E-39</v>
      </c>
      <c r="AF230" s="26">
        <f t="shared" si="104"/>
        <v>8.2114366302174925E-39</v>
      </c>
      <c r="AG230" s="26">
        <f t="shared" si="104"/>
        <v>2.4634309890652446E-38</v>
      </c>
      <c r="AH230" s="26">
        <f t="shared" si="104"/>
        <v>7.1439498682891612E-38</v>
      </c>
      <c r="AI230" s="26">
        <f t="shared" si="104"/>
        <v>2.0049149630359956E-37</v>
      </c>
      <c r="AJ230" s="26">
        <f t="shared" si="104"/>
        <v>5.45086255575411E-37</v>
      </c>
      <c r="AK230" s="26">
        <f t="shared" si="104"/>
        <v>1.4370455828806301E-36</v>
      </c>
      <c r="AL230" s="26">
        <f t="shared" si="104"/>
        <v>3.677146050312199E-36</v>
      </c>
      <c r="AM230" s="26">
        <f t="shared" si="104"/>
        <v>9.1403344679188685E-36</v>
      </c>
      <c r="AN230" s="26">
        <f t="shared" si="104"/>
        <v>2.2089141630804009E-35</v>
      </c>
      <c r="AO230" s="26">
        <f t="shared" si="104"/>
        <v>5.1939333023782486E-35</v>
      </c>
      <c r="AP230" s="26">
        <f t="shared" si="104"/>
        <v>1.1891373613339669E-34</v>
      </c>
      <c r="AQ230" s="26">
        <f t="shared" si="104"/>
        <v>2.6526910368219202E-34</v>
      </c>
      <c r="AR230" s="26">
        <f t="shared" si="104"/>
        <v>5.7696030050876914E-34</v>
      </c>
      <c r="AS230" s="26">
        <f t="shared" si="104"/>
        <v>1.2242816132747037E-33</v>
      </c>
      <c r="AT230" s="26">
        <f t="shared" si="104"/>
        <v>2.5360119132118832E-33</v>
      </c>
      <c r="AU230" s="26">
        <f t="shared" si="104"/>
        <v>5.1310008476612578E-33</v>
      </c>
      <c r="AV230" s="26">
        <f t="shared" si="104"/>
        <v>1.0145388039693807E-32</v>
      </c>
      <c r="AW230" s="26">
        <f t="shared" si="104"/>
        <v>1.9614416876741327E-32</v>
      </c>
      <c r="AX230" s="26">
        <f t="shared" si="104"/>
        <v>3.7096831919054299E-32</v>
      </c>
      <c r="AY230" s="26">
        <f t="shared" si="104"/>
        <v>6.8668603765058367E-32</v>
      </c>
      <c r="AZ230" s="26">
        <f t="shared" si="104"/>
        <v>1.2446184432416796E-31</v>
      </c>
      <c r="BA230" s="26">
        <f t="shared" si="104"/>
        <v>2.2098327461638001E-31</v>
      </c>
      <c r="BB230" s="26">
        <f t="shared" si="104"/>
        <v>3.845108978325024E-31</v>
      </c>
      <c r="BC230" s="26">
        <f t="shared" si="104"/>
        <v>6.5593035512603214E-31</v>
      </c>
      <c r="BD230" s="26">
        <f t="shared" si="104"/>
        <v>1.0974219403070094E-30</v>
      </c>
      <c r="BE230" s="26">
        <f t="shared" si="104"/>
        <v>1.8014284680511302E-30</v>
      </c>
      <c r="BF230" s="26">
        <f t="shared" si="104"/>
        <v>2.9023014207490494E-30</v>
      </c>
      <c r="BG230" s="26">
        <f t="shared" si="104"/>
        <v>4.5909131564576007E-30</v>
      </c>
      <c r="BH230" s="26">
        <f t="shared" si="104"/>
        <v>7.1323115109251956E-30</v>
      </c>
      <c r="BI230" s="26">
        <f t="shared" si="104"/>
        <v>1.0886159674570047E-29</v>
      </c>
      <c r="BJ230" s="26">
        <f t="shared" si="104"/>
        <v>1.6329239511854981E-29</v>
      </c>
      <c r="BK230" s="26">
        <f t="shared" si="104"/>
        <v>2.4078709110701394E-29</v>
      </c>
      <c r="BL230" s="26">
        <f t="shared" si="104"/>
        <v>3.4914128210517148E-29</v>
      </c>
      <c r="BM230" s="26">
        <f t="shared" si="104"/>
        <v>4.9795559906803145E-29</v>
      </c>
      <c r="BN230" s="26">
        <f t="shared" si="104"/>
        <v>6.9874414707933408E-29</v>
      </c>
      <c r="BO230" s="26">
        <f t="shared" si="104"/>
        <v>9.6493239358574615E-29</v>
      </c>
      <c r="BP230" s="26">
        <f t="shared" si="104"/>
        <v>1.3117049725306275E-28</v>
      </c>
      <c r="BQ230" s="26">
        <f t="shared" si="104"/>
        <v>1.7556666555409902E-28</v>
      </c>
      <c r="BR230" s="26">
        <f t="shared" si="104"/>
        <v>2.314287864122212E-28</v>
      </c>
      <c r="BS230" s="26">
        <f t="shared" si="104"/>
        <v>3.0051200623676528E-28</v>
      </c>
      <c r="BT230" s="26">
        <f t="shared" si="104"/>
        <v>3.8447859621468443E-28</v>
      </c>
      <c r="BU230" s="26">
        <f t="shared" si="104"/>
        <v>4.8477736044460329E-28</v>
      </c>
      <c r="BV230" s="26">
        <f t="shared" si="104"/>
        <v>6.0250900512400603E-28</v>
      </c>
      <c r="BW230" s="26">
        <f t="shared" si="104"/>
        <v>7.3828568233505093E-28</v>
      </c>
      <c r="BX230" s="26">
        <f t="shared" si="104"/>
        <v>8.9209519948818572E-28</v>
      </c>
      <c r="BY230" s="26">
        <f t="shared" si="104"/>
        <v>1.0631819500749623E-27</v>
      </c>
      <c r="BZ230" s="26">
        <f t="shared" si="104"/>
        <v>1.2499571575205621E-27</v>
      </c>
      <c r="CA230" s="26">
        <f t="shared" si="104"/>
        <v>1.4499503027238528E-27</v>
      </c>
      <c r="CB230" s="26">
        <f t="shared" si="104"/>
        <v>1.6598115307496752E-27</v>
      </c>
      <c r="CC230" s="26">
        <f t="shared" si="104"/>
        <v>1.8753714698080735E-27</v>
      </c>
      <c r="CD230" s="26">
        <f t="shared" si="104"/>
        <v>2.0917604855551608E-27</v>
      </c>
      <c r="CE230" s="26">
        <f t="shared" ref="CE230:DZ235" si="106">$B230*CE$221</f>
        <v>2.3035843321936539E-27</v>
      </c>
      <c r="CF230" s="26">
        <f t="shared" si="106"/>
        <v>2.5051479612605992E-27</v>
      </c>
      <c r="CG230" s="26">
        <f t="shared" si="106"/>
        <v>2.6907144769095322E-27</v>
      </c>
      <c r="CH230" s="26">
        <f t="shared" si="106"/>
        <v>2.8547824328186518E-27</v>
      </c>
      <c r="CI230" s="26">
        <f t="shared" si="106"/>
        <v>2.9923623090990676E-27</v>
      </c>
      <c r="CJ230" s="26">
        <f t="shared" si="106"/>
        <v>3.0992323915668912E-27</v>
      </c>
      <c r="CK230" s="26">
        <f t="shared" si="106"/>
        <v>3.1721555066625829E-27</v>
      </c>
      <c r="CL230" s="26">
        <f t="shared" si="106"/>
        <v>3.2090410358098227E-27</v>
      </c>
      <c r="CM230" s="26">
        <f t="shared" si="106"/>
        <v>3.209041035809823E-27</v>
      </c>
      <c r="CN230" s="26">
        <f t="shared" si="106"/>
        <v>3.1725746604028929E-27</v>
      </c>
      <c r="CO230" s="26">
        <f t="shared" si="106"/>
        <v>3.1012808478095703E-27</v>
      </c>
      <c r="CP230" s="26">
        <f t="shared" si="106"/>
        <v>2.99790481954925E-27</v>
      </c>
      <c r="CQ230" s="26">
        <f t="shared" si="106"/>
        <v>2.8661287835251094E-27</v>
      </c>
      <c r="CR230" s="26">
        <f t="shared" si="106"/>
        <v>2.7103609148552653E-27</v>
      </c>
      <c r="CS230" s="26">
        <f t="shared" si="106"/>
        <v>2.5354989203484757E-27</v>
      </c>
      <c r="CT230" s="26">
        <f t="shared" si="106"/>
        <v>2.3466851709608232E-27</v>
      </c>
      <c r="CU230" s="26">
        <f t="shared" si="106"/>
        <v>2.1490695776167545E-27</v>
      </c>
      <c r="CV230" s="26">
        <f t="shared" si="106"/>
        <v>1.9475943047151794E-27</v>
      </c>
      <c r="CW230" s="26">
        <f t="shared" si="106"/>
        <v>1.7468113867033069E-27</v>
      </c>
      <c r="CX230" s="26">
        <f t="shared" si="106"/>
        <v>1.550740720848851E-27</v>
      </c>
      <c r="CY230" s="26">
        <f t="shared" si="106"/>
        <v>1.3627721486247506E-27</v>
      </c>
      <c r="CZ230" s="26">
        <f t="shared" si="106"/>
        <v>1.1856117693035332E-27</v>
      </c>
      <c r="DA230" s="26">
        <f t="shared" si="106"/>
        <v>1.0212695438555193E-27</v>
      </c>
      <c r="DB230" s="26">
        <f t="shared" si="106"/>
        <v>8.7108284622970541E-28</v>
      </c>
      <c r="DC230" s="26">
        <f t="shared" si="106"/>
        <v>7.3576900603868636E-28</v>
      </c>
      <c r="DD230" s="26">
        <f t="shared" si="106"/>
        <v>6.1549907235928421E-28</v>
      </c>
      <c r="DE230" s="26">
        <f t="shared" si="106"/>
        <v>5.0998494566912132E-28</v>
      </c>
      <c r="DF230" s="26">
        <f t="shared" si="106"/>
        <v>4.1857254974729709E-28</v>
      </c>
      <c r="DG230" s="26">
        <f t="shared" si="106"/>
        <v>3.4033468998144779E-28</v>
      </c>
      <c r="DH230" s="26">
        <f t="shared" si="106"/>
        <v>2.7415850026283324E-28</v>
      </c>
      <c r="DI230" s="26">
        <f t="shared" si="106"/>
        <v>2.1882375709051806E-28</v>
      </c>
      <c r="DJ230" s="26">
        <f t="shared" si="106"/>
        <v>1.7306969878977336E-28</v>
      </c>
      <c r="DK230" s="26">
        <f t="shared" si="106"/>
        <v>1.3564922337576828E-28</v>
      </c>
      <c r="DL230" s="26">
        <f t="shared" si="106"/>
        <v>1.0537037887224893E-28</v>
      </c>
      <c r="DM230" s="26">
        <f t="shared" si="106"/>
        <v>8.1125866919342037E-29</v>
      </c>
      <c r="DN230" s="26">
        <f t="shared" si="106"/>
        <v>6.1911845806866247E-29</v>
      </c>
      <c r="DO230" s="26">
        <f t="shared" si="106"/>
        <v>4.6837657262585822E-29</v>
      </c>
      <c r="DP230" s="26">
        <f t="shared" si="106"/>
        <v>3.5128242946939302E-29</v>
      </c>
      <c r="DQ230" s="26">
        <f t="shared" si="106"/>
        <v>2.6121001165672665E-29</v>
      </c>
      <c r="DR230" s="26">
        <f t="shared" si="106"/>
        <v>1.9258704249267329E-29</v>
      </c>
      <c r="DS230" s="26">
        <f t="shared" si="106"/>
        <v>1.4079893022573551E-29</v>
      </c>
      <c r="DT230" s="26">
        <f t="shared" si="106"/>
        <v>1.0207922441365781E-29</v>
      </c>
      <c r="DU230" s="26">
        <f t="shared" si="106"/>
        <v>7.3395805983373673E-30</v>
      </c>
      <c r="DV230" s="26">
        <f t="shared" si="106"/>
        <v>5.2339632135684658E-30</v>
      </c>
      <c r="DW230" s="26">
        <f t="shared" si="106"/>
        <v>3.7020715413045411E-30</v>
      </c>
      <c r="DX230" s="26">
        <f t="shared" si="106"/>
        <v>2.5974211620443089E-30</v>
      </c>
      <c r="DY230" s="26">
        <f t="shared" si="106"/>
        <v>1.8078051287828494E-30</v>
      </c>
      <c r="DZ230" s="26">
        <f t="shared" si="106"/>
        <v>1.248246398445296E-30</v>
      </c>
      <c r="EA230" s="26">
        <f t="shared" si="105"/>
        <v>8.5509792649401525E-31</v>
      </c>
      <c r="EB230" s="26">
        <f t="shared" si="105"/>
        <v>5.8119937191390388E-31</v>
      </c>
      <c r="EC230" s="26">
        <f t="shared" si="99"/>
        <v>3.9197166943030607E-31</v>
      </c>
      <c r="ED230" s="26">
        <f t="shared" si="99"/>
        <v>2.6231950184951325E-31</v>
      </c>
      <c r="EE230" s="26">
        <f t="shared" si="99"/>
        <v>1.7421218825120265E-31</v>
      </c>
      <c r="EF230" s="26">
        <f t="shared" si="99"/>
        <v>1.148216695292029E-31</v>
      </c>
      <c r="EG230" s="26">
        <f t="shared" si="99"/>
        <v>7.510891164692168E-32</v>
      </c>
      <c r="EH230" s="26">
        <f t="shared" si="99"/>
        <v>4.8764741143897333E-32</v>
      </c>
      <c r="EI230" s="26">
        <f t="shared" si="99"/>
        <v>3.1426166514956002E-32</v>
      </c>
      <c r="EJ230" s="26">
        <f t="shared" si="99"/>
        <v>2.0103503579420125E-32</v>
      </c>
      <c r="EK230" s="26">
        <f t="shared" si="99"/>
        <v>1.2766458477442155E-32</v>
      </c>
      <c r="EL230" s="26">
        <f t="shared" si="99"/>
        <v>8.0484194749091195E-33</v>
      </c>
      <c r="EM230" s="26">
        <f t="shared" si="99"/>
        <v>5.0374999591158129E-33</v>
      </c>
      <c r="EN230" s="26">
        <f t="shared" si="99"/>
        <v>3.1304464031648164E-33</v>
      </c>
      <c r="EO230" s="26">
        <f t="shared" si="99"/>
        <v>1.9315520359953088E-33</v>
      </c>
      <c r="EP230" s="26">
        <f t="shared" si="99"/>
        <v>1.1834156840252932E-33</v>
      </c>
      <c r="EQ230" s="26">
        <f t="shared" si="99"/>
        <v>7.1998017139999632E-34</v>
      </c>
      <c r="ER230" s="26">
        <f t="shared" si="99"/>
        <v>4.3498802022083559E-34</v>
      </c>
      <c r="ES230" s="26">
        <f t="shared" si="100"/>
        <v>2.6099281213249962E-34</v>
      </c>
      <c r="ET230" s="26">
        <f t="shared" si="100"/>
        <v>1.5552311407895831E-34</v>
      </c>
      <c r="EU230" s="26">
        <f t="shared" si="100"/>
        <v>9.20442920059114E-35</v>
      </c>
      <c r="EV230" s="26">
        <f t="shared" si="100"/>
        <v>5.4107117598071005E-35</v>
      </c>
      <c r="EW230" s="26">
        <f t="shared" si="100"/>
        <v>3.1592746516994413E-35</v>
      </c>
      <c r="EX230" s="26">
        <f t="shared" si="100"/>
        <v>1.8323792979856916E-35</v>
      </c>
      <c r="EY230" s="26">
        <f t="shared" si="100"/>
        <v>1.055741714733471E-35</v>
      </c>
      <c r="EZ230" s="26">
        <f t="shared" si="100"/>
        <v>6.0427321830138151E-36</v>
      </c>
      <c r="FA230" s="26">
        <f t="shared" si="100"/>
        <v>3.4360633981843962E-36</v>
      </c>
      <c r="FB230" s="26">
        <f t="shared" si="100"/>
        <v>1.9411526989742809E-36</v>
      </c>
      <c r="FC230" s="26">
        <f t="shared" si="100"/>
        <v>1.0895502245855755E-36</v>
      </c>
      <c r="FD230" s="26">
        <f t="shared" si="100"/>
        <v>6.0763377909578793E-37</v>
      </c>
      <c r="FE230" s="26">
        <f t="shared" si="100"/>
        <v>3.3671425975372151E-37</v>
      </c>
      <c r="FF230" s="26">
        <f t="shared" si="100"/>
        <v>1.8540595315553028E-37</v>
      </c>
      <c r="FG230" s="26">
        <f t="shared" si="100"/>
        <v>1.0144854040585533E-37</v>
      </c>
      <c r="FH230" s="26">
        <f t="shared" si="100"/>
        <v>5.5162643845683796E-38</v>
      </c>
    </row>
    <row r="231" spans="2:164" ht="19.2" customHeight="1" x14ac:dyDescent="0.3">
      <c r="B231" s="26">
        <f t="shared" si="96"/>
        <v>7.5100152732594618E-25</v>
      </c>
      <c r="C231" s="3">
        <v>8</v>
      </c>
      <c r="D231" s="26">
        <f t="shared" si="101"/>
        <v>1.2360068984332889E-62</v>
      </c>
      <c r="E231" s="26">
        <f t="shared" si="101"/>
        <v>1.0753260016369611E-60</v>
      </c>
      <c r="F231" s="26">
        <f t="shared" si="101"/>
        <v>4.6776681071207339E-59</v>
      </c>
      <c r="G231" s="26">
        <f t="shared" si="101"/>
        <v>1.3565237510650297E-57</v>
      </c>
      <c r="H231" s="26">
        <f t="shared" si="101"/>
        <v>2.9504391585664324E-56</v>
      </c>
      <c r="I231" s="26">
        <f t="shared" si="101"/>
        <v>5.1337641359056014E-55</v>
      </c>
      <c r="J231" s="26">
        <f t="shared" si="101"/>
        <v>7.4439579970630483E-54</v>
      </c>
      <c r="K231" s="26">
        <f t="shared" si="101"/>
        <v>9.2517763677783712E-53</v>
      </c>
      <c r="L231" s="26">
        <f t="shared" si="101"/>
        <v>1.0061306799959029E-51</v>
      </c>
      <c r="M231" s="26">
        <f t="shared" si="101"/>
        <v>9.72592990662704E-51</v>
      </c>
      <c r="N231" s="26">
        <f t="shared" si="101"/>
        <v>8.4615590187656283E-50</v>
      </c>
      <c r="O231" s="26">
        <f t="shared" si="101"/>
        <v>6.692323951205438E-49</v>
      </c>
      <c r="P231" s="26">
        <f t="shared" si="101"/>
        <v>4.8519348646239782E-48</v>
      </c>
      <c r="Q231" s="26">
        <f t="shared" si="101"/>
        <v>3.2470641017098972E-47</v>
      </c>
      <c r="R231" s="26">
        <f t="shared" si="101"/>
        <v>2.017818406062572E-46</v>
      </c>
      <c r="S231" s="26">
        <f t="shared" si="101"/>
        <v>1.1703346755162915E-45</v>
      </c>
      <c r="T231" s="26">
        <f t="shared" ref="T231:AI246" si="107">$B231*T$221</f>
        <v>6.363694798119844E-45</v>
      </c>
      <c r="U231" s="26">
        <f t="shared" si="107"/>
        <v>3.2567143966848386E-44</v>
      </c>
      <c r="V231" s="26">
        <f t="shared" si="107"/>
        <v>1.5740786250643469E-43</v>
      </c>
      <c r="W231" s="26">
        <f t="shared" si="107"/>
        <v>7.2076231779262362E-43</v>
      </c>
      <c r="X231" s="26">
        <f t="shared" si="107"/>
        <v>3.1353160823979281E-42</v>
      </c>
      <c r="Y231" s="26">
        <f t="shared" si="107"/>
        <v>1.2989166627077114E-41</v>
      </c>
      <c r="Z231" s="26">
        <f t="shared" si="107"/>
        <v>5.1366249843441147E-41</v>
      </c>
      <c r="AA231" s="26">
        <f t="shared" si="107"/>
        <v>1.9429842332084322E-40</v>
      </c>
      <c r="AB231" s="26">
        <f t="shared" si="107"/>
        <v>7.0433178453805677E-40</v>
      </c>
      <c r="AC231" s="26">
        <f t="shared" si="107"/>
        <v>2.45107461019244E-39</v>
      </c>
      <c r="AD231" s="26">
        <f t="shared" si="107"/>
        <v>8.2016727341054284E-39</v>
      </c>
      <c r="AE231" s="26">
        <f t="shared" si="107"/>
        <v>2.6427612143228633E-38</v>
      </c>
      <c r="AF231" s="26">
        <f t="shared" si="107"/>
        <v>8.2114366302175176E-38</v>
      </c>
      <c r="AG231" s="26">
        <f t="shared" si="107"/>
        <v>2.4634309890652518E-37</v>
      </c>
      <c r="AH231" s="26">
        <f t="shared" si="107"/>
        <v>7.1439498682891827E-37</v>
      </c>
      <c r="AI231" s="26">
        <f t="shared" si="107"/>
        <v>2.0049149630360018E-36</v>
      </c>
      <c r="AJ231" s="26">
        <f t="shared" ref="AJ231:AY246" si="108">$B231*AJ$221</f>
        <v>5.4508625557541267E-36</v>
      </c>
      <c r="AK231" s="26">
        <f t="shared" si="108"/>
        <v>1.4370455828806345E-35</v>
      </c>
      <c r="AL231" s="26">
        <f t="shared" si="108"/>
        <v>3.6771460503122101E-35</v>
      </c>
      <c r="AM231" s="26">
        <f t="shared" si="108"/>
        <v>9.1403344679188966E-35</v>
      </c>
      <c r="AN231" s="26">
        <f t="shared" si="108"/>
        <v>2.2089141630804076E-34</v>
      </c>
      <c r="AO231" s="26">
        <f t="shared" si="108"/>
        <v>5.1939333023782647E-34</v>
      </c>
      <c r="AP231" s="26">
        <f t="shared" si="108"/>
        <v>1.1891373613339704E-33</v>
      </c>
      <c r="AQ231" s="26">
        <f t="shared" si="108"/>
        <v>2.6526910368219282E-33</v>
      </c>
      <c r="AR231" s="26">
        <f t="shared" si="108"/>
        <v>5.7696030050877087E-33</v>
      </c>
      <c r="AS231" s="26">
        <f t="shared" si="108"/>
        <v>1.2242816132747074E-32</v>
      </c>
      <c r="AT231" s="26">
        <f t="shared" si="108"/>
        <v>2.536011913211891E-32</v>
      </c>
      <c r="AU231" s="26">
        <f t="shared" si="108"/>
        <v>5.1310008476612732E-32</v>
      </c>
      <c r="AV231" s="26">
        <f t="shared" si="108"/>
        <v>1.0145388039693838E-31</v>
      </c>
      <c r="AW231" s="26">
        <f t="shared" si="108"/>
        <v>1.9614416876741385E-31</v>
      </c>
      <c r="AX231" s="26">
        <f t="shared" si="108"/>
        <v>3.7096831919054414E-31</v>
      </c>
      <c r="AY231" s="26">
        <f t="shared" si="108"/>
        <v>6.8668603765058581E-31</v>
      </c>
      <c r="AZ231" s="26">
        <f t="shared" ref="AZ231:BO260" si="109">$B231*AZ$221</f>
        <v>1.2446184432416834E-30</v>
      </c>
      <c r="BA231" s="26">
        <f t="shared" si="109"/>
        <v>2.2098327461638069E-30</v>
      </c>
      <c r="BB231" s="26">
        <f t="shared" si="109"/>
        <v>3.8451089783250358E-30</v>
      </c>
      <c r="BC231" s="26">
        <f t="shared" si="109"/>
        <v>6.5593035512603406E-30</v>
      </c>
      <c r="BD231" s="26">
        <f t="shared" si="109"/>
        <v>1.0974219403070128E-29</v>
      </c>
      <c r="BE231" s="26">
        <f t="shared" si="109"/>
        <v>1.8014284680511356E-29</v>
      </c>
      <c r="BF231" s="26">
        <f t="shared" si="109"/>
        <v>2.9023014207490581E-29</v>
      </c>
      <c r="BG231" s="26">
        <f t="shared" si="109"/>
        <v>4.590913156457615E-29</v>
      </c>
      <c r="BH231" s="26">
        <f t="shared" si="109"/>
        <v>7.1323115109252169E-29</v>
      </c>
      <c r="BI231" s="26">
        <f t="shared" si="109"/>
        <v>1.088615967457008E-28</v>
      </c>
      <c r="BJ231" s="26">
        <f t="shared" si="109"/>
        <v>1.632923951185503E-28</v>
      </c>
      <c r="BK231" s="26">
        <f t="shared" si="109"/>
        <v>2.4078709110701467E-28</v>
      </c>
      <c r="BL231" s="26">
        <f t="shared" si="109"/>
        <v>3.4914128210517253E-28</v>
      </c>
      <c r="BM231" s="26">
        <f t="shared" si="109"/>
        <v>4.9795559906803296E-28</v>
      </c>
      <c r="BN231" s="26">
        <f t="shared" si="109"/>
        <v>6.9874414707933619E-28</v>
      </c>
      <c r="BO231" s="26">
        <f t="shared" si="109"/>
        <v>9.6493239358574911E-28</v>
      </c>
      <c r="BP231" s="26">
        <f t="shared" ref="BP231:CE247" si="110">$B231*BP$221</f>
        <v>1.3117049725306314E-27</v>
      </c>
      <c r="BQ231" s="26">
        <f t="shared" si="110"/>
        <v>1.7556666555409956E-27</v>
      </c>
      <c r="BR231" s="26">
        <f t="shared" si="110"/>
        <v>2.3142878641222189E-27</v>
      </c>
      <c r="BS231" s="26">
        <f t="shared" si="110"/>
        <v>3.0051200623676621E-27</v>
      </c>
      <c r="BT231" s="26">
        <f t="shared" si="110"/>
        <v>3.8447859621468556E-27</v>
      </c>
      <c r="BU231" s="26">
        <f t="shared" si="110"/>
        <v>4.8477736044460479E-27</v>
      </c>
      <c r="BV231" s="26">
        <f t="shared" si="110"/>
        <v>6.0250900512400789E-27</v>
      </c>
      <c r="BW231" s="26">
        <f t="shared" si="110"/>
        <v>7.3828568233505312E-27</v>
      </c>
      <c r="BX231" s="26">
        <f t="shared" si="110"/>
        <v>8.9209519948818851E-27</v>
      </c>
      <c r="BY231" s="26">
        <f t="shared" si="110"/>
        <v>1.0631819500749656E-26</v>
      </c>
      <c r="BZ231" s="26">
        <f t="shared" si="110"/>
        <v>1.2499571575205658E-26</v>
      </c>
      <c r="CA231" s="26">
        <f t="shared" si="110"/>
        <v>1.4499503027238572E-26</v>
      </c>
      <c r="CB231" s="26">
        <f t="shared" si="110"/>
        <v>1.6598115307496804E-26</v>
      </c>
      <c r="CC231" s="26">
        <f t="shared" si="110"/>
        <v>1.8753714698080792E-26</v>
      </c>
      <c r="CD231" s="26">
        <f t="shared" si="110"/>
        <v>2.0917604855551672E-26</v>
      </c>
      <c r="CE231" s="26">
        <f t="shared" si="106"/>
        <v>2.303584332193661E-26</v>
      </c>
      <c r="CF231" s="26">
        <f t="shared" si="106"/>
        <v>2.5051479612606068E-26</v>
      </c>
      <c r="CG231" s="26">
        <f t="shared" si="106"/>
        <v>2.6907144769095405E-26</v>
      </c>
      <c r="CH231" s="26">
        <f t="shared" si="106"/>
        <v>2.8547824328186606E-26</v>
      </c>
      <c r="CI231" s="26">
        <f t="shared" si="106"/>
        <v>2.9923623090990766E-26</v>
      </c>
      <c r="CJ231" s="26">
        <f t="shared" si="106"/>
        <v>3.0992323915669008E-26</v>
      </c>
      <c r="CK231" s="26">
        <f t="shared" si="106"/>
        <v>3.1721555066625925E-26</v>
      </c>
      <c r="CL231" s="26">
        <f t="shared" si="106"/>
        <v>3.2090410358098325E-26</v>
      </c>
      <c r="CM231" s="26">
        <f t="shared" si="106"/>
        <v>3.2090410358098331E-26</v>
      </c>
      <c r="CN231" s="26">
        <f t="shared" si="106"/>
        <v>3.1725746604029024E-26</v>
      </c>
      <c r="CO231" s="26">
        <f t="shared" si="106"/>
        <v>3.1012808478095798E-26</v>
      </c>
      <c r="CP231" s="26">
        <f t="shared" si="106"/>
        <v>2.9979048195492589E-26</v>
      </c>
      <c r="CQ231" s="26">
        <f t="shared" si="106"/>
        <v>2.866128783525118E-26</v>
      </c>
      <c r="CR231" s="26">
        <f t="shared" si="106"/>
        <v>2.7103609148552738E-26</v>
      </c>
      <c r="CS231" s="26">
        <f t="shared" si="106"/>
        <v>2.5354989203484836E-26</v>
      </c>
      <c r="CT231" s="26">
        <f t="shared" si="106"/>
        <v>2.3466851709608303E-26</v>
      </c>
      <c r="CU231" s="26">
        <f t="shared" si="106"/>
        <v>2.1490695776167609E-26</v>
      </c>
      <c r="CV231" s="26">
        <f t="shared" si="106"/>
        <v>1.9475943047151851E-26</v>
      </c>
      <c r="CW231" s="26">
        <f t="shared" si="106"/>
        <v>1.7468113867033122E-26</v>
      </c>
      <c r="CX231" s="26">
        <f t="shared" si="106"/>
        <v>1.5507407208488558E-26</v>
      </c>
      <c r="CY231" s="26">
        <f t="shared" si="106"/>
        <v>1.3627721486247547E-26</v>
      </c>
      <c r="CZ231" s="26">
        <f t="shared" si="106"/>
        <v>1.1856117693035368E-26</v>
      </c>
      <c r="DA231" s="26">
        <f t="shared" si="106"/>
        <v>1.0212695438555224E-26</v>
      </c>
      <c r="DB231" s="26">
        <f t="shared" si="106"/>
        <v>8.7108284622970796E-27</v>
      </c>
      <c r="DC231" s="26">
        <f t="shared" si="106"/>
        <v>7.3576900603868862E-27</v>
      </c>
      <c r="DD231" s="26">
        <f t="shared" si="106"/>
        <v>6.1549907235928615E-27</v>
      </c>
      <c r="DE231" s="26">
        <f t="shared" si="106"/>
        <v>5.0998494566912292E-27</v>
      </c>
      <c r="DF231" s="26">
        <f t="shared" si="106"/>
        <v>4.1857254974729835E-27</v>
      </c>
      <c r="DG231" s="26">
        <f t="shared" si="106"/>
        <v>3.4033468998144883E-27</v>
      </c>
      <c r="DH231" s="26">
        <f t="shared" si="106"/>
        <v>2.7415850026283408E-27</v>
      </c>
      <c r="DI231" s="26">
        <f t="shared" si="106"/>
        <v>2.1882375709051872E-27</v>
      </c>
      <c r="DJ231" s="26">
        <f t="shared" si="106"/>
        <v>1.7306969878977389E-27</v>
      </c>
      <c r="DK231" s="26">
        <f t="shared" si="106"/>
        <v>1.3564922337576871E-27</v>
      </c>
      <c r="DL231" s="26">
        <f t="shared" si="106"/>
        <v>1.0537037887224926E-27</v>
      </c>
      <c r="DM231" s="26">
        <f t="shared" si="106"/>
        <v>8.1125866919342286E-28</v>
      </c>
      <c r="DN231" s="26">
        <f t="shared" si="106"/>
        <v>6.1911845806866438E-28</v>
      </c>
      <c r="DO231" s="26">
        <f t="shared" si="106"/>
        <v>4.6837657262585968E-28</v>
      </c>
      <c r="DP231" s="26">
        <f t="shared" si="106"/>
        <v>3.5128242946939411E-28</v>
      </c>
      <c r="DQ231" s="26">
        <f t="shared" si="106"/>
        <v>2.6121001165672741E-28</v>
      </c>
      <c r="DR231" s="26">
        <f t="shared" si="106"/>
        <v>1.9258704249267385E-28</v>
      </c>
      <c r="DS231" s="26">
        <f t="shared" si="106"/>
        <v>1.4079893022573594E-28</v>
      </c>
      <c r="DT231" s="26">
        <f t="shared" si="106"/>
        <v>1.0207922441365811E-28</v>
      </c>
      <c r="DU231" s="26">
        <f t="shared" si="106"/>
        <v>7.3395805983373892E-29</v>
      </c>
      <c r="DV231" s="26">
        <f t="shared" si="106"/>
        <v>5.2339632135684815E-29</v>
      </c>
      <c r="DW231" s="26">
        <f t="shared" si="106"/>
        <v>3.7020715413045525E-29</v>
      </c>
      <c r="DX231" s="26">
        <f t="shared" si="106"/>
        <v>2.5974211620443166E-29</v>
      </c>
      <c r="DY231" s="26">
        <f t="shared" si="106"/>
        <v>1.807805128782855E-29</v>
      </c>
      <c r="DZ231" s="26">
        <f t="shared" si="106"/>
        <v>1.2482463984452998E-29</v>
      </c>
      <c r="EA231" s="26">
        <f t="shared" si="105"/>
        <v>8.5509792649401795E-30</v>
      </c>
      <c r="EB231" s="26">
        <f t="shared" si="105"/>
        <v>5.8119937191390572E-30</v>
      </c>
      <c r="EC231" s="26">
        <f t="shared" si="99"/>
        <v>3.9197166943030728E-30</v>
      </c>
      <c r="ED231" s="26">
        <f t="shared" si="99"/>
        <v>2.6231950184951405E-30</v>
      </c>
      <c r="EE231" s="26">
        <f t="shared" si="99"/>
        <v>1.742121882512032E-30</v>
      </c>
      <c r="EF231" s="26">
        <f t="shared" si="99"/>
        <v>1.1482166952920324E-30</v>
      </c>
      <c r="EG231" s="26">
        <f t="shared" si="99"/>
        <v>7.5108911646921906E-31</v>
      </c>
      <c r="EH231" s="26">
        <f t="shared" si="99"/>
        <v>4.8764741143897475E-31</v>
      </c>
      <c r="EI231" s="26">
        <f t="shared" si="99"/>
        <v>3.1426166514956098E-31</v>
      </c>
      <c r="EJ231" s="26">
        <f t="shared" si="99"/>
        <v>2.0103503579420188E-31</v>
      </c>
      <c r="EK231" s="26">
        <f t="shared" si="99"/>
        <v>1.2766458477442194E-31</v>
      </c>
      <c r="EL231" s="26">
        <f t="shared" si="99"/>
        <v>8.0484194749091441E-32</v>
      </c>
      <c r="EM231" s="26">
        <f t="shared" si="99"/>
        <v>5.037499959115828E-32</v>
      </c>
      <c r="EN231" s="26">
        <f t="shared" si="99"/>
        <v>3.1304464031648258E-32</v>
      </c>
      <c r="EO231" s="26">
        <f t="shared" si="99"/>
        <v>1.9315520359953147E-32</v>
      </c>
      <c r="EP231" s="26">
        <f t="shared" si="99"/>
        <v>1.1834156840252969E-32</v>
      </c>
      <c r="EQ231" s="26">
        <f t="shared" si="99"/>
        <v>7.1998017139999855E-33</v>
      </c>
      <c r="ER231" s="26">
        <f t="shared" si="99"/>
        <v>4.3498802022083688E-33</v>
      </c>
      <c r="ES231" s="26">
        <f t="shared" si="100"/>
        <v>2.6099281213250041E-33</v>
      </c>
      <c r="ET231" s="26">
        <f t="shared" si="100"/>
        <v>1.5552311407895878E-33</v>
      </c>
      <c r="EU231" s="26">
        <f t="shared" si="100"/>
        <v>9.2044292005911691E-34</v>
      </c>
      <c r="EV231" s="26">
        <f t="shared" si="100"/>
        <v>5.4107117598071169E-34</v>
      </c>
      <c r="EW231" s="26">
        <f t="shared" si="100"/>
        <v>3.159274651699451E-34</v>
      </c>
      <c r="EX231" s="26">
        <f t="shared" si="100"/>
        <v>1.8323792979856974E-34</v>
      </c>
      <c r="EY231" s="26">
        <f t="shared" si="100"/>
        <v>1.0557417147334744E-34</v>
      </c>
      <c r="EZ231" s="26">
        <f t="shared" si="100"/>
        <v>6.0427321830138338E-35</v>
      </c>
      <c r="FA231" s="26">
        <f t="shared" si="100"/>
        <v>3.4360633981844069E-35</v>
      </c>
      <c r="FB231" s="26">
        <f t="shared" si="100"/>
        <v>1.9411526989742868E-35</v>
      </c>
      <c r="FC231" s="26">
        <f t="shared" si="100"/>
        <v>1.0895502245855788E-35</v>
      </c>
      <c r="FD231" s="26">
        <f t="shared" si="100"/>
        <v>6.0763377909578978E-36</v>
      </c>
      <c r="FE231" s="26">
        <f t="shared" si="100"/>
        <v>3.3671425975372252E-36</v>
      </c>
      <c r="FF231" s="26">
        <f t="shared" si="100"/>
        <v>1.8540595315553085E-36</v>
      </c>
      <c r="FG231" s="26">
        <f t="shared" si="100"/>
        <v>1.0144854040585564E-36</v>
      </c>
      <c r="FH231" s="26">
        <f t="shared" si="100"/>
        <v>5.5162643845683971E-37</v>
      </c>
    </row>
    <row r="232" spans="2:164" ht="19.2" customHeight="1" x14ac:dyDescent="0.3">
      <c r="B232" s="26">
        <f t="shared" si="96"/>
        <v>6.6755691317862064E-24</v>
      </c>
      <c r="C232" s="3">
        <v>9</v>
      </c>
      <c r="D232" s="26">
        <f t="shared" si="101"/>
        <v>1.0986727986073708E-61</v>
      </c>
      <c r="E232" s="26">
        <f t="shared" si="101"/>
        <v>9.5584533478841252E-60</v>
      </c>
      <c r="F232" s="26">
        <f t="shared" si="101"/>
        <v>4.1579272063295525E-58</v>
      </c>
      <c r="G232" s="26">
        <f t="shared" si="101"/>
        <v>1.2057988898355854E-56</v>
      </c>
      <c r="H232" s="26">
        <f t="shared" si="101"/>
        <v>2.6226125853923917E-55</v>
      </c>
      <c r="I232" s="26">
        <f t="shared" si="101"/>
        <v>4.5633458985827695E-54</v>
      </c>
      <c r="J232" s="26">
        <f t="shared" si="101"/>
        <v>6.6168515529449494E-53</v>
      </c>
      <c r="K232" s="26">
        <f t="shared" si="101"/>
        <v>8.2238012158030197E-52</v>
      </c>
      <c r="L232" s="26">
        <f t="shared" si="101"/>
        <v>8.9433838221858285E-51</v>
      </c>
      <c r="M232" s="26">
        <f t="shared" si="101"/>
        <v>8.6452710281129476E-50</v>
      </c>
      <c r="N232" s="26">
        <f t="shared" si="101"/>
        <v>7.5213857944583577E-49</v>
      </c>
      <c r="O232" s="26">
        <f t="shared" si="101"/>
        <v>5.9487324010715172E-48</v>
      </c>
      <c r="P232" s="26">
        <f t="shared" si="101"/>
        <v>4.3128309907768812E-47</v>
      </c>
      <c r="Q232" s="26">
        <f t="shared" si="101"/>
        <v>2.8862792015199167E-46</v>
      </c>
      <c r="R232" s="26">
        <f t="shared" si="101"/>
        <v>1.7936163609445134E-45</v>
      </c>
      <c r="S232" s="26">
        <f t="shared" si="101"/>
        <v>1.0402974893478175E-44</v>
      </c>
      <c r="T232" s="26">
        <f t="shared" si="107"/>
        <v>5.6566175983287653E-44</v>
      </c>
      <c r="U232" s="26">
        <f t="shared" si="107"/>
        <v>2.8948572414976419E-43</v>
      </c>
      <c r="V232" s="26">
        <f t="shared" si="107"/>
        <v>1.399181000057201E-42</v>
      </c>
      <c r="W232" s="26">
        <f t="shared" si="107"/>
        <v>6.4067761581566718E-42</v>
      </c>
      <c r="X232" s="26">
        <f t="shared" si="107"/>
        <v>2.7869476287981658E-41</v>
      </c>
      <c r="Y232" s="26">
        <f t="shared" si="107"/>
        <v>1.1545925890735245E-40</v>
      </c>
      <c r="Z232" s="26">
        <f t="shared" si="107"/>
        <v>4.565888874972558E-40</v>
      </c>
      <c r="AA232" s="26">
        <f t="shared" si="107"/>
        <v>1.7270970961852779E-39</v>
      </c>
      <c r="AB232" s="26">
        <f t="shared" si="107"/>
        <v>6.2607269736716325E-39</v>
      </c>
      <c r="AC232" s="26">
        <f t="shared" si="107"/>
        <v>2.1787329868377304E-38</v>
      </c>
      <c r="AD232" s="26">
        <f t="shared" si="107"/>
        <v>7.2903757636492901E-38</v>
      </c>
      <c r="AE232" s="26">
        <f t="shared" si="107"/>
        <v>2.3491210793981075E-37</v>
      </c>
      <c r="AF232" s="26">
        <f t="shared" si="107"/>
        <v>7.2990547824155909E-37</v>
      </c>
      <c r="AG232" s="26">
        <f t="shared" si="107"/>
        <v>2.1897164347246742E-36</v>
      </c>
      <c r="AH232" s="26">
        <f t="shared" si="107"/>
        <v>6.3501776607015134E-36</v>
      </c>
      <c r="AI232" s="26">
        <f t="shared" si="107"/>
        <v>1.7821466338097842E-35</v>
      </c>
      <c r="AJ232" s="26">
        <f t="shared" si="108"/>
        <v>4.845211160670348E-35</v>
      </c>
      <c r="AK232" s="26">
        <f t="shared" si="108"/>
        <v>1.2773738514494565E-34</v>
      </c>
      <c r="AL232" s="26">
        <f t="shared" si="108"/>
        <v>3.2685742669441959E-34</v>
      </c>
      <c r="AM232" s="26">
        <f t="shared" si="108"/>
        <v>8.1247417492612646E-34</v>
      </c>
      <c r="AN232" s="26">
        <f t="shared" si="108"/>
        <v>1.9634792560714788E-33</v>
      </c>
      <c r="AO232" s="26">
        <f t="shared" si="108"/>
        <v>4.616829602114026E-33</v>
      </c>
      <c r="AP232" s="26">
        <f t="shared" si="108"/>
        <v>1.0570109878524211E-32</v>
      </c>
      <c r="AQ232" s="26">
        <f t="shared" si="108"/>
        <v>2.3579475882861648E-32</v>
      </c>
      <c r="AR232" s="26">
        <f t="shared" si="108"/>
        <v>5.1285360045224218E-32</v>
      </c>
      <c r="AS232" s="26">
        <f t="shared" si="108"/>
        <v>1.088250322910854E-31</v>
      </c>
      <c r="AT232" s="26">
        <f t="shared" si="108"/>
        <v>2.254232811743909E-31</v>
      </c>
      <c r="AU232" s="26">
        <f t="shared" si="108"/>
        <v>4.560889642365589E-31</v>
      </c>
      <c r="AV232" s="26">
        <f t="shared" si="108"/>
        <v>9.0181227019501021E-31</v>
      </c>
      <c r="AW232" s="26">
        <f t="shared" si="108"/>
        <v>1.7435037223770167E-30</v>
      </c>
      <c r="AX232" s="26">
        <f t="shared" si="108"/>
        <v>3.2974961705826237E-30</v>
      </c>
      <c r="AY232" s="26">
        <f t="shared" si="108"/>
        <v>6.1038758902274459E-30</v>
      </c>
      <c r="AZ232" s="26">
        <f t="shared" si="109"/>
        <v>1.1063275051037215E-29</v>
      </c>
      <c r="BA232" s="26">
        <f t="shared" si="109"/>
        <v>1.9642957743678335E-29</v>
      </c>
      <c r="BB232" s="26">
        <f t="shared" si="109"/>
        <v>3.4178746474000411E-29</v>
      </c>
      <c r="BC232" s="26">
        <f t="shared" si="109"/>
        <v>5.8304920455647639E-29</v>
      </c>
      <c r="BD232" s="26">
        <f t="shared" si="109"/>
        <v>9.754861691617917E-29</v>
      </c>
      <c r="BE232" s="26">
        <f t="shared" si="109"/>
        <v>1.6012697493787916E-28</v>
      </c>
      <c r="BF232" s="26">
        <f t="shared" si="109"/>
        <v>2.5798234851102811E-28</v>
      </c>
      <c r="BG232" s="26">
        <f t="shared" si="109"/>
        <v>4.0808116946290024E-28</v>
      </c>
      <c r="BH232" s="26">
        <f t="shared" si="109"/>
        <v>6.3398324541557653E-28</v>
      </c>
      <c r="BI232" s="26">
        <f t="shared" si="109"/>
        <v>9.6765863773956519E-28</v>
      </c>
      <c r="BJ232" s="26">
        <f t="shared" si="109"/>
        <v>1.45148795660934E-27</v>
      </c>
      <c r="BK232" s="26">
        <f t="shared" si="109"/>
        <v>2.140329698729025E-27</v>
      </c>
      <c r="BL232" s="26">
        <f t="shared" si="109"/>
        <v>3.1034780631570979E-27</v>
      </c>
      <c r="BM232" s="26">
        <f t="shared" si="109"/>
        <v>4.4262719917158609E-27</v>
      </c>
      <c r="BN232" s="26">
        <f t="shared" si="109"/>
        <v>6.211059085149672E-27</v>
      </c>
      <c r="BO232" s="26">
        <f t="shared" si="109"/>
        <v>8.5771768318733486E-27</v>
      </c>
      <c r="BP232" s="26">
        <f t="shared" si="110"/>
        <v>1.1659599755827867E-26</v>
      </c>
      <c r="BQ232" s="26">
        <f t="shared" si="110"/>
        <v>1.5605925827031115E-26</v>
      </c>
      <c r="BR232" s="26">
        <f t="shared" si="110"/>
        <v>2.0571447681086449E-26</v>
      </c>
      <c r="BS232" s="26">
        <f t="shared" si="110"/>
        <v>2.6712178332157067E-26</v>
      </c>
      <c r="BT232" s="26">
        <f t="shared" si="110"/>
        <v>3.4175875219083256E-26</v>
      </c>
      <c r="BU232" s="26">
        <f t="shared" si="110"/>
        <v>4.3091320928409428E-26</v>
      </c>
      <c r="BV232" s="26">
        <f t="shared" si="110"/>
        <v>5.3556356011023067E-26</v>
      </c>
      <c r="BW232" s="26">
        <f t="shared" si="110"/>
        <v>6.5625393985338241E-26</v>
      </c>
      <c r="BX232" s="26">
        <f t="shared" si="110"/>
        <v>7.9297351065616975E-26</v>
      </c>
      <c r="BY232" s="26">
        <f t="shared" si="110"/>
        <v>9.4505062228886085E-26</v>
      </c>
      <c r="BZ232" s="26">
        <f t="shared" si="110"/>
        <v>1.1110730289071726E-25</v>
      </c>
      <c r="CA232" s="26">
        <f t="shared" si="110"/>
        <v>1.2888447135323211E-25</v>
      </c>
      <c r="CB232" s="26">
        <f t="shared" si="110"/>
        <v>1.4753880273330533E-25</v>
      </c>
      <c r="CC232" s="26">
        <f t="shared" si="110"/>
        <v>1.6669968620516306E-25</v>
      </c>
      <c r="CD232" s="26">
        <f t="shared" si="110"/>
        <v>1.8593426538268203E-25</v>
      </c>
      <c r="CE232" s="26">
        <f t="shared" si="106"/>
        <v>2.0476305175054821E-25</v>
      </c>
      <c r="CF232" s="26">
        <f t="shared" si="106"/>
        <v>2.226798187787212E-25</v>
      </c>
      <c r="CG232" s="26">
        <f t="shared" si="106"/>
        <v>2.3917462016973759E-25</v>
      </c>
      <c r="CH232" s="26">
        <f t="shared" si="106"/>
        <v>2.5375843847277053E-25</v>
      </c>
      <c r="CI232" s="26">
        <f t="shared" si="106"/>
        <v>2.6598776080880756E-25</v>
      </c>
      <c r="CJ232" s="26">
        <f t="shared" si="106"/>
        <v>2.7548732369483637E-25</v>
      </c>
      <c r="CK232" s="26">
        <f t="shared" si="106"/>
        <v>2.8196937837000899E-25</v>
      </c>
      <c r="CL232" s="26">
        <f t="shared" si="106"/>
        <v>2.8524809207198589E-25</v>
      </c>
      <c r="CM232" s="26">
        <f t="shared" si="106"/>
        <v>2.8524809207198594E-25</v>
      </c>
      <c r="CN232" s="26">
        <f t="shared" si="106"/>
        <v>2.8200663648025877E-25</v>
      </c>
      <c r="CO232" s="26">
        <f t="shared" si="106"/>
        <v>2.7566940869418562E-25</v>
      </c>
      <c r="CP232" s="26">
        <f t="shared" si="106"/>
        <v>2.6648042840437932E-25</v>
      </c>
      <c r="CQ232" s="26">
        <f t="shared" si="106"/>
        <v>2.5476700298001117E-25</v>
      </c>
      <c r="CR232" s="26">
        <f t="shared" si="106"/>
        <v>2.4092097020935829E-25</v>
      </c>
      <c r="CS232" s="26">
        <f t="shared" si="106"/>
        <v>2.2537768180875471E-25</v>
      </c>
      <c r="CT232" s="26">
        <f t="shared" si="106"/>
        <v>2.0859423741874104E-25</v>
      </c>
      <c r="CU232" s="26">
        <f t="shared" si="106"/>
        <v>1.9102840689926816E-25</v>
      </c>
      <c r="CV232" s="26">
        <f t="shared" si="106"/>
        <v>1.7311949375246139E-25</v>
      </c>
      <c r="CW232" s="26">
        <f t="shared" si="106"/>
        <v>1.5527212326251706E-25</v>
      </c>
      <c r="CX232" s="26">
        <f t="shared" si="106"/>
        <v>1.3784361963100978E-25</v>
      </c>
      <c r="CY232" s="26">
        <f t="shared" si="106"/>
        <v>1.2113530209997852E-25</v>
      </c>
      <c r="CZ232" s="26">
        <f t="shared" si="106"/>
        <v>1.0538771282698132E-25</v>
      </c>
      <c r="DA232" s="26">
        <f t="shared" si="106"/>
        <v>9.0779515009380017E-26</v>
      </c>
      <c r="DB232" s="26">
        <f t="shared" si="106"/>
        <v>7.7429586331529813E-26</v>
      </c>
      <c r="DC232" s="26">
        <f t="shared" si="106"/>
        <v>6.5401689425661383E-26</v>
      </c>
      <c r="DD232" s="26">
        <f t="shared" si="106"/>
        <v>5.4711028654158911E-26</v>
      </c>
      <c r="DE232" s="26">
        <f t="shared" si="106"/>
        <v>4.5331995170588827E-26</v>
      </c>
      <c r="DF232" s="26">
        <f t="shared" si="106"/>
        <v>3.7206448866426619E-26</v>
      </c>
      <c r="DG232" s="26">
        <f t="shared" si="106"/>
        <v>3.0251972442795533E-26</v>
      </c>
      <c r="DH232" s="26">
        <f t="shared" si="106"/>
        <v>2.4369644467807538E-26</v>
      </c>
      <c r="DI232" s="26">
        <f t="shared" si="106"/>
        <v>1.9451000630268384E-26</v>
      </c>
      <c r="DJ232" s="26">
        <f t="shared" si="106"/>
        <v>1.538397322575772E-26</v>
      </c>
      <c r="DK232" s="26">
        <f t="shared" si="106"/>
        <v>1.2057708744512807E-26</v>
      </c>
      <c r="DL232" s="26">
        <f t="shared" si="106"/>
        <v>9.3662558997555149E-27</v>
      </c>
      <c r="DM232" s="26">
        <f t="shared" si="106"/>
        <v>7.2111881706082231E-27</v>
      </c>
      <c r="DN232" s="26">
        <f t="shared" si="106"/>
        <v>5.5032751828325874E-27</v>
      </c>
      <c r="DO232" s="26">
        <f t="shared" si="106"/>
        <v>4.163347312229875E-27</v>
      </c>
      <c r="DP232" s="26">
        <f t="shared" si="106"/>
        <v>3.1225104841724005E-27</v>
      </c>
      <c r="DQ232" s="26">
        <f t="shared" si="106"/>
        <v>2.3218667702820278E-27</v>
      </c>
      <c r="DR232" s="26">
        <f t="shared" si="106"/>
        <v>1.7118848221571055E-27</v>
      </c>
      <c r="DS232" s="26">
        <f t="shared" si="106"/>
        <v>1.2515460464509895E-27</v>
      </c>
      <c r="DT232" s="26">
        <f t="shared" si="106"/>
        <v>9.0737088367696348E-28</v>
      </c>
      <c r="DU232" s="26">
        <f t="shared" si="106"/>
        <v>6.5240716429665857E-28</v>
      </c>
      <c r="DV232" s="26">
        <f t="shared" si="106"/>
        <v>4.6524117453942188E-28</v>
      </c>
      <c r="DW232" s="26">
        <f t="shared" si="106"/>
        <v>3.2907302589373889E-28</v>
      </c>
      <c r="DX232" s="26">
        <f t="shared" si="106"/>
        <v>2.3088188107060658E-28</v>
      </c>
      <c r="DY232" s="26">
        <f t="shared" si="106"/>
        <v>1.606937892251431E-28</v>
      </c>
      <c r="DZ232" s="26">
        <f t="shared" si="106"/>
        <v>1.1095523541736029E-28</v>
      </c>
      <c r="EA232" s="26">
        <f t="shared" si="105"/>
        <v>7.6008704577246243E-29</v>
      </c>
      <c r="EB232" s="26">
        <f t="shared" si="105"/>
        <v>5.1662166392347315E-29</v>
      </c>
      <c r="EC232" s="26">
        <f t="shared" si="99"/>
        <v>3.4841926171582964E-29</v>
      </c>
      <c r="ED232" s="26">
        <f t="shared" si="99"/>
        <v>2.3317289053290202E-29</v>
      </c>
      <c r="EE232" s="26">
        <f t="shared" si="99"/>
        <v>1.5485527844551435E-29</v>
      </c>
      <c r="EF232" s="26">
        <f t="shared" si="99"/>
        <v>1.0206370624818095E-29</v>
      </c>
      <c r="EG232" s="26">
        <f t="shared" si="99"/>
        <v>6.6763477019486316E-30</v>
      </c>
      <c r="EH232" s="26">
        <f t="shared" si="99"/>
        <v>4.3346436572353431E-30</v>
      </c>
      <c r="EI232" s="26">
        <f t="shared" si="99"/>
        <v>2.7934370235516605E-30</v>
      </c>
      <c r="EJ232" s="26">
        <f t="shared" si="99"/>
        <v>1.786978095948466E-30</v>
      </c>
      <c r="EK232" s="26">
        <f t="shared" si="99"/>
        <v>1.1347963091059758E-30</v>
      </c>
      <c r="EL232" s="26">
        <f t="shared" si="99"/>
        <v>7.154150644363703E-31</v>
      </c>
      <c r="EM232" s="26">
        <f t="shared" si="99"/>
        <v>4.4777777414363038E-31</v>
      </c>
      <c r="EN232" s="26">
        <f t="shared" si="99"/>
        <v>2.782619025035408E-31</v>
      </c>
      <c r="EO232" s="26">
        <f t="shared" si="99"/>
        <v>1.7169351431069512E-31</v>
      </c>
      <c r="EP232" s="26">
        <f t="shared" si="99"/>
        <v>1.0519250524669335E-31</v>
      </c>
      <c r="EQ232" s="26">
        <f t="shared" si="99"/>
        <v>6.3998237457777821E-32</v>
      </c>
      <c r="ER232" s="26">
        <f t="shared" si="99"/>
        <v>3.8665601797407831E-32</v>
      </c>
      <c r="ES232" s="26">
        <f t="shared" si="100"/>
        <v>2.3199361078444545E-32</v>
      </c>
      <c r="ET232" s="26">
        <f t="shared" si="100"/>
        <v>1.3824276807018596E-32</v>
      </c>
      <c r="EU232" s="26">
        <f t="shared" si="100"/>
        <v>8.1817148449699497E-33</v>
      </c>
      <c r="EV232" s="26">
        <f t="shared" si="100"/>
        <v>4.8095215642730055E-33</v>
      </c>
      <c r="EW232" s="26">
        <f t="shared" si="100"/>
        <v>2.8082441348439638E-33</v>
      </c>
      <c r="EX232" s="26">
        <f t="shared" si="100"/>
        <v>1.6287815982095133E-33</v>
      </c>
      <c r="EY232" s="26">
        <f t="shared" si="100"/>
        <v>9.3843707976309091E-34</v>
      </c>
      <c r="EZ232" s="26">
        <f t="shared" si="100"/>
        <v>5.3713174960123114E-34</v>
      </c>
      <c r="FA232" s="26">
        <f t="shared" si="100"/>
        <v>3.0542785761639252E-34</v>
      </c>
      <c r="FB232" s="26">
        <f t="shared" si="100"/>
        <v>1.7254690657549263E-34</v>
      </c>
      <c r="FC232" s="26">
        <f t="shared" si="100"/>
        <v>9.68489088520517E-35</v>
      </c>
      <c r="FD232" s="26">
        <f t="shared" si="100"/>
        <v>5.4011891475181466E-35</v>
      </c>
      <c r="FE232" s="26">
        <f t="shared" si="100"/>
        <v>2.9930156422553193E-35</v>
      </c>
      <c r="FF232" s="26">
        <f t="shared" si="100"/>
        <v>1.6480529169380566E-35</v>
      </c>
      <c r="FG232" s="26">
        <f t="shared" si="100"/>
        <v>9.0176480360760814E-36</v>
      </c>
      <c r="FH232" s="26">
        <f t="shared" si="100"/>
        <v>4.903346119616366E-36</v>
      </c>
    </row>
    <row r="233" spans="2:164" ht="19.2" customHeight="1" x14ac:dyDescent="0.3">
      <c r="B233" s="26">
        <f t="shared" si="96"/>
        <v>5.3404553054289816E-23</v>
      </c>
      <c r="C233" s="3">
        <v>10</v>
      </c>
      <c r="D233" s="26">
        <f t="shared" si="101"/>
        <v>8.7893823888589937E-61</v>
      </c>
      <c r="E233" s="26">
        <f t="shared" si="101"/>
        <v>7.646762678307324E-59</v>
      </c>
      <c r="F233" s="26">
        <f t="shared" si="101"/>
        <v>3.3263417650636522E-57</v>
      </c>
      <c r="G233" s="26">
        <f t="shared" si="101"/>
        <v>9.6463911186847119E-56</v>
      </c>
      <c r="H233" s="26">
        <f t="shared" si="101"/>
        <v>2.0980900683139197E-54</v>
      </c>
      <c r="I233" s="26">
        <f t="shared" si="101"/>
        <v>3.6506767188662267E-53</v>
      </c>
      <c r="J233" s="26">
        <f t="shared" si="101"/>
        <v>5.2934812423559759E-52</v>
      </c>
      <c r="K233" s="26">
        <f t="shared" si="101"/>
        <v>6.5790409726424359E-51</v>
      </c>
      <c r="L233" s="26">
        <f t="shared" si="101"/>
        <v>7.1547070577486846E-50</v>
      </c>
      <c r="M233" s="26">
        <f t="shared" si="101"/>
        <v>6.9162168224903794E-49</v>
      </c>
      <c r="N233" s="26">
        <f t="shared" si="101"/>
        <v>6.0171086355667044E-48</v>
      </c>
      <c r="O233" s="26">
        <f t="shared" si="101"/>
        <v>4.7589859208572283E-47</v>
      </c>
      <c r="P233" s="26">
        <f t="shared" si="101"/>
        <v>3.4502647926215155E-46</v>
      </c>
      <c r="Q233" s="26">
        <f t="shared" si="101"/>
        <v>2.3090233612159405E-45</v>
      </c>
      <c r="R233" s="26">
        <f t="shared" si="101"/>
        <v>1.4348930887556152E-44</v>
      </c>
      <c r="S233" s="26">
        <f t="shared" si="101"/>
        <v>8.3223799147825658E-44</v>
      </c>
      <c r="T233" s="26">
        <f t="shared" si="107"/>
        <v>4.5252940786630258E-43</v>
      </c>
      <c r="U233" s="26">
        <f t="shared" si="107"/>
        <v>2.3158857931981208E-42</v>
      </c>
      <c r="V233" s="26">
        <f t="shared" si="107"/>
        <v>1.1193448000457643E-41</v>
      </c>
      <c r="W233" s="26">
        <f t="shared" si="107"/>
        <v>5.1254209265253537E-41</v>
      </c>
      <c r="X233" s="26">
        <f t="shared" si="107"/>
        <v>2.2295581030385396E-40</v>
      </c>
      <c r="Y233" s="26">
        <f t="shared" si="107"/>
        <v>9.236740712588225E-40</v>
      </c>
      <c r="Z233" s="26">
        <f t="shared" si="107"/>
        <v>3.6527110999780581E-39</v>
      </c>
      <c r="AA233" s="26">
        <f t="shared" si="107"/>
        <v>1.3816776769482265E-38</v>
      </c>
      <c r="AB233" s="26">
        <f t="shared" si="107"/>
        <v>5.0085815789373217E-38</v>
      </c>
      <c r="AC233" s="26">
        <f t="shared" si="107"/>
        <v>1.7429863894701898E-37</v>
      </c>
      <c r="AD233" s="26">
        <f t="shared" si="107"/>
        <v>5.8323006109194496E-37</v>
      </c>
      <c r="AE233" s="26">
        <f t="shared" si="107"/>
        <v>1.8792968635184917E-36</v>
      </c>
      <c r="AF233" s="26">
        <f t="shared" si="107"/>
        <v>5.8392438259324908E-36</v>
      </c>
      <c r="AG233" s="26">
        <f t="shared" si="107"/>
        <v>1.751773147779745E-35</v>
      </c>
      <c r="AH233" s="26">
        <f t="shared" si="107"/>
        <v>5.0801421285612257E-35</v>
      </c>
      <c r="AI233" s="26">
        <f t="shared" si="107"/>
        <v>1.4257173070478318E-34</v>
      </c>
      <c r="AJ233" s="26">
        <f t="shared" si="108"/>
        <v>3.8761689285362904E-34</v>
      </c>
      <c r="AK233" s="26">
        <f t="shared" si="108"/>
        <v>1.0218990811595683E-33</v>
      </c>
      <c r="AL233" s="26">
        <f t="shared" si="108"/>
        <v>2.6148594135553646E-33</v>
      </c>
      <c r="AM233" s="26">
        <f t="shared" si="108"/>
        <v>6.4997933994090308E-33</v>
      </c>
      <c r="AN233" s="26">
        <f t="shared" si="108"/>
        <v>1.5707834048571877E-32</v>
      </c>
      <c r="AO233" s="26">
        <f t="shared" si="108"/>
        <v>3.6934636816912317E-32</v>
      </c>
      <c r="AP233" s="26">
        <f t="shared" si="108"/>
        <v>8.4560879028193941E-32</v>
      </c>
      <c r="AQ233" s="26">
        <f t="shared" si="108"/>
        <v>1.8863580706289377E-31</v>
      </c>
      <c r="AR233" s="26">
        <f t="shared" si="108"/>
        <v>4.1028288036179497E-31</v>
      </c>
      <c r="AS233" s="26">
        <f t="shared" si="108"/>
        <v>8.7060025832868602E-31</v>
      </c>
      <c r="AT233" s="26">
        <f t="shared" si="108"/>
        <v>1.8033862493951328E-30</v>
      </c>
      <c r="AU233" s="26">
        <f t="shared" si="108"/>
        <v>3.6487117138924824E-30</v>
      </c>
      <c r="AV233" s="26">
        <f t="shared" si="108"/>
        <v>7.2144981615601041E-30</v>
      </c>
      <c r="AW233" s="26">
        <f t="shared" si="108"/>
        <v>1.3948029779016178E-29</v>
      </c>
      <c r="AX233" s="26">
        <f t="shared" si="108"/>
        <v>2.6379969364661068E-29</v>
      </c>
      <c r="AY233" s="26">
        <f t="shared" si="108"/>
        <v>4.8831007121819718E-29</v>
      </c>
      <c r="AZ233" s="26">
        <f t="shared" si="109"/>
        <v>8.8506200408297991E-29</v>
      </c>
      <c r="BA233" s="26">
        <f t="shared" si="109"/>
        <v>1.5714366194942718E-28</v>
      </c>
      <c r="BB233" s="26">
        <f t="shared" si="109"/>
        <v>2.7342997179200414E-28</v>
      </c>
      <c r="BC233" s="26">
        <f t="shared" si="109"/>
        <v>4.6643936364518255E-28</v>
      </c>
      <c r="BD233" s="26">
        <f t="shared" si="109"/>
        <v>7.8038893532943578E-28</v>
      </c>
      <c r="BE233" s="26">
        <f t="shared" si="109"/>
        <v>1.2810157995030372E-27</v>
      </c>
      <c r="BF233" s="26">
        <f t="shared" si="109"/>
        <v>2.063858788088231E-27</v>
      </c>
      <c r="BG233" s="26">
        <f t="shared" si="109"/>
        <v>3.2646493557032119E-27</v>
      </c>
      <c r="BH233" s="26">
        <f t="shared" si="109"/>
        <v>5.071865963324628E-27</v>
      </c>
      <c r="BI233" s="26">
        <f t="shared" si="109"/>
        <v>7.7412691019165459E-27</v>
      </c>
      <c r="BJ233" s="26">
        <f t="shared" si="109"/>
        <v>1.1611903652874756E-26</v>
      </c>
      <c r="BK233" s="26">
        <f t="shared" si="109"/>
        <v>1.7122637589832255E-26</v>
      </c>
      <c r="BL233" s="26">
        <f t="shared" si="109"/>
        <v>2.4827824505256857E-26</v>
      </c>
      <c r="BM233" s="26">
        <f t="shared" si="109"/>
        <v>3.5410175933726997E-26</v>
      </c>
      <c r="BN233" s="26">
        <f t="shared" si="109"/>
        <v>4.9688472681197525E-26</v>
      </c>
      <c r="BO233" s="26">
        <f t="shared" si="109"/>
        <v>6.8617414654986995E-26</v>
      </c>
      <c r="BP233" s="26">
        <f t="shared" si="110"/>
        <v>9.3276798046623225E-26</v>
      </c>
      <c r="BQ233" s="26">
        <f t="shared" si="110"/>
        <v>1.2484740661624929E-25</v>
      </c>
      <c r="BR233" s="26">
        <f t="shared" si="110"/>
        <v>1.645715814486921E-25</v>
      </c>
      <c r="BS233" s="26">
        <f t="shared" si="110"/>
        <v>2.1369742665725718E-25</v>
      </c>
      <c r="BT233" s="26">
        <f t="shared" si="110"/>
        <v>2.7340700175266688E-25</v>
      </c>
      <c r="BU233" s="26">
        <f t="shared" si="110"/>
        <v>3.4473056742727648E-25</v>
      </c>
      <c r="BV233" s="26">
        <f t="shared" si="110"/>
        <v>4.2845084808818582E-25</v>
      </c>
      <c r="BW233" s="26">
        <f t="shared" si="110"/>
        <v>5.2500315188270749E-25</v>
      </c>
      <c r="BX233" s="26">
        <f t="shared" si="110"/>
        <v>6.3437880852493773E-25</v>
      </c>
      <c r="BY233" s="26">
        <f t="shared" si="110"/>
        <v>7.5604049783109107E-25</v>
      </c>
      <c r="BZ233" s="26">
        <f t="shared" si="110"/>
        <v>8.8885842312574086E-25</v>
      </c>
      <c r="CA233" s="26">
        <f t="shared" si="110"/>
        <v>1.03107577082586E-24</v>
      </c>
      <c r="CB233" s="26">
        <f t="shared" si="110"/>
        <v>1.1803104218664463E-24</v>
      </c>
      <c r="CC233" s="26">
        <f t="shared" si="110"/>
        <v>1.3335974896413085E-24</v>
      </c>
      <c r="CD233" s="26">
        <f t="shared" si="110"/>
        <v>1.4874741230614608E-24</v>
      </c>
      <c r="CE233" s="26">
        <f t="shared" si="106"/>
        <v>1.6381044140043906E-24</v>
      </c>
      <c r="CF233" s="26">
        <f t="shared" si="106"/>
        <v>1.7814385502297751E-24</v>
      </c>
      <c r="CG233" s="26">
        <f t="shared" si="106"/>
        <v>1.9133969613579066E-24</v>
      </c>
      <c r="CH233" s="26">
        <f t="shared" si="106"/>
        <v>2.0300675077821705E-24</v>
      </c>
      <c r="CI233" s="26">
        <f t="shared" si="106"/>
        <v>2.1279020864704671E-24</v>
      </c>
      <c r="CJ233" s="26">
        <f t="shared" si="106"/>
        <v>2.2038985895586976E-24</v>
      </c>
      <c r="CK233" s="26">
        <f t="shared" si="106"/>
        <v>2.2557550269600789E-24</v>
      </c>
      <c r="CL233" s="26">
        <f t="shared" si="106"/>
        <v>2.2819847365758941E-24</v>
      </c>
      <c r="CM233" s="26">
        <f t="shared" si="106"/>
        <v>2.2819847365758945E-24</v>
      </c>
      <c r="CN233" s="26">
        <f t="shared" si="106"/>
        <v>2.2560530918420771E-24</v>
      </c>
      <c r="CO233" s="26">
        <f t="shared" si="106"/>
        <v>2.205355269553492E-24</v>
      </c>
      <c r="CP233" s="26">
        <f t="shared" si="106"/>
        <v>2.1318434272350411E-24</v>
      </c>
      <c r="CQ233" s="26">
        <f t="shared" si="106"/>
        <v>2.038136023840096E-24</v>
      </c>
      <c r="CR233" s="26">
        <f t="shared" si="106"/>
        <v>1.9273677616748726E-24</v>
      </c>
      <c r="CS233" s="26">
        <f t="shared" si="106"/>
        <v>1.8030214544700432E-24</v>
      </c>
      <c r="CT233" s="26">
        <f t="shared" si="106"/>
        <v>1.6687538993499335E-24</v>
      </c>
      <c r="CU233" s="26">
        <f t="shared" si="106"/>
        <v>1.5282272551941501E-24</v>
      </c>
      <c r="CV233" s="26">
        <f t="shared" si="106"/>
        <v>1.3849559500196953E-24</v>
      </c>
      <c r="CW233" s="26">
        <f t="shared" si="106"/>
        <v>1.2421769861001404E-24</v>
      </c>
      <c r="CX233" s="26">
        <f t="shared" si="106"/>
        <v>1.1027489570480816E-24</v>
      </c>
      <c r="CY233" s="26">
        <f t="shared" si="106"/>
        <v>9.6908241679983126E-25</v>
      </c>
      <c r="CZ233" s="26">
        <f t="shared" si="106"/>
        <v>8.4310170261585334E-25</v>
      </c>
      <c r="DA233" s="26">
        <f t="shared" si="106"/>
        <v>7.2623612007504234E-25</v>
      </c>
      <c r="DB233" s="26">
        <f t="shared" si="106"/>
        <v>6.1943669065224043E-25</v>
      </c>
      <c r="DC233" s="26">
        <f t="shared" si="106"/>
        <v>5.2321351540529272E-25</v>
      </c>
      <c r="DD233" s="26">
        <f t="shared" si="106"/>
        <v>4.3768822923327266E-25</v>
      </c>
      <c r="DE233" s="26">
        <f t="shared" si="106"/>
        <v>3.6265596136471172E-25</v>
      </c>
      <c r="DF233" s="26">
        <f t="shared" si="106"/>
        <v>2.9765159093141387E-25</v>
      </c>
      <c r="DG233" s="26">
        <f t="shared" si="106"/>
        <v>2.42015779542365E-25</v>
      </c>
      <c r="DH233" s="26">
        <f t="shared" si="106"/>
        <v>1.9495715574246092E-25</v>
      </c>
      <c r="DI233" s="26">
        <f t="shared" si="106"/>
        <v>1.5560800504214756E-25</v>
      </c>
      <c r="DJ233" s="26">
        <f t="shared" si="106"/>
        <v>1.2307178580606215E-25</v>
      </c>
      <c r="DK233" s="26">
        <f t="shared" si="106"/>
        <v>9.6461669956102754E-26</v>
      </c>
      <c r="DL233" s="26">
        <f t="shared" si="106"/>
        <v>7.4930047198044349E-26</v>
      </c>
      <c r="DM233" s="26">
        <f t="shared" si="106"/>
        <v>5.7689505364865957E-26</v>
      </c>
      <c r="DN233" s="26">
        <f t="shared" si="106"/>
        <v>4.4026201462660837E-26</v>
      </c>
      <c r="DO233" s="26">
        <f t="shared" si="106"/>
        <v>3.3306778497839103E-26</v>
      </c>
      <c r="DP233" s="26">
        <f t="shared" si="106"/>
        <v>2.4980083873379282E-26</v>
      </c>
      <c r="DQ233" s="26">
        <f t="shared" si="106"/>
        <v>1.857493416225628E-26</v>
      </c>
      <c r="DR233" s="26">
        <f t="shared" si="106"/>
        <v>1.3695078577256887E-26</v>
      </c>
      <c r="DS233" s="26">
        <f t="shared" si="106"/>
        <v>1.0012368371607946E-26</v>
      </c>
      <c r="DT233" s="26">
        <f t="shared" si="106"/>
        <v>7.2589670694157308E-27</v>
      </c>
      <c r="DU233" s="26">
        <f t="shared" si="106"/>
        <v>5.2192573143732851E-27</v>
      </c>
      <c r="DV233" s="26">
        <f t="shared" si="106"/>
        <v>3.7219293963153865E-27</v>
      </c>
      <c r="DW233" s="26">
        <f t="shared" si="106"/>
        <v>2.632584207149919E-27</v>
      </c>
      <c r="DX233" s="26">
        <f t="shared" si="106"/>
        <v>1.847055048564858E-27</v>
      </c>
      <c r="DY233" s="26">
        <f t="shared" si="106"/>
        <v>1.2855503138011488E-27</v>
      </c>
      <c r="DZ233" s="26">
        <f t="shared" si="106"/>
        <v>8.8764188333888504E-28</v>
      </c>
      <c r="EA233" s="26">
        <f t="shared" si="105"/>
        <v>6.0806963661797183E-28</v>
      </c>
      <c r="EB233" s="26">
        <f t="shared" si="105"/>
        <v>4.1329733113877977E-28</v>
      </c>
      <c r="EC233" s="26">
        <f t="shared" si="99"/>
        <v>2.7873540937266457E-28</v>
      </c>
      <c r="ED233" s="26">
        <f t="shared" si="99"/>
        <v>1.8653831242632217E-28</v>
      </c>
      <c r="EE233" s="26">
        <f t="shared" si="99"/>
        <v>1.2388422275641186E-28</v>
      </c>
      <c r="EF233" s="26">
        <f t="shared" si="99"/>
        <v>8.1650964998545006E-29</v>
      </c>
      <c r="EG233" s="26">
        <f t="shared" si="99"/>
        <v>5.3410781615589221E-29</v>
      </c>
      <c r="EH233" s="26">
        <f t="shared" si="99"/>
        <v>3.4677149257882851E-29</v>
      </c>
      <c r="EI233" s="26">
        <f t="shared" si="99"/>
        <v>2.2347496188413354E-29</v>
      </c>
      <c r="EJ233" s="26">
        <f t="shared" si="99"/>
        <v>1.4295824767587773E-29</v>
      </c>
      <c r="EK233" s="26">
        <f t="shared" si="99"/>
        <v>9.0783704728478346E-30</v>
      </c>
      <c r="EL233" s="26">
        <f t="shared" si="99"/>
        <v>5.7233205154909806E-30</v>
      </c>
      <c r="EM233" s="26">
        <f t="shared" si="99"/>
        <v>3.5822221931490542E-30</v>
      </c>
      <c r="EN233" s="26">
        <f t="shared" si="99"/>
        <v>2.2260952200283334E-30</v>
      </c>
      <c r="EO233" s="26">
        <f t="shared" si="99"/>
        <v>1.3735481144855652E-30</v>
      </c>
      <c r="EP233" s="26">
        <f t="shared" si="99"/>
        <v>8.4154004197354921E-31</v>
      </c>
      <c r="EQ233" s="26">
        <f t="shared" si="99"/>
        <v>5.1198589966222415E-31</v>
      </c>
      <c r="ER233" s="26">
        <f t="shared" si="99"/>
        <v>3.0932481437926361E-31</v>
      </c>
      <c r="ES233" s="26">
        <f t="shared" si="100"/>
        <v>1.8559488862755693E-31</v>
      </c>
      <c r="ET233" s="26">
        <f t="shared" si="100"/>
        <v>1.1059421445614911E-31</v>
      </c>
      <c r="EU233" s="26">
        <f t="shared" si="100"/>
        <v>6.5453718759759805E-32</v>
      </c>
      <c r="EV233" s="26">
        <f t="shared" si="100"/>
        <v>3.8476172514184165E-32</v>
      </c>
      <c r="EW233" s="26">
        <f t="shared" si="100"/>
        <v>2.2465953078751779E-32</v>
      </c>
      <c r="EX233" s="26">
        <f t="shared" si="100"/>
        <v>1.3030252785676144E-32</v>
      </c>
      <c r="EY233" s="26">
        <f t="shared" si="100"/>
        <v>7.5074966381047491E-33</v>
      </c>
      <c r="EZ233" s="26">
        <f t="shared" si="100"/>
        <v>4.2970539968098621E-33</v>
      </c>
      <c r="FA233" s="26">
        <f t="shared" si="100"/>
        <v>2.4434228609311477E-33</v>
      </c>
      <c r="FB233" s="26">
        <f t="shared" si="100"/>
        <v>1.3803752526039453E-33</v>
      </c>
      <c r="FC233" s="26">
        <f t="shared" si="100"/>
        <v>7.74791270816416E-34</v>
      </c>
      <c r="FD233" s="26">
        <f t="shared" si="100"/>
        <v>4.3209513180145301E-34</v>
      </c>
      <c r="FE233" s="26">
        <f t="shared" si="100"/>
        <v>2.3944125138042631E-34</v>
      </c>
      <c r="FF233" s="26">
        <f t="shared" si="100"/>
        <v>1.3184423335504493E-34</v>
      </c>
      <c r="FG233" s="26">
        <f t="shared" si="100"/>
        <v>7.2141184288608876E-35</v>
      </c>
      <c r="FH233" s="26">
        <f t="shared" si="100"/>
        <v>3.9226768956931051E-35</v>
      </c>
    </row>
    <row r="234" spans="2:164" ht="19.2" customHeight="1" x14ac:dyDescent="0.3">
      <c r="B234" s="26">
        <f t="shared" si="96"/>
        <v>3.8839674948574274E-22</v>
      </c>
      <c r="C234" s="3">
        <v>11</v>
      </c>
      <c r="D234" s="26">
        <f t="shared" si="101"/>
        <v>6.3922781009883364E-60</v>
      </c>
      <c r="E234" s="26">
        <f t="shared" si="101"/>
        <v>5.5612819478598518E-58</v>
      </c>
      <c r="F234" s="26">
        <f t="shared" si="101"/>
        <v>2.4191576473190112E-56</v>
      </c>
      <c r="G234" s="26">
        <f t="shared" si="101"/>
        <v>7.0155571772252212E-55</v>
      </c>
      <c r="H234" s="26">
        <f t="shared" si="101"/>
        <v>1.5258836860464816E-53</v>
      </c>
      <c r="I234" s="26">
        <f t="shared" si="101"/>
        <v>2.6550376137208827E-52</v>
      </c>
      <c r="J234" s="26">
        <f t="shared" si="101"/>
        <v>3.8498045398952419E-51</v>
      </c>
      <c r="K234" s="26">
        <f t="shared" si="101"/>
        <v>4.7847570710126634E-50</v>
      </c>
      <c r="L234" s="26">
        <f t="shared" si="101"/>
        <v>5.2034233147262975E-49</v>
      </c>
      <c r="M234" s="26">
        <f t="shared" si="101"/>
        <v>5.0299758709020764E-48</v>
      </c>
      <c r="N234" s="26">
        <f t="shared" si="101"/>
        <v>4.3760790076848601E-47</v>
      </c>
      <c r="O234" s="26">
        <f t="shared" si="101"/>
        <v>3.4610806697143351E-46</v>
      </c>
      <c r="P234" s="26">
        <f t="shared" si="101"/>
        <v>2.5092834855429115E-45</v>
      </c>
      <c r="Q234" s="26">
        <f t="shared" si="101"/>
        <v>1.6792897172479508E-44</v>
      </c>
      <c r="R234" s="26">
        <f t="shared" si="101"/>
        <v>1.0435586100040799E-43</v>
      </c>
      <c r="S234" s="26">
        <f t="shared" si="101"/>
        <v>6.0526399380236627E-43</v>
      </c>
      <c r="T234" s="26">
        <f t="shared" si="107"/>
        <v>3.2911229663003711E-42</v>
      </c>
      <c r="U234" s="26">
        <f t="shared" si="107"/>
        <v>1.6842805768713545E-41</v>
      </c>
      <c r="V234" s="26">
        <f t="shared" si="107"/>
        <v>8.1406894548782569E-41</v>
      </c>
      <c r="W234" s="26">
        <f t="shared" si="107"/>
        <v>3.7275788556547894E-40</v>
      </c>
      <c r="X234" s="26">
        <f t="shared" si="107"/>
        <v>1.6214968022098413E-39</v>
      </c>
      <c r="Y234" s="26">
        <f t="shared" si="107"/>
        <v>6.7176296091550487E-39</v>
      </c>
      <c r="Z234" s="26">
        <f t="shared" si="107"/>
        <v>2.6565171636203962E-38</v>
      </c>
      <c r="AA234" s="26">
        <f t="shared" si="107"/>
        <v>1.0048564923259794E-37</v>
      </c>
      <c r="AB234" s="26">
        <f t="shared" si="107"/>
        <v>3.6426047846816759E-37</v>
      </c>
      <c r="AC234" s="26">
        <f t="shared" si="107"/>
        <v>1.2676264650692244E-36</v>
      </c>
      <c r="AD234" s="26">
        <f t="shared" si="107"/>
        <v>4.2416731715777666E-36</v>
      </c>
      <c r="AE234" s="26">
        <f t="shared" si="107"/>
        <v>1.3667613552861708E-35</v>
      </c>
      <c r="AF234" s="26">
        <f t="shared" si="107"/>
        <v>4.2467227824963419E-35</v>
      </c>
      <c r="AG234" s="26">
        <f t="shared" si="107"/>
        <v>1.2740168347489007E-34</v>
      </c>
      <c r="AH234" s="26">
        <f t="shared" si="107"/>
        <v>3.6946488207717878E-34</v>
      </c>
      <c r="AI234" s="26">
        <f t="shared" si="107"/>
        <v>1.0368853142166013E-33</v>
      </c>
      <c r="AJ234" s="26">
        <f t="shared" si="108"/>
        <v>2.819031948026383E-33</v>
      </c>
      <c r="AK234" s="26">
        <f t="shared" si="108"/>
        <v>7.431993317524106E-33</v>
      </c>
      <c r="AL234" s="26">
        <f t="shared" si="108"/>
        <v>1.9017159371311677E-32</v>
      </c>
      <c r="AM234" s="26">
        <f t="shared" si="108"/>
        <v>4.7271224722974603E-32</v>
      </c>
      <c r="AN234" s="26">
        <f t="shared" si="108"/>
        <v>1.1423879308052235E-31</v>
      </c>
      <c r="AO234" s="26">
        <f t="shared" si="108"/>
        <v>2.686155404866341E-31</v>
      </c>
      <c r="AP234" s="26">
        <f t="shared" si="108"/>
        <v>6.1498821111413557E-31</v>
      </c>
      <c r="AQ234" s="26">
        <f t="shared" si="108"/>
        <v>1.3718967786392226E-30</v>
      </c>
      <c r="AR234" s="26">
        <f t="shared" si="108"/>
        <v>2.9838754935403168E-30</v>
      </c>
      <c r="AS234" s="26">
        <f t="shared" si="108"/>
        <v>6.3316382423904213E-30</v>
      </c>
      <c r="AT234" s="26">
        <f t="shared" si="108"/>
        <v>1.3115536359237285E-29</v>
      </c>
      <c r="AU234" s="26">
        <f t="shared" si="108"/>
        <v>2.6536085191945234E-29</v>
      </c>
      <c r="AV234" s="26">
        <f t="shared" si="108"/>
        <v>5.2469077538618748E-29</v>
      </c>
      <c r="AW234" s="26">
        <f t="shared" si="108"/>
        <v>1.0144021657466276E-28</v>
      </c>
      <c r="AX234" s="26">
        <f t="shared" si="108"/>
        <v>1.9185432265207984E-28</v>
      </c>
      <c r="AY234" s="26">
        <f t="shared" si="108"/>
        <v>3.5513459724959669E-28</v>
      </c>
      <c r="AZ234" s="26">
        <f t="shared" si="109"/>
        <v>6.4368145751489222E-28</v>
      </c>
      <c r="BA234" s="26">
        <f t="shared" si="109"/>
        <v>1.14286299599583E-27</v>
      </c>
      <c r="BB234" s="26">
        <f t="shared" si="109"/>
        <v>1.9885816130327505E-27</v>
      </c>
      <c r="BC234" s="26">
        <f t="shared" si="109"/>
        <v>3.3922862810558608E-27</v>
      </c>
      <c r="BD234" s="26">
        <f t="shared" si="109"/>
        <v>5.6755558933049672E-27</v>
      </c>
      <c r="BE234" s="26">
        <f t="shared" si="109"/>
        <v>9.3164785418402371E-27</v>
      </c>
      <c r="BF234" s="26">
        <f t="shared" si="109"/>
        <v>1.5009882095187083E-26</v>
      </c>
      <c r="BG234" s="26">
        <f t="shared" si="109"/>
        <v>2.3742904405114181E-26</v>
      </c>
      <c r="BH234" s="26">
        <f t="shared" si="109"/>
        <v>3.6886297915088072E-26</v>
      </c>
      <c r="BI234" s="26">
        <f t="shared" si="109"/>
        <v>5.6300138923029222E-26</v>
      </c>
      <c r="BJ234" s="26">
        <f t="shared" si="109"/>
        <v>8.4450208384543374E-26</v>
      </c>
      <c r="BK234" s="26">
        <f t="shared" si="109"/>
        <v>1.2452827338059778E-25</v>
      </c>
      <c r="BL234" s="26">
        <f t="shared" si="109"/>
        <v>1.8056599640186741E-25</v>
      </c>
      <c r="BM234" s="26">
        <f t="shared" si="109"/>
        <v>2.5752855224528633E-25</v>
      </c>
      <c r="BN234" s="26">
        <f t="shared" si="109"/>
        <v>3.61370710408708E-25</v>
      </c>
      <c r="BO234" s="26">
        <f t="shared" si="109"/>
        <v>4.9903574294535827E-25</v>
      </c>
      <c r="BP234" s="26">
        <f t="shared" si="110"/>
        <v>6.7837671306634827E-25</v>
      </c>
      <c r="BQ234" s="26">
        <f t="shared" si="110"/>
        <v>9.0798113902726429E-25</v>
      </c>
      <c r="BR234" s="26">
        <f t="shared" si="110"/>
        <v>1.1968842287177564E-24</v>
      </c>
      <c r="BS234" s="26">
        <f t="shared" si="110"/>
        <v>1.554163102961865E-24</v>
      </c>
      <c r="BT234" s="26">
        <f t="shared" si="110"/>
        <v>1.9884145582012066E-24</v>
      </c>
      <c r="BU234" s="26">
        <f t="shared" si="110"/>
        <v>2.5071313994710929E-24</v>
      </c>
      <c r="BV234" s="26">
        <f t="shared" si="110"/>
        <v>3.1160061679140679E-24</v>
      </c>
      <c r="BW234" s="26">
        <f t="shared" si="110"/>
        <v>3.8182047409651317E-24</v>
      </c>
      <c r="BX234" s="26">
        <f t="shared" si="110"/>
        <v>4.6136640619995309E-24</v>
      </c>
      <c r="BY234" s="26">
        <f t="shared" si="110"/>
        <v>5.4984763478624606E-24</v>
      </c>
      <c r="BZ234" s="26">
        <f t="shared" si="110"/>
        <v>6.4644248954599104E-24</v>
      </c>
      <c r="CA234" s="26">
        <f t="shared" si="110"/>
        <v>7.4987328787335015E-24</v>
      </c>
      <c r="CB234" s="26">
        <f t="shared" si="110"/>
        <v>8.5840757953923064E-24</v>
      </c>
      <c r="CC234" s="26">
        <f t="shared" si="110"/>
        <v>9.6988908337549363E-24</v>
      </c>
      <c r="CD234" s="26">
        <f t="shared" si="110"/>
        <v>1.0817993622265131E-23</v>
      </c>
      <c r="CE234" s="26">
        <f t="shared" si="106"/>
        <v>1.1913486647304618E-23</v>
      </c>
      <c r="CF234" s="26">
        <f t="shared" si="106"/>
        <v>1.2955916728943774E-23</v>
      </c>
      <c r="CG234" s="26">
        <f t="shared" si="106"/>
        <v>1.3915614264421088E-23</v>
      </c>
      <c r="CH234" s="26">
        <f t="shared" si="106"/>
        <v>1.4764127329324824E-23</v>
      </c>
      <c r="CI234" s="26">
        <f t="shared" si="106"/>
        <v>1.5475651537966978E-23</v>
      </c>
      <c r="CJ234" s="26">
        <f t="shared" si="106"/>
        <v>1.6028353378608655E-23</v>
      </c>
      <c r="CK234" s="26">
        <f t="shared" si="106"/>
        <v>1.6405491105164151E-23</v>
      </c>
      <c r="CL234" s="26">
        <f t="shared" si="106"/>
        <v>1.6596252629642808E-23</v>
      </c>
      <c r="CM234" s="26">
        <f t="shared" si="106"/>
        <v>1.6596252629642808E-23</v>
      </c>
      <c r="CN234" s="26">
        <f t="shared" si="106"/>
        <v>1.6407658849760504E-23</v>
      </c>
      <c r="CO234" s="26">
        <f t="shared" si="106"/>
        <v>1.603894741493443E-23</v>
      </c>
      <c r="CP234" s="26">
        <f t="shared" si="106"/>
        <v>1.5504315834436608E-23</v>
      </c>
      <c r="CQ234" s="26">
        <f t="shared" si="106"/>
        <v>1.4822807446109736E-23</v>
      </c>
      <c r="CR234" s="26">
        <f t="shared" si="106"/>
        <v>1.4017220084908114E-23</v>
      </c>
      <c r="CS234" s="26">
        <f t="shared" si="106"/>
        <v>1.3112883305236632E-23</v>
      </c>
      <c r="CT234" s="26">
        <f t="shared" si="106"/>
        <v>1.2136391995272201E-23</v>
      </c>
      <c r="CU234" s="26">
        <f t="shared" si="106"/>
        <v>1.1114380037775597E-23</v>
      </c>
      <c r="CV234" s="26">
        <f t="shared" si="106"/>
        <v>1.0072406909234113E-23</v>
      </c>
      <c r="CW234" s="26">
        <f t="shared" si="106"/>
        <v>9.0340144443646255E-24</v>
      </c>
      <c r="CX234" s="26">
        <f t="shared" si="106"/>
        <v>8.019992414895111E-24</v>
      </c>
      <c r="CY234" s="26">
        <f t="shared" si="106"/>
        <v>7.0478721221805657E-24</v>
      </c>
      <c r="CZ234" s="26">
        <f t="shared" si="106"/>
        <v>6.1316487462970931E-24</v>
      </c>
      <c r="DA234" s="26">
        <f t="shared" si="106"/>
        <v>5.2817172369093803E-24</v>
      </c>
      <c r="DB234" s="26">
        <f t="shared" si="106"/>
        <v>4.5049941138344593E-24</v>
      </c>
      <c r="DC234" s="26">
        <f t="shared" si="106"/>
        <v>3.8051892029475696E-24</v>
      </c>
      <c r="DD234" s="26">
        <f t="shared" si="106"/>
        <v>3.1831871216965172E-24</v>
      </c>
      <c r="DE234" s="26">
        <f t="shared" si="106"/>
        <v>2.6374979008342578E-24</v>
      </c>
      <c r="DF234" s="26">
        <f t="shared" si="106"/>
        <v>2.1647388431375477E-24</v>
      </c>
      <c r="DG234" s="26">
        <f t="shared" si="106"/>
        <v>1.7601147603081028E-24</v>
      </c>
      <c r="DH234" s="26">
        <f t="shared" si="106"/>
        <v>1.4178702235815289E-24</v>
      </c>
      <c r="DI234" s="26">
        <f t="shared" si="106"/>
        <v>1.1316945821247054E-24</v>
      </c>
      <c r="DJ234" s="26">
        <f t="shared" si="106"/>
        <v>8.950675331349943E-25</v>
      </c>
      <c r="DK234" s="26">
        <f t="shared" si="106"/>
        <v>7.0153941786256296E-25</v>
      </c>
      <c r="DL234" s="26">
        <f t="shared" si="106"/>
        <v>5.4494579780395696E-25</v>
      </c>
      <c r="DM234" s="26">
        <f t="shared" si="106"/>
        <v>4.1956003901720547E-25</v>
      </c>
      <c r="DN234" s="26">
        <f t="shared" si="106"/>
        <v>3.2019055609207767E-25</v>
      </c>
      <c r="DO234" s="26">
        <f t="shared" si="106"/>
        <v>2.4223111634791987E-25</v>
      </c>
      <c r="DP234" s="26">
        <f t="shared" si="106"/>
        <v>1.8167333726093958E-25</v>
      </c>
      <c r="DQ234" s="26">
        <f t="shared" si="106"/>
        <v>1.3509043027095429E-25</v>
      </c>
      <c r="DR234" s="26">
        <f t="shared" si="106"/>
        <v>9.9600571470958832E-26</v>
      </c>
      <c r="DS234" s="26">
        <f t="shared" si="106"/>
        <v>7.2817224520784811E-26</v>
      </c>
      <c r="DT234" s="26">
        <f t="shared" si="106"/>
        <v>5.2792487777568762E-26</v>
      </c>
      <c r="DU234" s="26">
        <f t="shared" si="106"/>
        <v>3.7958235013623757E-26</v>
      </c>
      <c r="DV234" s="26">
        <f t="shared" si="106"/>
        <v>2.7068577427748166E-26</v>
      </c>
      <c r="DW234" s="26">
        <f t="shared" si="106"/>
        <v>1.9146066961090252E-26</v>
      </c>
      <c r="DX234" s="26">
        <f t="shared" si="106"/>
        <v>1.3433127625926193E-26</v>
      </c>
      <c r="DY234" s="26">
        <f t="shared" si="106"/>
        <v>9.349456827644685E-27</v>
      </c>
      <c r="DZ234" s="26">
        <f t="shared" si="106"/>
        <v>6.4555773333736867E-27</v>
      </c>
      <c r="EA234" s="26">
        <f t="shared" si="105"/>
        <v>4.4223246299488703E-27</v>
      </c>
      <c r="EB234" s="26">
        <f t="shared" si="105"/>
        <v>3.0057987719183879E-27</v>
      </c>
      <c r="EC234" s="26">
        <f t="shared" si="99"/>
        <v>2.0271666136193716E-27</v>
      </c>
      <c r="ED234" s="26">
        <f t="shared" si="99"/>
        <v>1.3566422721914293E-27</v>
      </c>
      <c r="EE234" s="26">
        <f t="shared" si="99"/>
        <v>9.0097616550117408E-28</v>
      </c>
      <c r="EF234" s="26">
        <f t="shared" si="99"/>
        <v>5.9382519998941609E-28</v>
      </c>
      <c r="EG234" s="26">
        <f t="shared" si="99"/>
        <v>3.8844204811337478E-28</v>
      </c>
      <c r="EH234" s="26">
        <f t="shared" si="99"/>
        <v>2.5219744914823802E-28</v>
      </c>
      <c r="EI234" s="26">
        <f t="shared" si="99"/>
        <v>1.6252724500664199E-28</v>
      </c>
      <c r="EJ234" s="26">
        <f t="shared" si="99"/>
        <v>1.0396963467336525E-28</v>
      </c>
      <c r="EK234" s="26">
        <f t="shared" si="99"/>
        <v>6.6024512529802205E-29</v>
      </c>
      <c r="EL234" s="26">
        <f t="shared" si="99"/>
        <v>4.1624149203570619E-29</v>
      </c>
      <c r="EM234" s="26">
        <f t="shared" si="99"/>
        <v>2.605252504108394E-29</v>
      </c>
      <c r="EN234" s="26">
        <f t="shared" si="99"/>
        <v>1.6189783418387823E-29</v>
      </c>
      <c r="EO234" s="26">
        <f t="shared" si="99"/>
        <v>9.9894408326222562E-30</v>
      </c>
      <c r="EP234" s="26">
        <f t="shared" si="99"/>
        <v>6.1202912143530641E-30</v>
      </c>
      <c r="EQ234" s="26">
        <f t="shared" si="99"/>
        <v>3.7235338157252529E-30</v>
      </c>
      <c r="ER234" s="26">
        <f t="shared" si="99"/>
        <v>2.2496350136673634E-30</v>
      </c>
      <c r="ES234" s="26">
        <f t="shared" si="100"/>
        <v>1.3497810082004093E-30</v>
      </c>
      <c r="ET234" s="26">
        <f t="shared" si="100"/>
        <v>8.0432155968108162E-31</v>
      </c>
      <c r="EU234" s="26">
        <f t="shared" si="100"/>
        <v>4.7602704552552414E-31</v>
      </c>
      <c r="EV234" s="26">
        <f t="shared" si="100"/>
        <v>2.7982670919406565E-31</v>
      </c>
      <c r="EW234" s="26">
        <f t="shared" si="100"/>
        <v>1.6338874966364874E-31</v>
      </c>
      <c r="EX234" s="26">
        <f t="shared" si="100"/>
        <v>9.4765474804917088E-32</v>
      </c>
      <c r="EY234" s="26">
        <f t="shared" si="100"/>
        <v>5.4599975549852528E-32</v>
      </c>
      <c r="EZ234" s="26">
        <f t="shared" si="100"/>
        <v>3.1251301794980707E-32</v>
      </c>
      <c r="FA234" s="26">
        <f t="shared" si="100"/>
        <v>1.7770348079499192E-32</v>
      </c>
      <c r="FB234" s="26">
        <f t="shared" si="100"/>
        <v>1.0039092746210475E-32</v>
      </c>
      <c r="FC234" s="26">
        <f t="shared" si="100"/>
        <v>5.6348456059375513E-33</v>
      </c>
      <c r="FD234" s="26">
        <f t="shared" si="100"/>
        <v>3.1425100494651018E-33</v>
      </c>
      <c r="FE234" s="26">
        <f t="shared" si="100"/>
        <v>1.7413909191303668E-33</v>
      </c>
      <c r="FF234" s="26">
        <f t="shared" si="100"/>
        <v>9.5886715167305065E-34</v>
      </c>
      <c r="FG234" s="26">
        <f t="shared" si="100"/>
        <v>5.2466315846260813E-34</v>
      </c>
      <c r="FH234" s="26">
        <f t="shared" si="100"/>
        <v>2.8528559241404298E-34</v>
      </c>
    </row>
    <row r="235" spans="2:164" ht="19.2" customHeight="1" x14ac:dyDescent="0.3">
      <c r="B235" s="26">
        <f t="shared" si="96"/>
        <v>2.5893116632382981E-21</v>
      </c>
      <c r="C235" s="3">
        <v>12</v>
      </c>
      <c r="D235" s="26">
        <f t="shared" si="101"/>
        <v>4.2615187339922455E-59</v>
      </c>
      <c r="E235" s="26">
        <f t="shared" si="101"/>
        <v>3.7075212985732536E-57</v>
      </c>
      <c r="F235" s="26">
        <f t="shared" si="101"/>
        <v>1.6127717648793489E-55</v>
      </c>
      <c r="G235" s="26">
        <f t="shared" si="101"/>
        <v>4.677038118150171E-54</v>
      </c>
      <c r="H235" s="26">
        <f t="shared" si="101"/>
        <v>1.0172557906976597E-52</v>
      </c>
      <c r="I235" s="26">
        <f t="shared" si="101"/>
        <v>1.770025075813931E-51</v>
      </c>
      <c r="J235" s="26">
        <f t="shared" si="101"/>
        <v>2.566536359930174E-50</v>
      </c>
      <c r="K235" s="26">
        <f t="shared" si="101"/>
        <v>3.1898380473417919E-49</v>
      </c>
      <c r="L235" s="26">
        <f t="shared" si="101"/>
        <v>3.4689488764842161E-48</v>
      </c>
      <c r="M235" s="26">
        <f t="shared" si="101"/>
        <v>3.3533172472680678E-47</v>
      </c>
      <c r="N235" s="26">
        <f t="shared" si="101"/>
        <v>2.9173860051232549E-46</v>
      </c>
      <c r="O235" s="26">
        <f t="shared" si="101"/>
        <v>2.307387113142902E-45</v>
      </c>
      <c r="P235" s="26">
        <f t="shared" si="101"/>
        <v>1.6728556570286163E-44</v>
      </c>
      <c r="Q235" s="26">
        <f t="shared" si="101"/>
        <v>1.1195264781653062E-43</v>
      </c>
      <c r="R235" s="26">
        <f t="shared" si="101"/>
        <v>6.9570574000272356E-43</v>
      </c>
      <c r="S235" s="26">
        <f t="shared" si="101"/>
        <v>4.0350932920157954E-42</v>
      </c>
      <c r="T235" s="26">
        <f t="shared" si="107"/>
        <v>2.1940819775335917E-41</v>
      </c>
      <c r="U235" s="26">
        <f t="shared" si="107"/>
        <v>1.1228537179142421E-40</v>
      </c>
      <c r="V235" s="26">
        <f t="shared" si="107"/>
        <v>5.4271263032521986E-40</v>
      </c>
      <c r="W235" s="26">
        <f t="shared" si="107"/>
        <v>2.4850525704365389E-39</v>
      </c>
      <c r="X235" s="26">
        <f t="shared" si="107"/>
        <v>1.0809978681398996E-38</v>
      </c>
      <c r="Y235" s="26">
        <f t="shared" si="107"/>
        <v>4.4784197394367218E-38</v>
      </c>
      <c r="Z235" s="26">
        <f t="shared" si="107"/>
        <v>1.7710114424136066E-37</v>
      </c>
      <c r="AA235" s="26">
        <f t="shared" si="107"/>
        <v>6.69904328217323E-37</v>
      </c>
      <c r="AB235" s="26">
        <f t="shared" si="107"/>
        <v>2.4284031897877963E-36</v>
      </c>
      <c r="AC235" s="26">
        <f t="shared" si="107"/>
        <v>8.4508431004615391E-36</v>
      </c>
      <c r="AD235" s="26">
        <f t="shared" si="107"/>
        <v>2.827782114385192E-35</v>
      </c>
      <c r="AE235" s="26">
        <f t="shared" si="107"/>
        <v>9.1117423685745188E-35</v>
      </c>
      <c r="AF235" s="26">
        <f t="shared" si="107"/>
        <v>2.8311485216642425E-34</v>
      </c>
      <c r="AG235" s="26">
        <f t="shared" si="107"/>
        <v>8.4934455649927158E-34</v>
      </c>
      <c r="AH235" s="26">
        <f t="shared" si="107"/>
        <v>2.4630992138478708E-33</v>
      </c>
      <c r="AI235" s="26">
        <f t="shared" si="107"/>
        <v>6.912568761444044E-33</v>
      </c>
      <c r="AJ235" s="26">
        <f t="shared" si="108"/>
        <v>1.8793546320175983E-32</v>
      </c>
      <c r="AK235" s="26">
        <f t="shared" si="108"/>
        <v>4.9546622116827627E-32</v>
      </c>
      <c r="AL235" s="26">
        <f t="shared" si="108"/>
        <v>1.2678106247541181E-31</v>
      </c>
      <c r="AM235" s="26">
        <f t="shared" si="108"/>
        <v>3.1514149815316565E-31</v>
      </c>
      <c r="AN235" s="26">
        <f t="shared" si="108"/>
        <v>7.6159195387015286E-31</v>
      </c>
      <c r="AO235" s="26">
        <f t="shared" si="108"/>
        <v>1.7907702699109031E-30</v>
      </c>
      <c r="AP235" s="26">
        <f t="shared" si="108"/>
        <v>4.0999214074275917E-30</v>
      </c>
      <c r="AQ235" s="26">
        <f t="shared" si="108"/>
        <v>9.145978524261531E-30</v>
      </c>
      <c r="AR235" s="26">
        <f t="shared" si="108"/>
        <v>1.9892503290268878E-29</v>
      </c>
      <c r="AS235" s="26">
        <f t="shared" si="108"/>
        <v>4.2210921615936353E-29</v>
      </c>
      <c r="AT235" s="26">
        <f t="shared" si="108"/>
        <v>8.7436909061582335E-29</v>
      </c>
      <c r="AU235" s="26">
        <f t="shared" si="108"/>
        <v>1.7690723461296912E-28</v>
      </c>
      <c r="AV235" s="26">
        <f t="shared" si="108"/>
        <v>3.4979385025746014E-28</v>
      </c>
      <c r="AW235" s="26">
        <f t="shared" si="108"/>
        <v>6.7626811049775506E-28</v>
      </c>
      <c r="AX235" s="26">
        <f t="shared" si="108"/>
        <v>1.2790288176805386E-27</v>
      </c>
      <c r="AY235" s="26">
        <f t="shared" si="108"/>
        <v>2.3675639816639901E-27</v>
      </c>
      <c r="AZ235" s="26">
        <f t="shared" si="109"/>
        <v>4.2912097167659698E-27</v>
      </c>
      <c r="BA235" s="26">
        <f t="shared" si="109"/>
        <v>7.6190866399722376E-27</v>
      </c>
      <c r="BB235" s="26">
        <f t="shared" si="109"/>
        <v>1.3257210753551735E-26</v>
      </c>
      <c r="BC235" s="26">
        <f t="shared" si="109"/>
        <v>2.2615241873705855E-26</v>
      </c>
      <c r="BD235" s="26">
        <f t="shared" si="109"/>
        <v>3.7837039288699974E-26</v>
      </c>
      <c r="BE235" s="26">
        <f t="shared" si="109"/>
        <v>6.2109856945601902E-26</v>
      </c>
      <c r="BF235" s="26">
        <f t="shared" si="109"/>
        <v>1.0006588063458105E-25</v>
      </c>
      <c r="BG235" s="26">
        <f t="shared" si="109"/>
        <v>1.582860293674287E-25</v>
      </c>
      <c r="BH235" s="26">
        <f t="shared" si="109"/>
        <v>2.4590865276725506E-25</v>
      </c>
      <c r="BI235" s="26">
        <f t="shared" si="109"/>
        <v>3.7533425948686339E-25</v>
      </c>
      <c r="BJ235" s="26">
        <f t="shared" si="109"/>
        <v>5.6300138923029208E-25</v>
      </c>
      <c r="BK235" s="26">
        <f t="shared" si="109"/>
        <v>8.3018848920398927E-25</v>
      </c>
      <c r="BL235" s="26">
        <f t="shared" si="109"/>
        <v>1.203773309345789E-24</v>
      </c>
      <c r="BM235" s="26">
        <f t="shared" si="109"/>
        <v>1.7168570149685841E-24</v>
      </c>
      <c r="BN235" s="26">
        <f t="shared" si="109"/>
        <v>2.4091380693913991E-24</v>
      </c>
      <c r="BO235" s="26">
        <f t="shared" si="109"/>
        <v>3.3269049529690719E-24</v>
      </c>
      <c r="BP235" s="26">
        <f t="shared" si="110"/>
        <v>4.5225114204423446E-24</v>
      </c>
      <c r="BQ235" s="26">
        <f t="shared" si="110"/>
        <v>6.0532075935151266E-24</v>
      </c>
      <c r="BR235" s="26">
        <f t="shared" si="110"/>
        <v>7.9792281914517497E-24</v>
      </c>
      <c r="BS235" s="26">
        <f t="shared" si="110"/>
        <v>1.0361087353079153E-23</v>
      </c>
      <c r="BT235" s="26">
        <f t="shared" si="110"/>
        <v>1.325609705467478E-23</v>
      </c>
      <c r="BU235" s="26">
        <f t="shared" si="110"/>
        <v>1.6714209329807372E-23</v>
      </c>
      <c r="BV235" s="26">
        <f t="shared" si="110"/>
        <v>2.077337445276056E-23</v>
      </c>
      <c r="BW235" s="26">
        <f t="shared" si="110"/>
        <v>2.5454698273101011E-23</v>
      </c>
      <c r="BX235" s="26">
        <f t="shared" si="110"/>
        <v>3.0757760413330362E-23</v>
      </c>
      <c r="BY235" s="26">
        <f t="shared" si="110"/>
        <v>3.6656508985749926E-23</v>
      </c>
      <c r="BZ235" s="26">
        <f t="shared" si="110"/>
        <v>4.3096165969732957E-23</v>
      </c>
      <c r="CA235" s="26">
        <f t="shared" si="110"/>
        <v>4.9991552524890263E-23</v>
      </c>
      <c r="CB235" s="26">
        <f t="shared" si="110"/>
        <v>5.7227171969282335E-23</v>
      </c>
      <c r="CC235" s="26">
        <f t="shared" si="110"/>
        <v>6.4659272225033245E-23</v>
      </c>
      <c r="CD235" s="26">
        <f t="shared" si="110"/>
        <v>7.2119957481767907E-23</v>
      </c>
      <c r="CE235" s="26">
        <f t="shared" si="106"/>
        <v>7.9423244315364515E-23</v>
      </c>
      <c r="CF235" s="26">
        <f t="shared" si="106"/>
        <v>8.6372778192958933E-23</v>
      </c>
      <c r="CG235" s="26">
        <f t="shared" si="106"/>
        <v>9.277076176280773E-23</v>
      </c>
      <c r="CH235" s="26">
        <f t="shared" si="106"/>
        <v>9.8427515528832649E-23</v>
      </c>
      <c r="CI235" s="26">
        <f t="shared" si="106"/>
        <v>1.0317101025311371E-22</v>
      </c>
      <c r="CJ235" s="26">
        <f t="shared" si="106"/>
        <v>1.068556891907249E-22</v>
      </c>
      <c r="CK235" s="26">
        <f t="shared" si="106"/>
        <v>1.093699407010949E-22</v>
      </c>
      <c r="CL235" s="26">
        <f t="shared" si="106"/>
        <v>1.1064168419761927E-22</v>
      </c>
      <c r="CM235" s="26">
        <f t="shared" si="106"/>
        <v>1.106416841976193E-22</v>
      </c>
      <c r="CN235" s="26">
        <f t="shared" si="106"/>
        <v>1.0938439233173725E-22</v>
      </c>
      <c r="CO235" s="26">
        <f t="shared" si="106"/>
        <v>1.0692631609956339E-22</v>
      </c>
      <c r="CP235" s="26">
        <f t="shared" si="106"/>
        <v>1.0336210556291124E-22</v>
      </c>
      <c r="CQ235" s="26">
        <f t="shared" si="106"/>
        <v>9.8818716307398742E-23</v>
      </c>
      <c r="CR235" s="26">
        <f t="shared" si="106"/>
        <v>9.3448133899387896E-23</v>
      </c>
      <c r="CS235" s="26">
        <f t="shared" si="106"/>
        <v>8.7419222034911324E-23</v>
      </c>
      <c r="CT235" s="26">
        <f t="shared" ref="CT235:DI250" si="111">$B235*CT$221</f>
        <v>8.0909279968481752E-23</v>
      </c>
      <c r="CU235" s="26">
        <f t="shared" si="111"/>
        <v>7.4095866918504352E-23</v>
      </c>
      <c r="CV235" s="26">
        <f t="shared" si="111"/>
        <v>6.714937939489442E-23</v>
      </c>
      <c r="CW235" s="26">
        <f t="shared" si="111"/>
        <v>6.022676296243114E-23</v>
      </c>
      <c r="CX235" s="26">
        <f t="shared" si="111"/>
        <v>5.3466616099301004E-23</v>
      </c>
      <c r="CY235" s="26">
        <f t="shared" si="111"/>
        <v>4.6985814147870673E-23</v>
      </c>
      <c r="CZ235" s="26">
        <f t="shared" si="111"/>
        <v>4.0877658308647496E-23</v>
      </c>
      <c r="DA235" s="26">
        <f t="shared" si="111"/>
        <v>3.5211448246062715E-23</v>
      </c>
      <c r="DB235" s="26">
        <f t="shared" si="111"/>
        <v>3.0033294092229881E-23</v>
      </c>
      <c r="DC235" s="26">
        <f t="shared" si="111"/>
        <v>2.5367928019650596E-23</v>
      </c>
      <c r="DD235" s="26">
        <f t="shared" si="111"/>
        <v>2.122124747797689E-23</v>
      </c>
      <c r="DE235" s="26">
        <f t="shared" si="111"/>
        <v>1.758331933889514E-23</v>
      </c>
      <c r="DF235" s="26">
        <f t="shared" si="111"/>
        <v>1.4431592287583726E-23</v>
      </c>
      <c r="DG235" s="26">
        <f t="shared" si="111"/>
        <v>1.173409840205408E-23</v>
      </c>
      <c r="DH235" s="26">
        <f t="shared" si="111"/>
        <v>9.4524681572102402E-24</v>
      </c>
      <c r="DI235" s="26">
        <f t="shared" si="111"/>
        <v>7.5446305474980741E-24</v>
      </c>
      <c r="DJ235" s="26">
        <f t="shared" ref="DJ235:DY250" si="112">$B235*DJ$221</f>
        <v>5.9671168875666585E-24</v>
      </c>
      <c r="DK235" s="26">
        <f t="shared" si="112"/>
        <v>4.6769294524171105E-24</v>
      </c>
      <c r="DL235" s="26">
        <f t="shared" si="112"/>
        <v>3.6329719853597317E-24</v>
      </c>
      <c r="DM235" s="26">
        <f t="shared" si="112"/>
        <v>2.7970669267813844E-24</v>
      </c>
      <c r="DN235" s="26">
        <f t="shared" si="112"/>
        <v>2.1346037072805287E-24</v>
      </c>
      <c r="DO235" s="26">
        <f t="shared" si="112"/>
        <v>1.6148741089861409E-24</v>
      </c>
      <c r="DP235" s="26">
        <f t="shared" si="112"/>
        <v>1.2111555817396035E-24</v>
      </c>
      <c r="DQ235" s="26">
        <f t="shared" si="112"/>
        <v>9.0060286847303323E-25</v>
      </c>
      <c r="DR235" s="26">
        <f t="shared" si="112"/>
        <v>6.6400380980639558E-25</v>
      </c>
      <c r="DS235" s="26">
        <f t="shared" si="112"/>
        <v>4.8544816347190116E-25</v>
      </c>
      <c r="DT235" s="26">
        <f t="shared" si="112"/>
        <v>3.5194991851712687E-25</v>
      </c>
      <c r="DU235" s="26">
        <f t="shared" si="112"/>
        <v>2.5305490009082632E-25</v>
      </c>
      <c r="DV235" s="26">
        <f t="shared" si="112"/>
        <v>1.8045718285165536E-25</v>
      </c>
      <c r="DW235" s="26">
        <f t="shared" si="112"/>
        <v>1.2764044640726901E-25</v>
      </c>
      <c r="DX235" s="26">
        <f t="shared" si="112"/>
        <v>8.9554184172841744E-26</v>
      </c>
      <c r="DY235" s="26">
        <f t="shared" si="112"/>
        <v>6.2329712184298219E-26</v>
      </c>
      <c r="DZ235" s="26">
        <f t="shared" ref="DZ235:EO250" si="113">$B235*DZ$221</f>
        <v>4.303718222249146E-26</v>
      </c>
      <c r="EA235" s="26">
        <f t="shared" si="105"/>
        <v>2.9482164199659284E-26</v>
      </c>
      <c r="EB235" s="26">
        <f t="shared" si="105"/>
        <v>2.0038658479456019E-26</v>
      </c>
      <c r="EC235" s="26">
        <f t="shared" si="99"/>
        <v>1.3514444090795879E-26</v>
      </c>
      <c r="ED235" s="26">
        <f t="shared" si="99"/>
        <v>9.044281814609574E-27</v>
      </c>
      <c r="EE235" s="26">
        <f t="shared" si="99"/>
        <v>6.0065077700078578E-27</v>
      </c>
      <c r="EF235" s="26">
        <f t="shared" si="99"/>
        <v>3.9588346665961277E-27</v>
      </c>
      <c r="EG235" s="26">
        <f t="shared" si="99"/>
        <v>2.5896136540891783E-27</v>
      </c>
      <c r="EH235" s="26">
        <f t="shared" si="99"/>
        <v>1.6813163276549287E-27</v>
      </c>
      <c r="EI235" s="26">
        <f t="shared" si="99"/>
        <v>1.0835149667109521E-27</v>
      </c>
      <c r="EJ235" s="26">
        <f t="shared" si="99"/>
        <v>6.9313089782243853E-28</v>
      </c>
      <c r="EK235" s="26">
        <f t="shared" si="99"/>
        <v>4.4016341686535022E-28</v>
      </c>
      <c r="EL235" s="26">
        <f t="shared" si="99"/>
        <v>2.7749432802380553E-28</v>
      </c>
      <c r="EM235" s="26">
        <f t="shared" si="99"/>
        <v>1.7368350027389381E-28</v>
      </c>
      <c r="EN235" s="26">
        <f t="shared" si="99"/>
        <v>1.0793188945591935E-28</v>
      </c>
      <c r="EO235" s="26">
        <f t="shared" si="99"/>
        <v>6.6596272217482043E-29</v>
      </c>
      <c r="EP235" s="26">
        <f t="shared" si="99"/>
        <v>4.0801941429020634E-29</v>
      </c>
      <c r="EQ235" s="26">
        <f t="shared" si="99"/>
        <v>2.4823558771501814E-29</v>
      </c>
      <c r="ER235" s="26">
        <f t="shared" si="99"/>
        <v>1.49975667577825E-29</v>
      </c>
      <c r="ES235" s="26">
        <f t="shared" si="100"/>
        <v>8.9985400546694412E-30</v>
      </c>
      <c r="ET235" s="26">
        <f t="shared" si="100"/>
        <v>5.3621437312072379E-30</v>
      </c>
      <c r="EU235" s="26">
        <f t="shared" si="100"/>
        <v>3.1735136368368439E-30</v>
      </c>
      <c r="EV235" s="26">
        <f t="shared" si="100"/>
        <v>1.8655113946271137E-30</v>
      </c>
      <c r="EW235" s="26">
        <f t="shared" si="100"/>
        <v>1.089258331090997E-30</v>
      </c>
      <c r="EX235" s="26">
        <f t="shared" si="100"/>
        <v>6.317698320327838E-31</v>
      </c>
      <c r="EY235" s="26">
        <f t="shared" si="100"/>
        <v>3.6399983699901871E-31</v>
      </c>
      <c r="EZ235" s="26">
        <f t="shared" si="100"/>
        <v>2.0834201196653907E-31</v>
      </c>
      <c r="FA235" s="26">
        <f t="shared" si="100"/>
        <v>1.184689871966619E-31</v>
      </c>
      <c r="FB235" s="26">
        <f t="shared" si="100"/>
        <v>6.6927284974736847E-32</v>
      </c>
      <c r="FC235" s="26">
        <f t="shared" si="100"/>
        <v>3.7565637372917201E-32</v>
      </c>
      <c r="FD235" s="26">
        <f t="shared" si="100"/>
        <v>2.0950066996434119E-32</v>
      </c>
      <c r="FE235" s="26">
        <f t="shared" si="100"/>
        <v>1.1609272794202505E-32</v>
      </c>
      <c r="FF235" s="26">
        <f t="shared" si="100"/>
        <v>6.3924476778203694E-33</v>
      </c>
      <c r="FG235" s="26">
        <f t="shared" si="100"/>
        <v>3.4977543897507389E-33</v>
      </c>
      <c r="FH235" s="26">
        <f t="shared" si="100"/>
        <v>1.9019039494269629E-33</v>
      </c>
    </row>
    <row r="236" spans="2:164" ht="19.2" customHeight="1" x14ac:dyDescent="0.3">
      <c r="B236" s="26">
        <f t="shared" si="96"/>
        <v>1.5934225619927974E-20</v>
      </c>
      <c r="C236" s="3">
        <v>13</v>
      </c>
      <c r="D236" s="26">
        <f t="shared" si="101"/>
        <v>2.6224730670721488E-58</v>
      </c>
      <c r="E236" s="26">
        <f t="shared" si="101"/>
        <v>2.2815515683527697E-56</v>
      </c>
      <c r="F236" s="26">
        <f t="shared" si="101"/>
        <v>9.9247493223344465E-55</v>
      </c>
      <c r="G236" s="26">
        <f t="shared" si="101"/>
        <v>2.8781773034770255E-53</v>
      </c>
      <c r="H236" s="26">
        <f t="shared" si="101"/>
        <v>6.2600356350625154E-52</v>
      </c>
      <c r="I236" s="26">
        <f t="shared" si="101"/>
        <v>1.0892462005008796E-50</v>
      </c>
      <c r="J236" s="26">
        <f t="shared" si="101"/>
        <v>1.5794069907262597E-49</v>
      </c>
      <c r="K236" s="26">
        <f t="shared" si="101"/>
        <v>1.9629772599026393E-48</v>
      </c>
      <c r="L236" s="26">
        <f t="shared" si="101"/>
        <v>2.134737770144131E-47</v>
      </c>
      <c r="M236" s="26">
        <f t="shared" si="101"/>
        <v>2.0635798444726553E-46</v>
      </c>
      <c r="N236" s="26">
        <f t="shared" si="101"/>
        <v>1.7953144646912324E-45</v>
      </c>
      <c r="O236" s="26">
        <f t="shared" si="101"/>
        <v>1.4199305311648614E-44</v>
      </c>
      <c r="P236" s="26">
        <f t="shared" si="101"/>
        <v>1.0294496350945323E-43</v>
      </c>
      <c r="Q236" s="26">
        <f t="shared" si="101"/>
        <v>6.8893937117864936E-43</v>
      </c>
      <c r="R236" s="26">
        <f t="shared" si="101"/>
        <v>4.281266092324449E-42</v>
      </c>
      <c r="S236" s="26">
        <f t="shared" si="101"/>
        <v>2.4831343335481795E-41</v>
      </c>
      <c r="T236" s="26">
        <f t="shared" si="107"/>
        <v>1.3502042938668247E-40</v>
      </c>
      <c r="U236" s="26">
        <f t="shared" si="107"/>
        <v>6.909869033318407E-40</v>
      </c>
      <c r="V236" s="26">
        <f t="shared" si="107"/>
        <v>3.3397700327705811E-39</v>
      </c>
      <c r="W236" s="26">
        <f t="shared" si="107"/>
        <v>1.529263120268638E-38</v>
      </c>
      <c r="X236" s="26">
        <f t="shared" si="107"/>
        <v>6.652294573168607E-38</v>
      </c>
      <c r="Y236" s="26">
        <f t="shared" si="107"/>
        <v>2.755950608884134E-37</v>
      </c>
      <c r="Z236" s="26">
        <f t="shared" si="107"/>
        <v>1.0898531953314493E-36</v>
      </c>
      <c r="AA236" s="26">
        <f t="shared" si="107"/>
        <v>4.1224881736450608E-36</v>
      </c>
      <c r="AB236" s="26">
        <f t="shared" si="107"/>
        <v>1.4944019629463348E-35</v>
      </c>
      <c r="AC236" s="26">
        <f t="shared" si="107"/>
        <v>5.2005188310532504E-35</v>
      </c>
      <c r="AD236" s="26">
        <f t="shared" si="107"/>
        <v>1.7401736088524245E-34</v>
      </c>
      <c r="AE236" s="26">
        <f t="shared" si="107"/>
        <v>5.6072260729689299E-34</v>
      </c>
      <c r="AF236" s="26">
        <f t="shared" si="107"/>
        <v>1.7422452441010707E-33</v>
      </c>
      <c r="AG236" s="26">
        <f t="shared" si="107"/>
        <v>5.226735732303205E-33</v>
      </c>
      <c r="AH236" s="26">
        <f t="shared" si="107"/>
        <v>1.5157533623679194E-32</v>
      </c>
      <c r="AI236" s="26">
        <f t="shared" si="107"/>
        <v>4.2538884685809462E-32</v>
      </c>
      <c r="AJ236" s="26">
        <f t="shared" si="108"/>
        <v>1.1565259273954441E-31</v>
      </c>
      <c r="AK236" s="26">
        <f t="shared" si="108"/>
        <v>3.0490228994970821E-31</v>
      </c>
      <c r="AL236" s="26">
        <f t="shared" si="108"/>
        <v>7.8019115369484127E-31</v>
      </c>
      <c r="AM236" s="26">
        <f t="shared" si="108"/>
        <v>1.9393322963271716E-30</v>
      </c>
      <c r="AN236" s="26">
        <f t="shared" si="108"/>
        <v>4.6867197161240131E-30</v>
      </c>
      <c r="AO236" s="26">
        <f t="shared" si="108"/>
        <v>1.1020124737913241E-29</v>
      </c>
      <c r="AP236" s="26">
        <f t="shared" si="108"/>
        <v>2.5230285584169772E-29</v>
      </c>
      <c r="AQ236" s="26">
        <f t="shared" si="108"/>
        <v>5.6282944764686288E-29</v>
      </c>
      <c r="AR236" s="26">
        <f t="shared" si="108"/>
        <v>1.22415404863193E-28</v>
      </c>
      <c r="AS236" s="26">
        <f t="shared" si="108"/>
        <v>2.5975951763653116E-28</v>
      </c>
      <c r="AT236" s="26">
        <f t="shared" si="108"/>
        <v>5.3807328653281391E-28</v>
      </c>
      <c r="AU236" s="26">
        <f t="shared" si="108"/>
        <v>1.0886599053105782E-27</v>
      </c>
      <c r="AV236" s="26">
        <f t="shared" si="108"/>
        <v>2.1525775400459064E-27</v>
      </c>
      <c r="AW236" s="26">
        <f t="shared" si="108"/>
        <v>4.1616499107554124E-27</v>
      </c>
      <c r="AX236" s="26">
        <f t="shared" si="108"/>
        <v>7.8709465703417693E-27</v>
      </c>
      <c r="AY236" s="26">
        <f t="shared" si="108"/>
        <v>1.4569624502547618E-26</v>
      </c>
      <c r="AZ236" s="26">
        <f t="shared" si="109"/>
        <v>2.6407444410867487E-26</v>
      </c>
      <c r="BA236" s="26">
        <f t="shared" si="109"/>
        <v>4.6886687015213732E-26</v>
      </c>
      <c r="BB236" s="26">
        <f t="shared" si="109"/>
        <v>8.1582835406472154E-26</v>
      </c>
      <c r="BC236" s="26">
        <f t="shared" si="109"/>
        <v>1.3917071922280512E-25</v>
      </c>
      <c r="BD236" s="26">
        <f t="shared" si="109"/>
        <v>2.3284331869969197E-25</v>
      </c>
      <c r="BE236" s="26">
        <f t="shared" si="109"/>
        <v>3.8221450428062672E-25</v>
      </c>
      <c r="BF236" s="26">
        <f t="shared" si="109"/>
        <v>6.1579003467434442E-25</v>
      </c>
      <c r="BG236" s="26">
        <f t="shared" si="109"/>
        <v>9.7406787303032952E-25</v>
      </c>
      <c r="BH236" s="26">
        <f t="shared" si="109"/>
        <v>1.5132840170292606E-24</v>
      </c>
      <c r="BI236" s="26">
        <f t="shared" si="109"/>
        <v>2.3097492891499266E-24</v>
      </c>
      <c r="BJ236" s="26">
        <f t="shared" si="109"/>
        <v>3.464623933724871E-24</v>
      </c>
      <c r="BK236" s="26">
        <f t="shared" si="109"/>
        <v>5.1088522412553145E-24</v>
      </c>
      <c r="BL236" s="26">
        <f t="shared" si="109"/>
        <v>7.4078357498202335E-24</v>
      </c>
      <c r="BM236" s="26">
        <f t="shared" si="109"/>
        <v>1.0565273938268202E-23</v>
      </c>
      <c r="BN236" s="26">
        <f t="shared" si="109"/>
        <v>1.4825465042408595E-23</v>
      </c>
      <c r="BO236" s="26">
        <f t="shared" si="109"/>
        <v>2.0473261249040426E-23</v>
      </c>
      <c r="BP236" s="26">
        <f t="shared" si="110"/>
        <v>2.7830839510414405E-23</v>
      </c>
      <c r="BQ236" s="26">
        <f t="shared" si="110"/>
        <v>3.7250508267785361E-23</v>
      </c>
      <c r="BR236" s="26">
        <f t="shared" si="110"/>
        <v>4.9102942716626107E-23</v>
      </c>
      <c r="BS236" s="26">
        <f t="shared" si="110"/>
        <v>6.376053755741012E-23</v>
      </c>
      <c r="BT236" s="26">
        <f t="shared" si="110"/>
        <v>8.1575981874921643E-23</v>
      </c>
      <c r="BU236" s="26">
        <f t="shared" si="110"/>
        <v>1.0285667279881451E-22</v>
      </c>
      <c r="BV236" s="26">
        <f t="shared" si="110"/>
        <v>1.278361504785264E-22</v>
      </c>
      <c r="BW236" s="26">
        <f t="shared" si="110"/>
        <v>1.5664429706523684E-22</v>
      </c>
      <c r="BX236" s="26">
        <f t="shared" si="110"/>
        <v>1.8927852562049438E-22</v>
      </c>
      <c r="BY236" s="26">
        <f t="shared" si="110"/>
        <v>2.2557851683538395E-22</v>
      </c>
      <c r="BZ236" s="26">
        <f t="shared" si="110"/>
        <v>2.6520717519835644E-22</v>
      </c>
      <c r="CA236" s="26">
        <f t="shared" si="110"/>
        <v>3.0764032323009364E-22</v>
      </c>
      <c r="CB236" s="26">
        <f t="shared" si="110"/>
        <v>3.5216721211866022E-22</v>
      </c>
      <c r="CC236" s="26">
        <f t="shared" si="110"/>
        <v>3.979032136925119E-22</v>
      </c>
      <c r="CD236" s="26">
        <f t="shared" si="110"/>
        <v>4.4381512296472526E-22</v>
      </c>
      <c r="CE236" s="26">
        <f t="shared" si="110"/>
        <v>4.8875842655608896E-22</v>
      </c>
      <c r="CF236" s="26">
        <f t="shared" ref="CF236:CU251" si="114">$B236*CF$221</f>
        <v>5.315247888797468E-22</v>
      </c>
      <c r="CG236" s="26">
        <f t="shared" si="114"/>
        <v>5.7089699546343168E-22</v>
      </c>
      <c r="CH236" s="26">
        <f t="shared" si="114"/>
        <v>6.0570778786973889E-22</v>
      </c>
      <c r="CI236" s="26">
        <f t="shared" si="114"/>
        <v>6.3489852463454535E-22</v>
      </c>
      <c r="CJ236" s="26">
        <f t="shared" si="114"/>
        <v>6.5757347194292195E-22</v>
      </c>
      <c r="CK236" s="26">
        <f t="shared" si="114"/>
        <v>6.7304578892981424E-22</v>
      </c>
      <c r="CL236" s="26">
        <f t="shared" si="114"/>
        <v>6.8087190275457961E-22</v>
      </c>
      <c r="CM236" s="26">
        <f t="shared" si="114"/>
        <v>6.8087190275457971E-22</v>
      </c>
      <c r="CN236" s="26">
        <f t="shared" si="114"/>
        <v>6.7313472204145939E-22</v>
      </c>
      <c r="CO236" s="26">
        <f t="shared" si="114"/>
        <v>6.5800809907423575E-22</v>
      </c>
      <c r="CP236" s="26">
        <f t="shared" si="114"/>
        <v>6.3607449577176095E-22</v>
      </c>
      <c r="CQ236" s="26">
        <f t="shared" si="114"/>
        <v>6.0811517727629939E-22</v>
      </c>
      <c r="CR236" s="26">
        <f t="shared" si="114"/>
        <v>5.750654393808481E-22</v>
      </c>
      <c r="CS236" s="26">
        <f t="shared" si="114"/>
        <v>5.3796444329176147E-22</v>
      </c>
      <c r="CT236" s="26">
        <f t="shared" si="114"/>
        <v>4.9790326134450261E-22</v>
      </c>
      <c r="CU236" s="26">
        <f t="shared" si="111"/>
        <v>4.5597456565233412E-22</v>
      </c>
      <c r="CV236" s="26">
        <f t="shared" si="111"/>
        <v>4.1322695012242683E-22</v>
      </c>
      <c r="CW236" s="26">
        <f t="shared" si="111"/>
        <v>3.7062623361496053E-22</v>
      </c>
      <c r="CX236" s="26">
        <f t="shared" si="111"/>
        <v>3.290253298418521E-22</v>
      </c>
      <c r="CY236" s="26">
        <f t="shared" si="111"/>
        <v>2.8914347167920392E-22</v>
      </c>
      <c r="CZ236" s="26">
        <f t="shared" si="111"/>
        <v>2.5155482036090745E-22</v>
      </c>
      <c r="DA236" s="26">
        <f t="shared" si="111"/>
        <v>2.1668583536038576E-22</v>
      </c>
      <c r="DB236" s="26">
        <f t="shared" si="111"/>
        <v>1.8482027133679913E-22</v>
      </c>
      <c r="DC236" s="26">
        <f t="shared" si="111"/>
        <v>1.5611032627477277E-22</v>
      </c>
      <c r="DD236" s="26">
        <f t="shared" si="111"/>
        <v>1.3059229217216537E-22</v>
      </c>
      <c r="DE236" s="26">
        <f t="shared" si="111"/>
        <v>1.0820504208550845E-22</v>
      </c>
      <c r="DF236" s="26">
        <f t="shared" si="111"/>
        <v>8.8809798692822844E-23</v>
      </c>
      <c r="DG236" s="26">
        <f t="shared" si="111"/>
        <v>7.2209836320332733E-23</v>
      </c>
      <c r="DH236" s="26">
        <f t="shared" si="111"/>
        <v>5.8169034813601427E-23</v>
      </c>
      <c r="DI236" s="26">
        <f t="shared" si="111"/>
        <v>4.6428495676911188E-23</v>
      </c>
      <c r="DJ236" s="26">
        <f t="shared" si="112"/>
        <v>3.6720719308102481E-23</v>
      </c>
      <c r="DK236" s="26">
        <f t="shared" si="112"/>
        <v>2.8781104322566806E-23</v>
      </c>
      <c r="DL236" s="26">
        <f t="shared" si="112"/>
        <v>2.2356750679136792E-23</v>
      </c>
      <c r="DM236" s="26">
        <f t="shared" si="112"/>
        <v>1.7212719549423888E-23</v>
      </c>
      <c r="DN236" s="26">
        <f t="shared" si="112"/>
        <v>1.3136022814034011E-23</v>
      </c>
      <c r="DO236" s="26">
        <f t="shared" si="112"/>
        <v>9.9376868245300888E-24</v>
      </c>
      <c r="DP236" s="26">
        <f t="shared" si="112"/>
        <v>7.453265118397553E-24</v>
      </c>
      <c r="DQ236" s="26">
        <f t="shared" si="112"/>
        <v>5.5421714982955842E-24</v>
      </c>
      <c r="DR236" s="26">
        <f t="shared" si="112"/>
        <v>4.0861772911162767E-24</v>
      </c>
      <c r="DS236" s="26">
        <f t="shared" si="112"/>
        <v>2.9873733136732356E-24</v>
      </c>
      <c r="DT236" s="26">
        <f t="shared" si="112"/>
        <v>2.1658456524130865E-24</v>
      </c>
      <c r="DU236" s="26">
        <f t="shared" si="112"/>
        <v>1.5572609236358529E-24</v>
      </c>
      <c r="DV236" s="26">
        <f t="shared" si="112"/>
        <v>1.1105057406255706E-24</v>
      </c>
      <c r="DW236" s="26">
        <f t="shared" si="112"/>
        <v>7.8547967019857781E-25</v>
      </c>
      <c r="DX236" s="26">
        <f t="shared" si="112"/>
        <v>5.5110267183287178E-25</v>
      </c>
      <c r="DY236" s="26">
        <f t="shared" si="112"/>
        <v>3.8356745959568101E-25</v>
      </c>
      <c r="DZ236" s="26">
        <f t="shared" si="113"/>
        <v>2.6484419829225493E-25</v>
      </c>
      <c r="EA236" s="26">
        <f t="shared" si="105"/>
        <v>1.814287027671339E-25</v>
      </c>
      <c r="EB236" s="26">
        <f t="shared" si="105"/>
        <v>1.2331482141203693E-25</v>
      </c>
      <c r="EC236" s="26">
        <f t="shared" si="99"/>
        <v>8.3165809789513024E-26</v>
      </c>
      <c r="ED236" s="26">
        <f t="shared" si="99"/>
        <v>5.5657118859135795E-26</v>
      </c>
      <c r="EE236" s="26">
        <f t="shared" si="99"/>
        <v>3.6963124738509859E-26</v>
      </c>
      <c r="EF236" s="26">
        <f t="shared" si="99"/>
        <v>2.4362059486745379E-26</v>
      </c>
      <c r="EG236" s="26">
        <f t="shared" si="99"/>
        <v>1.5936084025164162E-26</v>
      </c>
      <c r="EH236" s="26">
        <f t="shared" si="99"/>
        <v>1.0346562016338015E-26</v>
      </c>
      <c r="EI236" s="26">
        <f t="shared" si="99"/>
        <v>6.6677844105289303E-27</v>
      </c>
      <c r="EJ236" s="26">
        <f t="shared" si="99"/>
        <v>4.2654209096765412E-27</v>
      </c>
      <c r="EK236" s="26">
        <f t="shared" si="99"/>
        <v>2.7086979499406146E-27</v>
      </c>
      <c r="EL236" s="26">
        <f t="shared" si="99"/>
        <v>1.7076574032234173E-27</v>
      </c>
      <c r="EM236" s="26">
        <f t="shared" si="99"/>
        <v>1.0688215401470379E-27</v>
      </c>
      <c r="EN236" s="26">
        <f t="shared" si="99"/>
        <v>6.6419624280565703E-28</v>
      </c>
      <c r="EO236" s="26">
        <f t="shared" si="99"/>
        <v>4.0982321364604304E-28</v>
      </c>
      <c r="EP236" s="26">
        <f t="shared" si="99"/>
        <v>2.5108887033243446E-28</v>
      </c>
      <c r="EQ236" s="26">
        <f t="shared" si="99"/>
        <v>1.5276036167078027E-28</v>
      </c>
      <c r="ER236" s="26">
        <f t="shared" si="99"/>
        <v>9.2292718509430686E-29</v>
      </c>
      <c r="ES236" s="26">
        <f t="shared" si="100"/>
        <v>5.5375631105658049E-29</v>
      </c>
      <c r="ET236" s="26">
        <f t="shared" si="100"/>
        <v>3.2997807576659897E-29</v>
      </c>
      <c r="EU236" s="26">
        <f t="shared" si="100"/>
        <v>1.9529314688226713E-29</v>
      </c>
      <c r="EV236" s="26">
        <f t="shared" si="100"/>
        <v>1.1480070120782229E-29</v>
      </c>
      <c r="EW236" s="26">
        <f t="shared" si="100"/>
        <v>6.7031281913292065E-30</v>
      </c>
      <c r="EX236" s="26">
        <f t="shared" si="100"/>
        <v>3.8878143509709736E-30</v>
      </c>
      <c r="EY236" s="26">
        <f t="shared" si="100"/>
        <v>2.2399989969170362E-30</v>
      </c>
      <c r="EZ236" s="26">
        <f t="shared" si="100"/>
        <v>1.2821046890248548E-30</v>
      </c>
      <c r="FA236" s="26">
        <f t="shared" si="100"/>
        <v>7.2903992121022637E-31</v>
      </c>
      <c r="FB236" s="26">
        <f t="shared" si="100"/>
        <v>4.1186021522914947E-31</v>
      </c>
      <c r="FC236" s="26">
        <f t="shared" si="100"/>
        <v>2.3117315306410566E-31</v>
      </c>
      <c r="FD236" s="26">
        <f t="shared" si="100"/>
        <v>1.2892348920882523E-31</v>
      </c>
      <c r="FE236" s="26">
        <f t="shared" si="100"/>
        <v>7.1441678733553815E-32</v>
      </c>
      <c r="FF236" s="26">
        <f t="shared" si="100"/>
        <v>3.9338139555817624E-32</v>
      </c>
      <c r="FG236" s="26">
        <f t="shared" si="100"/>
        <v>2.1524642398466065E-32</v>
      </c>
      <c r="FH236" s="26">
        <f t="shared" si="100"/>
        <v>1.1704024304165916E-32</v>
      </c>
    </row>
    <row r="237" spans="2:164" ht="19.2" customHeight="1" x14ac:dyDescent="0.3">
      <c r="B237" s="26">
        <f t="shared" si="96"/>
        <v>9.1052717828159974E-20</v>
      </c>
      <c r="C237" s="3">
        <v>14</v>
      </c>
      <c r="D237" s="26">
        <f t="shared" si="101"/>
        <v>1.4985560383269443E-57</v>
      </c>
      <c r="E237" s="26">
        <f t="shared" si="101"/>
        <v>1.3037437533444414E-55</v>
      </c>
      <c r="F237" s="26">
        <f t="shared" si="101"/>
        <v>5.6712853270482623E-54</v>
      </c>
      <c r="G237" s="26">
        <f t="shared" si="101"/>
        <v>1.644672744844017E-52</v>
      </c>
      <c r="H237" s="26">
        <f t="shared" si="101"/>
        <v>3.5771632200357276E-51</v>
      </c>
      <c r="I237" s="26">
        <f t="shared" si="101"/>
        <v>6.2242640028621775E-50</v>
      </c>
      <c r="J237" s="26">
        <f t="shared" si="101"/>
        <v>9.0251828041500673E-49</v>
      </c>
      <c r="K237" s="26">
        <f t="shared" si="101"/>
        <v>1.1217012913729383E-47</v>
      </c>
      <c r="L237" s="26">
        <f t="shared" si="101"/>
        <v>1.2198501543680764E-46</v>
      </c>
      <c r="M237" s="26">
        <f t="shared" si="101"/>
        <v>1.1791884825558047E-45</v>
      </c>
      <c r="N237" s="26">
        <f t="shared" si="101"/>
        <v>1.0258939798235627E-44</v>
      </c>
      <c r="O237" s="26">
        <f t="shared" si="101"/>
        <v>8.113888749513505E-44</v>
      </c>
      <c r="P237" s="26">
        <f t="shared" si="101"/>
        <v>5.8825693433973344E-43</v>
      </c>
      <c r="Q237" s="26">
        <f t="shared" si="101"/>
        <v>3.9367964067351444E-42</v>
      </c>
      <c r="R237" s="26">
        <f t="shared" si="101"/>
        <v>2.4464377670425455E-41</v>
      </c>
      <c r="S237" s="26">
        <f t="shared" si="101"/>
        <v>1.4189339048846761E-40</v>
      </c>
      <c r="T237" s="26">
        <f t="shared" si="107"/>
        <v>7.7154531078104362E-40</v>
      </c>
      <c r="U237" s="26">
        <f t="shared" si="107"/>
        <v>3.9484965904676661E-39</v>
      </c>
      <c r="V237" s="26">
        <f t="shared" si="107"/>
        <v>1.9084400187260488E-38</v>
      </c>
      <c r="W237" s="26">
        <f t="shared" si="107"/>
        <v>8.7386464015350853E-38</v>
      </c>
      <c r="X237" s="26">
        <f t="shared" si="107"/>
        <v>3.8013111846677804E-37</v>
      </c>
      <c r="Y237" s="26">
        <f t="shared" si="107"/>
        <v>1.5748289193623643E-36</v>
      </c>
      <c r="Z237" s="26">
        <f t="shared" si="107"/>
        <v>6.227732544751147E-36</v>
      </c>
      <c r="AA237" s="26">
        <f t="shared" si="107"/>
        <v>2.3557075277971808E-35</v>
      </c>
      <c r="AB237" s="26">
        <f t="shared" si="107"/>
        <v>8.5394397882647818E-35</v>
      </c>
      <c r="AC237" s="26">
        <f t="shared" si="107"/>
        <v>2.9717250463161468E-34</v>
      </c>
      <c r="AD237" s="26">
        <f t="shared" si="107"/>
        <v>9.9438491934424387E-34</v>
      </c>
      <c r="AE237" s="26">
        <f t="shared" si="107"/>
        <v>3.2041291845536785E-33</v>
      </c>
      <c r="AF237" s="26">
        <f t="shared" si="107"/>
        <v>9.9556871091489883E-33</v>
      </c>
      <c r="AG237" s="26">
        <f t="shared" si="107"/>
        <v>2.9867061327446922E-32</v>
      </c>
      <c r="AH237" s="26">
        <f t="shared" si="107"/>
        <v>8.6614477849595506E-32</v>
      </c>
      <c r="AI237" s="26">
        <f t="shared" si="107"/>
        <v>2.4307934106176868E-31</v>
      </c>
      <c r="AJ237" s="26">
        <f t="shared" si="108"/>
        <v>6.6087195851168324E-31</v>
      </c>
      <c r="AK237" s="26">
        <f t="shared" si="108"/>
        <v>1.7422987997126206E-30</v>
      </c>
      <c r="AL237" s="26">
        <f t="shared" si="108"/>
        <v>4.4582351639705274E-30</v>
      </c>
      <c r="AM237" s="26">
        <f t="shared" si="108"/>
        <v>1.108189883615528E-29</v>
      </c>
      <c r="AN237" s="26">
        <f t="shared" si="108"/>
        <v>2.6781255520708682E-29</v>
      </c>
      <c r="AO237" s="26">
        <f t="shared" si="108"/>
        <v>6.2972141359504314E-29</v>
      </c>
      <c r="AP237" s="26">
        <f t="shared" si="108"/>
        <v>1.4417306048097032E-28</v>
      </c>
      <c r="AQ237" s="26">
        <f t="shared" si="108"/>
        <v>3.2161682722677923E-28</v>
      </c>
      <c r="AR237" s="26">
        <f t="shared" si="108"/>
        <v>6.9951659921824664E-28</v>
      </c>
      <c r="AS237" s="26">
        <f t="shared" si="108"/>
        <v>1.4843401007801802E-27</v>
      </c>
      <c r="AT237" s="26">
        <f t="shared" si="108"/>
        <v>3.0747044944732263E-27</v>
      </c>
      <c r="AU237" s="26">
        <f t="shared" si="108"/>
        <v>6.2209137446318837E-27</v>
      </c>
      <c r="AV237" s="26">
        <f t="shared" si="108"/>
        <v>1.2300443085976625E-26</v>
      </c>
      <c r="AW237" s="26">
        <f t="shared" si="108"/>
        <v>2.3780856632888101E-26</v>
      </c>
      <c r="AX237" s="26">
        <f t="shared" si="108"/>
        <v>4.4976837544810175E-26</v>
      </c>
      <c r="AY237" s="26">
        <f t="shared" si="108"/>
        <v>8.3254997157415069E-26</v>
      </c>
      <c r="AZ237" s="26">
        <f t="shared" si="109"/>
        <v>1.508996823478144E-25</v>
      </c>
      <c r="BA237" s="26">
        <f t="shared" si="109"/>
        <v>2.6792392580122169E-25</v>
      </c>
      <c r="BB237" s="26">
        <f t="shared" si="109"/>
        <v>4.6618763089412716E-25</v>
      </c>
      <c r="BC237" s="26">
        <f t="shared" si="109"/>
        <v>7.9526125270174469E-25</v>
      </c>
      <c r="BD237" s="26">
        <f t="shared" si="109"/>
        <v>1.3305332497125272E-24</v>
      </c>
      <c r="BE237" s="26">
        <f t="shared" si="109"/>
        <v>2.184082881603584E-24</v>
      </c>
      <c r="BF237" s="26">
        <f t="shared" si="109"/>
        <v>3.5188001981391156E-24</v>
      </c>
      <c r="BG237" s="26">
        <f t="shared" si="109"/>
        <v>5.5661021316018906E-24</v>
      </c>
      <c r="BH237" s="26">
        <f t="shared" si="109"/>
        <v>8.6473372401672146E-24</v>
      </c>
      <c r="BI237" s="26">
        <f t="shared" si="109"/>
        <v>1.3198567366571026E-23</v>
      </c>
      <c r="BJ237" s="26">
        <f t="shared" si="109"/>
        <v>1.9797851049856432E-23</v>
      </c>
      <c r="BK237" s="26">
        <f t="shared" si="109"/>
        <v>2.9193441378601837E-23</v>
      </c>
      <c r="BL237" s="26">
        <f t="shared" si="109"/>
        <v>4.2330489998972817E-23</v>
      </c>
      <c r="BM237" s="26">
        <f t="shared" si="109"/>
        <v>6.0372993932961227E-23</v>
      </c>
      <c r="BN237" s="26">
        <f t="shared" si="109"/>
        <v>8.4716943099477804E-23</v>
      </c>
      <c r="BO237" s="26">
        <f t="shared" si="109"/>
        <v>1.1699006428023115E-22</v>
      </c>
      <c r="BP237" s="26">
        <f t="shared" si="110"/>
        <v>1.5903336863093968E-22</v>
      </c>
      <c r="BQ237" s="26">
        <f t="shared" si="110"/>
        <v>2.1286004724448806E-22</v>
      </c>
      <c r="BR237" s="26">
        <f t="shared" si="110"/>
        <v>2.8058824409500669E-22</v>
      </c>
      <c r="BS237" s="26">
        <f t="shared" si="110"/>
        <v>3.6434592889948686E-22</v>
      </c>
      <c r="BT237" s="26">
        <f t="shared" si="110"/>
        <v>4.6614846785669568E-22</v>
      </c>
      <c r="BU237" s="26">
        <f t="shared" si="110"/>
        <v>5.8775241599322652E-22</v>
      </c>
      <c r="BV237" s="26">
        <f t="shared" si="110"/>
        <v>7.304922884487233E-22</v>
      </c>
      <c r="BW237" s="26">
        <f t="shared" si="110"/>
        <v>8.9511026894421167E-22</v>
      </c>
      <c r="BX237" s="26">
        <f t="shared" si="110"/>
        <v>1.081591574974255E-21</v>
      </c>
      <c r="BY237" s="26">
        <f t="shared" si="110"/>
        <v>1.2890200962021957E-21</v>
      </c>
      <c r="BZ237" s="26">
        <f t="shared" si="110"/>
        <v>1.5154695725620388E-21</v>
      </c>
      <c r="CA237" s="26">
        <f t="shared" si="110"/>
        <v>1.7579447041719658E-21</v>
      </c>
      <c r="CB237" s="26">
        <f t="shared" si="110"/>
        <v>2.0123840692494897E-21</v>
      </c>
      <c r="CC237" s="26">
        <f t="shared" si="110"/>
        <v>2.2737326496714995E-21</v>
      </c>
      <c r="CD237" s="26">
        <f t="shared" si="110"/>
        <v>2.5360864169412904E-21</v>
      </c>
      <c r="CE237" s="26">
        <f t="shared" si="110"/>
        <v>2.7929052946062262E-21</v>
      </c>
      <c r="CF237" s="26">
        <f t="shared" si="114"/>
        <v>3.0372845078842713E-21</v>
      </c>
      <c r="CG237" s="26">
        <f t="shared" si="114"/>
        <v>3.2622685455053286E-21</v>
      </c>
      <c r="CH237" s="26">
        <f t="shared" si="114"/>
        <v>3.4611873592556551E-21</v>
      </c>
      <c r="CI237" s="26">
        <f t="shared" si="114"/>
        <v>3.6279915693402642E-21</v>
      </c>
      <c r="CJ237" s="26">
        <f t="shared" si="114"/>
        <v>3.7575626968167018E-21</v>
      </c>
      <c r="CK237" s="26">
        <f t="shared" si="114"/>
        <v>3.8459759367418006E-21</v>
      </c>
      <c r="CL237" s="26">
        <f t="shared" si="114"/>
        <v>3.8906965871690315E-21</v>
      </c>
      <c r="CM237" s="26">
        <f t="shared" si="114"/>
        <v>3.8906965871690315E-21</v>
      </c>
      <c r="CN237" s="26">
        <f t="shared" si="114"/>
        <v>3.8464841259512011E-21</v>
      </c>
      <c r="CO237" s="26">
        <f t="shared" si="114"/>
        <v>3.7600462804242089E-21</v>
      </c>
      <c r="CP237" s="26">
        <f t="shared" si="114"/>
        <v>3.6347114044100676E-21</v>
      </c>
      <c r="CQ237" s="26">
        <f t="shared" si="114"/>
        <v>3.474943870150287E-21</v>
      </c>
      <c r="CR237" s="26">
        <f t="shared" si="114"/>
        <v>3.2860882250334219E-21</v>
      </c>
      <c r="CS237" s="26">
        <f t="shared" si="114"/>
        <v>3.0740825330957842E-21</v>
      </c>
      <c r="CT237" s="26">
        <f t="shared" si="114"/>
        <v>2.8451614933971618E-21</v>
      </c>
      <c r="CU237" s="26">
        <f t="shared" si="111"/>
        <v>2.6055689465847697E-21</v>
      </c>
      <c r="CV237" s="26">
        <f t="shared" si="111"/>
        <v>2.3612968578424423E-21</v>
      </c>
      <c r="CW237" s="26">
        <f t="shared" si="111"/>
        <v>2.1178641920854915E-21</v>
      </c>
      <c r="CX237" s="26">
        <f t="shared" si="111"/>
        <v>1.8801447419534431E-21</v>
      </c>
      <c r="CY237" s="26">
        <f t="shared" si="111"/>
        <v>1.652248409595453E-21</v>
      </c>
      <c r="CZ237" s="26">
        <f t="shared" si="111"/>
        <v>1.4374561163480443E-21</v>
      </c>
      <c r="DA237" s="26">
        <f t="shared" si="111"/>
        <v>1.2382047734879203E-21</v>
      </c>
      <c r="DB237" s="26">
        <f t="shared" si="111"/>
        <v>1.0561158362102821E-21</v>
      </c>
      <c r="DC237" s="26">
        <f t="shared" si="111"/>
        <v>8.9205900728441698E-22</v>
      </c>
      <c r="DD237" s="26">
        <f t="shared" si="111"/>
        <v>7.4624166955523162E-22</v>
      </c>
      <c r="DE237" s="26">
        <f t="shared" si="111"/>
        <v>6.1831452620290631E-22</v>
      </c>
      <c r="DF237" s="26">
        <f t="shared" si="111"/>
        <v>5.0748456395898832E-22</v>
      </c>
      <c r="DG237" s="26">
        <f t="shared" si="111"/>
        <v>4.1262763611618756E-22</v>
      </c>
      <c r="DH237" s="26">
        <f t="shared" si="111"/>
        <v>3.3239448464915145E-22</v>
      </c>
      <c r="DI237" s="26">
        <f t="shared" si="111"/>
        <v>2.6530568958235E-22</v>
      </c>
      <c r="DJ237" s="26">
        <f t="shared" si="112"/>
        <v>2.0983268176058589E-22</v>
      </c>
      <c r="DK237" s="26">
        <f t="shared" si="112"/>
        <v>1.6446345327181055E-22</v>
      </c>
      <c r="DL237" s="26">
        <f t="shared" si="112"/>
        <v>1.2775286102363898E-22</v>
      </c>
      <c r="DM237" s="26">
        <f t="shared" si="112"/>
        <v>9.8358397425279489E-23</v>
      </c>
      <c r="DN237" s="26">
        <f t="shared" si="112"/>
        <v>7.5062987508765881E-23</v>
      </c>
      <c r="DO237" s="26">
        <f t="shared" si="112"/>
        <v>5.6786781854457719E-23</v>
      </c>
      <c r="DP237" s="26">
        <f t="shared" si="112"/>
        <v>4.2590086390843219E-23</v>
      </c>
      <c r="DQ237" s="26">
        <f t="shared" si="112"/>
        <v>3.1669551418831953E-23</v>
      </c>
      <c r="DR237" s="26">
        <f t="shared" si="112"/>
        <v>2.3349584520664469E-23</v>
      </c>
      <c r="DS237" s="26">
        <f t="shared" si="112"/>
        <v>1.7070704649561369E-23</v>
      </c>
      <c r="DT237" s="26">
        <f t="shared" si="112"/>
        <v>1.2376260870931939E-23</v>
      </c>
      <c r="DU237" s="26">
        <f t="shared" si="112"/>
        <v>8.8986338493477423E-24</v>
      </c>
      <c r="DV237" s="26">
        <f t="shared" si="112"/>
        <v>6.3457470892889831E-24</v>
      </c>
      <c r="DW237" s="26">
        <f t="shared" si="112"/>
        <v>4.4884552582775929E-24</v>
      </c>
      <c r="DX237" s="26">
        <f t="shared" si="112"/>
        <v>3.1491581247592717E-24</v>
      </c>
      <c r="DY237" s="26">
        <f t="shared" si="112"/>
        <v>2.191814054832466E-24</v>
      </c>
      <c r="DZ237" s="26">
        <f t="shared" si="113"/>
        <v>1.5133954188128873E-24</v>
      </c>
      <c r="EA237" s="26">
        <f t="shared" si="105"/>
        <v>1.0367354443836237E-24</v>
      </c>
      <c r="EB237" s="26">
        <f t="shared" si="105"/>
        <v>7.0465612235449773E-25</v>
      </c>
      <c r="EC237" s="26">
        <f t="shared" si="99"/>
        <v>4.7523319879721788E-25</v>
      </c>
      <c r="ED237" s="26">
        <f t="shared" si="99"/>
        <v>3.1804067919506208E-25</v>
      </c>
      <c r="EE237" s="26">
        <f t="shared" si="99"/>
        <v>2.1121785564862805E-25</v>
      </c>
      <c r="EF237" s="26">
        <f t="shared" si="99"/>
        <v>1.3921176849568807E-25</v>
      </c>
      <c r="EG237" s="26">
        <f t="shared" si="99"/>
        <v>9.1063337286652467E-26</v>
      </c>
      <c r="EH237" s="26">
        <f t="shared" si="99"/>
        <v>5.9123211521931583E-26</v>
      </c>
      <c r="EI237" s="26">
        <f t="shared" si="99"/>
        <v>3.8101625203022511E-26</v>
      </c>
      <c r="EJ237" s="26">
        <f t="shared" si="99"/>
        <v>2.4373833769580265E-26</v>
      </c>
      <c r="EK237" s="26">
        <f t="shared" si="99"/>
        <v>1.5478273999660675E-26</v>
      </c>
      <c r="EL237" s="26">
        <f t="shared" si="99"/>
        <v>9.7580423041338253E-27</v>
      </c>
      <c r="EM237" s="26">
        <f t="shared" si="99"/>
        <v>6.1075516579830815E-27</v>
      </c>
      <c r="EN237" s="26">
        <f t="shared" si="99"/>
        <v>3.7954071017466169E-27</v>
      </c>
      <c r="EO237" s="26">
        <f t="shared" si="99"/>
        <v>2.3418469351202488E-27</v>
      </c>
      <c r="EP237" s="26">
        <f t="shared" si="99"/>
        <v>1.4347935447567702E-27</v>
      </c>
      <c r="EQ237" s="26">
        <f t="shared" si="99"/>
        <v>8.7291635240445988E-28</v>
      </c>
      <c r="ER237" s="26">
        <f t="shared" si="99"/>
        <v>5.2738696291103322E-28</v>
      </c>
      <c r="ES237" s="26">
        <f t="shared" si="100"/>
        <v>3.1643217774661786E-28</v>
      </c>
      <c r="ET237" s="26">
        <f t="shared" si="100"/>
        <v>1.885589004380568E-28</v>
      </c>
      <c r="EU237" s="26">
        <f t="shared" si="100"/>
        <v>1.1159608393272422E-28</v>
      </c>
      <c r="EV237" s="26">
        <f t="shared" si="100"/>
        <v>6.5600400690184255E-29</v>
      </c>
      <c r="EW237" s="26">
        <f t="shared" si="100"/>
        <v>3.8303589664738374E-29</v>
      </c>
      <c r="EX237" s="26">
        <f t="shared" si="100"/>
        <v>2.2216082005548451E-29</v>
      </c>
      <c r="EY237" s="26">
        <f t="shared" si="100"/>
        <v>1.2799994268097368E-29</v>
      </c>
      <c r="EZ237" s="26">
        <f t="shared" si="100"/>
        <v>7.3263125087134653E-30</v>
      </c>
      <c r="FA237" s="26">
        <f t="shared" si="100"/>
        <v>4.1659424069155852E-30</v>
      </c>
      <c r="FB237" s="26">
        <f t="shared" si="100"/>
        <v>2.3534869441665712E-30</v>
      </c>
      <c r="FC237" s="26">
        <f t="shared" si="100"/>
        <v>1.3209894460806054E-30</v>
      </c>
      <c r="FD237" s="26">
        <f t="shared" si="100"/>
        <v>7.3670565262185943E-31</v>
      </c>
      <c r="FE237" s="26">
        <f t="shared" si="100"/>
        <v>4.082381641917366E-31</v>
      </c>
      <c r="FF237" s="26">
        <f t="shared" si="100"/>
        <v>2.2478936889038676E-31</v>
      </c>
      <c r="FG237" s="26">
        <f t="shared" si="100"/>
        <v>1.229979565626634E-31</v>
      </c>
      <c r="FH237" s="26">
        <f t="shared" si="100"/>
        <v>6.6880138880948173E-32</v>
      </c>
    </row>
    <row r="238" spans="2:164" ht="19.2" customHeight="1" x14ac:dyDescent="0.3">
      <c r="B238" s="26">
        <f t="shared" si="96"/>
        <v>4.8561449508352214E-19</v>
      </c>
      <c r="C238" s="3">
        <v>15</v>
      </c>
      <c r="D238" s="26">
        <f t="shared" si="101"/>
        <v>7.9922988710770735E-57</v>
      </c>
      <c r="E238" s="26">
        <f t="shared" si="101"/>
        <v>6.9533000178370541E-55</v>
      </c>
      <c r="F238" s="26">
        <f t="shared" si="101"/>
        <v>3.0246855077590874E-53</v>
      </c>
      <c r="G238" s="26">
        <f t="shared" si="101"/>
        <v>8.7715879725014639E-52</v>
      </c>
      <c r="H238" s="26">
        <f t="shared" si="101"/>
        <v>1.9078203840190638E-50</v>
      </c>
      <c r="I238" s="26">
        <f t="shared" si="101"/>
        <v>3.3196074681931769E-49</v>
      </c>
      <c r="J238" s="26">
        <f t="shared" si="101"/>
        <v>4.8134308288800582E-48</v>
      </c>
      <c r="K238" s="26">
        <f t="shared" si="101"/>
        <v>5.9824068873223655E-47</v>
      </c>
      <c r="L238" s="26">
        <f t="shared" si="101"/>
        <v>6.5058674899631055E-46</v>
      </c>
      <c r="M238" s="26">
        <f t="shared" si="101"/>
        <v>6.2890052402976544E-45</v>
      </c>
      <c r="N238" s="26">
        <f t="shared" si="101"/>
        <v>5.4714345590590267E-44</v>
      </c>
      <c r="O238" s="26">
        <f t="shared" si="101"/>
        <v>4.3274073330738895E-43</v>
      </c>
      <c r="P238" s="26">
        <f t="shared" si="101"/>
        <v>3.137370316478593E-42</v>
      </c>
      <c r="Q238" s="26">
        <f t="shared" si="101"/>
        <v>2.0996247502587535E-41</v>
      </c>
      <c r="R238" s="26">
        <f t="shared" si="101"/>
        <v>1.3047668090893637E-40</v>
      </c>
      <c r="S238" s="26">
        <f t="shared" si="101"/>
        <v>7.5676474927183073E-40</v>
      </c>
      <c r="T238" s="26">
        <f t="shared" si="107"/>
        <v>4.1149083241655853E-39</v>
      </c>
      <c r="U238" s="26">
        <f t="shared" si="107"/>
        <v>2.1058648482494318E-38</v>
      </c>
      <c r="V238" s="26">
        <f t="shared" si="107"/>
        <v>1.0178346766538974E-37</v>
      </c>
      <c r="W238" s="26">
        <f t="shared" si="107"/>
        <v>4.6606114141520675E-37</v>
      </c>
      <c r="X238" s="26">
        <f t="shared" si="107"/>
        <v>2.0273659651561591E-36</v>
      </c>
      <c r="Y238" s="26">
        <f t="shared" si="107"/>
        <v>8.3990875699326491E-36</v>
      </c>
      <c r="Z238" s="26">
        <f t="shared" si="107"/>
        <v>3.3214573572006274E-35</v>
      </c>
      <c r="AA238" s="26">
        <f t="shared" si="107"/>
        <v>1.2563773481585024E-34</v>
      </c>
      <c r="AB238" s="26">
        <f t="shared" si="107"/>
        <v>4.5543678870745717E-34</v>
      </c>
      <c r="AC238" s="26">
        <f t="shared" si="107"/>
        <v>1.5849200247019524E-33</v>
      </c>
      <c r="AD238" s="26">
        <f t="shared" si="107"/>
        <v>5.3033862365026588E-33</v>
      </c>
      <c r="AE238" s="26">
        <f t="shared" si="107"/>
        <v>1.7088688984286366E-32</v>
      </c>
      <c r="AF238" s="26">
        <f t="shared" si="107"/>
        <v>5.3096997915461515E-32</v>
      </c>
      <c r="AG238" s="26">
        <f t="shared" si="107"/>
        <v>1.5929099374638434E-31</v>
      </c>
      <c r="AH238" s="26">
        <f t="shared" si="107"/>
        <v>4.6194388186451147E-31</v>
      </c>
      <c r="AI238" s="26">
        <f t="shared" si="107"/>
        <v>1.296423152329439E-30</v>
      </c>
      <c r="AJ238" s="26">
        <f t="shared" si="108"/>
        <v>3.5246504453956603E-30</v>
      </c>
      <c r="AK238" s="26">
        <f t="shared" si="108"/>
        <v>9.2922602651340207E-30</v>
      </c>
      <c r="AL238" s="26">
        <f t="shared" si="108"/>
        <v>2.3777254207842926E-29</v>
      </c>
      <c r="AM238" s="26">
        <f t="shared" si="108"/>
        <v>5.9103460459495105E-29</v>
      </c>
      <c r="AN238" s="26">
        <f t="shared" si="108"/>
        <v>1.4283336277711366E-28</v>
      </c>
      <c r="AO238" s="26">
        <f t="shared" si="108"/>
        <v>3.3585142058402458E-28</v>
      </c>
      <c r="AP238" s="26">
        <f t="shared" si="108"/>
        <v>7.6892298923184529E-28</v>
      </c>
      <c r="AQ238" s="26">
        <f t="shared" si="108"/>
        <v>1.7152897452094973E-27</v>
      </c>
      <c r="AR238" s="26">
        <f t="shared" si="108"/>
        <v>3.7307551958306662E-27</v>
      </c>
      <c r="AS238" s="26">
        <f t="shared" si="108"/>
        <v>7.9164805374943315E-27</v>
      </c>
      <c r="AT238" s="26">
        <f t="shared" si="108"/>
        <v>1.639842397052395E-26</v>
      </c>
      <c r="AU238" s="26">
        <f t="shared" si="108"/>
        <v>3.3178206638036868E-26</v>
      </c>
      <c r="AV238" s="26">
        <f t="shared" si="108"/>
        <v>6.5602363125208975E-26</v>
      </c>
      <c r="AW238" s="26">
        <f t="shared" si="108"/>
        <v>1.2683123537540381E-25</v>
      </c>
      <c r="AX238" s="26">
        <f t="shared" si="108"/>
        <v>2.3987646690565539E-25</v>
      </c>
      <c r="AY238" s="26">
        <f t="shared" si="108"/>
        <v>4.4402665150621575E-25</v>
      </c>
      <c r="AZ238" s="26">
        <f t="shared" si="109"/>
        <v>8.0479830585501391E-25</v>
      </c>
      <c r="BA238" s="26">
        <f t="shared" si="109"/>
        <v>1.4289276042731891E-24</v>
      </c>
      <c r="BB238" s="26">
        <f t="shared" si="109"/>
        <v>2.4863340314353569E-24</v>
      </c>
      <c r="BC238" s="26">
        <f t="shared" si="109"/>
        <v>4.2413933477426582E-24</v>
      </c>
      <c r="BD238" s="26">
        <f t="shared" si="109"/>
        <v>7.0961773318001787E-24</v>
      </c>
      <c r="BE238" s="26">
        <f t="shared" si="109"/>
        <v>1.1648442035219171E-23</v>
      </c>
      <c r="BF238" s="26">
        <f t="shared" si="109"/>
        <v>1.8766934390075371E-23</v>
      </c>
      <c r="BG238" s="26">
        <f t="shared" si="109"/>
        <v>2.968587803521022E-23</v>
      </c>
      <c r="BH238" s="26">
        <f t="shared" si="109"/>
        <v>4.6119131947558697E-23</v>
      </c>
      <c r="BI238" s="26">
        <f t="shared" si="109"/>
        <v>7.0392359288379136E-23</v>
      </c>
      <c r="BJ238" s="26">
        <f t="shared" si="109"/>
        <v>1.0558853893256814E-22</v>
      </c>
      <c r="BK238" s="26">
        <f t="shared" si="109"/>
        <v>1.5569835401921052E-22</v>
      </c>
      <c r="BL238" s="26">
        <f t="shared" si="109"/>
        <v>2.2576261332785607E-22</v>
      </c>
      <c r="BM238" s="26">
        <f t="shared" si="109"/>
        <v>3.2198930097579473E-22</v>
      </c>
      <c r="BN238" s="26">
        <f t="shared" si="109"/>
        <v>4.5182369653055045E-22</v>
      </c>
      <c r="BO238" s="26">
        <f t="shared" si="109"/>
        <v>6.2394700949456904E-22</v>
      </c>
      <c r="BP238" s="26">
        <f t="shared" si="110"/>
        <v>8.4817796603168229E-22</v>
      </c>
      <c r="BQ238" s="26">
        <f t="shared" si="110"/>
        <v>1.1352535853039417E-21</v>
      </c>
      <c r="BR238" s="26">
        <f t="shared" si="110"/>
        <v>1.4964706351733761E-21</v>
      </c>
      <c r="BS238" s="26">
        <f t="shared" si="110"/>
        <v>1.9431782874639392E-21</v>
      </c>
      <c r="BT238" s="26">
        <f t="shared" si="110"/>
        <v>2.486125161902389E-21</v>
      </c>
      <c r="BU238" s="26">
        <f t="shared" si="110"/>
        <v>3.1346795519638892E-21</v>
      </c>
      <c r="BV238" s="26">
        <f t="shared" si="110"/>
        <v>3.8959588717265423E-21</v>
      </c>
      <c r="BW238" s="26">
        <f t="shared" si="110"/>
        <v>4.7739214343691515E-21</v>
      </c>
      <c r="BX238" s="26">
        <f t="shared" si="110"/>
        <v>5.7684883998627202E-21</v>
      </c>
      <c r="BY238" s="26">
        <f t="shared" si="110"/>
        <v>6.8747738464117428E-21</v>
      </c>
      <c r="BZ238" s="26">
        <f t="shared" si="110"/>
        <v>8.0825043869975775E-21</v>
      </c>
      <c r="CA238" s="26">
        <f t="shared" si="110"/>
        <v>9.3757050889171953E-21</v>
      </c>
      <c r="CB238" s="26">
        <f t="shared" si="110"/>
        <v>1.0732715035997328E-20</v>
      </c>
      <c r="CC238" s="26">
        <f t="shared" si="110"/>
        <v>1.2126574131581389E-20</v>
      </c>
      <c r="CD238" s="26">
        <f t="shared" si="110"/>
        <v>1.3525794223686945E-20</v>
      </c>
      <c r="CE238" s="26">
        <f t="shared" si="110"/>
        <v>1.4895494904566609E-20</v>
      </c>
      <c r="CF238" s="26">
        <f t="shared" si="114"/>
        <v>1.6198850708716189E-20</v>
      </c>
      <c r="CG238" s="26">
        <f t="shared" si="114"/>
        <v>1.7398765576028498E-20</v>
      </c>
      <c r="CH238" s="26">
        <f t="shared" si="114"/>
        <v>1.845966591603025E-20</v>
      </c>
      <c r="CI238" s="26">
        <f t="shared" si="114"/>
        <v>1.9349288369814833E-20</v>
      </c>
      <c r="CJ238" s="26">
        <f t="shared" si="114"/>
        <v>2.0040334383022503E-20</v>
      </c>
      <c r="CK238" s="26">
        <f t="shared" si="114"/>
        <v>2.0511871662623033E-20</v>
      </c>
      <c r="CL238" s="26">
        <f t="shared" si="114"/>
        <v>2.0750381798234931E-20</v>
      </c>
      <c r="CM238" s="26">
        <f t="shared" si="114"/>
        <v>2.0750381798234934E-20</v>
      </c>
      <c r="CN238" s="26">
        <f t="shared" si="114"/>
        <v>2.0514582005073171E-20</v>
      </c>
      <c r="CO238" s="26">
        <f t="shared" si="114"/>
        <v>2.0053580162262543E-20</v>
      </c>
      <c r="CP238" s="26">
        <f t="shared" si="114"/>
        <v>1.9385127490187116E-20</v>
      </c>
      <c r="CQ238" s="26">
        <f t="shared" si="114"/>
        <v>1.8533033974134952E-20</v>
      </c>
      <c r="CR238" s="26">
        <f t="shared" si="114"/>
        <v>1.7525803866845E-20</v>
      </c>
      <c r="CS238" s="26">
        <f t="shared" si="114"/>
        <v>1.6395106843177594E-20</v>
      </c>
      <c r="CT238" s="26">
        <f t="shared" si="114"/>
        <v>1.51741946314516E-20</v>
      </c>
      <c r="CU238" s="26">
        <f t="shared" si="111"/>
        <v>1.3896367715118838E-20</v>
      </c>
      <c r="CV238" s="26">
        <f t="shared" si="111"/>
        <v>1.2593583241826417E-20</v>
      </c>
      <c r="CW238" s="26">
        <f t="shared" si="111"/>
        <v>1.1295275691122675E-20</v>
      </c>
      <c r="CX238" s="26">
        <f t="shared" si="111"/>
        <v>1.0027438623751743E-20</v>
      </c>
      <c r="CY238" s="26">
        <f t="shared" si="111"/>
        <v>8.8119915178424571E-21</v>
      </c>
      <c r="CZ238" s="26">
        <f t="shared" si="111"/>
        <v>7.66643262052294E-21</v>
      </c>
      <c r="DA238" s="26">
        <f t="shared" si="111"/>
        <v>6.6037587919356054E-21</v>
      </c>
      <c r="DB238" s="26">
        <f t="shared" si="111"/>
        <v>5.6326177931215306E-21</v>
      </c>
      <c r="DC238" s="26">
        <f t="shared" si="111"/>
        <v>4.757648038850246E-21</v>
      </c>
      <c r="DD238" s="26">
        <f t="shared" si="111"/>
        <v>3.9799555709612539E-21</v>
      </c>
      <c r="DE238" s="26">
        <f t="shared" si="111"/>
        <v>3.2976774730821826E-21</v>
      </c>
      <c r="DF238" s="26">
        <f t="shared" si="111"/>
        <v>2.7065843411146174E-21</v>
      </c>
      <c r="DG238" s="26">
        <f t="shared" si="111"/>
        <v>2.2006807259530106E-21</v>
      </c>
      <c r="DH238" s="26">
        <f t="shared" si="111"/>
        <v>1.7727705847954829E-21</v>
      </c>
      <c r="DI238" s="26">
        <f t="shared" si="111"/>
        <v>1.4149636777725399E-21</v>
      </c>
      <c r="DJ238" s="26">
        <f t="shared" si="112"/>
        <v>1.1191076360564633E-21</v>
      </c>
      <c r="DK238" s="26">
        <f t="shared" si="112"/>
        <v>8.7713841744966042E-22</v>
      </c>
      <c r="DL238" s="26">
        <f t="shared" si="112"/>
        <v>6.813485921260777E-22</v>
      </c>
      <c r="DM238" s="26">
        <f t="shared" si="112"/>
        <v>5.2457811960149305E-22</v>
      </c>
      <c r="DN238" s="26">
        <f t="shared" si="112"/>
        <v>4.0033593338008656E-22</v>
      </c>
      <c r="DO238" s="26">
        <f t="shared" si="112"/>
        <v>3.0286283655710929E-22</v>
      </c>
      <c r="DP238" s="26">
        <f t="shared" si="112"/>
        <v>2.2714712741783154E-22</v>
      </c>
      <c r="DQ238" s="26">
        <f t="shared" si="112"/>
        <v>1.689042742337712E-22</v>
      </c>
      <c r="DR238" s="26">
        <f t="shared" si="112"/>
        <v>1.2453111744354442E-22</v>
      </c>
      <c r="DS238" s="26">
        <f t="shared" si="112"/>
        <v>9.1043758130994391E-23</v>
      </c>
      <c r="DT238" s="26">
        <f t="shared" si="112"/>
        <v>6.6006724644970655E-23</v>
      </c>
      <c r="DU238" s="26">
        <f t="shared" si="112"/>
        <v>4.7459380529854853E-23</v>
      </c>
      <c r="DV238" s="26">
        <f t="shared" si="112"/>
        <v>3.3843984476208071E-23</v>
      </c>
      <c r="DW238" s="26">
        <f t="shared" si="112"/>
        <v>2.3938428044147277E-23</v>
      </c>
      <c r="DX238" s="26">
        <f t="shared" si="112"/>
        <v>1.6795509998716195E-23</v>
      </c>
      <c r="DY238" s="26">
        <f t="shared" si="112"/>
        <v>1.1689674959106539E-23</v>
      </c>
      <c r="DZ238" s="26">
        <f t="shared" si="113"/>
        <v>8.0714422336687699E-24</v>
      </c>
      <c r="EA238" s="26">
        <f t="shared" si="105"/>
        <v>5.5292557033793525E-24</v>
      </c>
      <c r="EB238" s="26">
        <f t="shared" si="105"/>
        <v>3.7581659858906725E-24</v>
      </c>
      <c r="EC238" s="26">
        <f t="shared" si="99"/>
        <v>2.5345770602518406E-24</v>
      </c>
      <c r="ED238" s="26">
        <f t="shared" si="99"/>
        <v>1.696216955707006E-24</v>
      </c>
      <c r="EE238" s="26">
        <f t="shared" si="99"/>
        <v>1.1264952301260215E-24</v>
      </c>
      <c r="EF238" s="26">
        <f t="shared" si="99"/>
        <v>7.4246276531033985E-25</v>
      </c>
      <c r="EG238" s="26">
        <f t="shared" si="99"/>
        <v>4.8567113219548212E-25</v>
      </c>
      <c r="EH238" s="26">
        <f t="shared" si="99"/>
        <v>3.1532379478363663E-25</v>
      </c>
      <c r="EI238" s="26">
        <f t="shared" si="99"/>
        <v>2.0320866774945435E-25</v>
      </c>
      <c r="EJ238" s="26">
        <f t="shared" si="99"/>
        <v>1.2999378010442869E-25</v>
      </c>
      <c r="EK238" s="26">
        <f t="shared" si="99"/>
        <v>8.2550794664857318E-26</v>
      </c>
      <c r="EL238" s="26">
        <f t="shared" si="99"/>
        <v>5.2042892288713984E-26</v>
      </c>
      <c r="EM238" s="26">
        <f t="shared" si="99"/>
        <v>3.2573608842576586E-26</v>
      </c>
      <c r="EN238" s="26">
        <f t="shared" si="99"/>
        <v>2.0242171209315383E-26</v>
      </c>
      <c r="EO238" s="26">
        <f t="shared" si="99"/>
        <v>1.2489850320641387E-26</v>
      </c>
      <c r="EP238" s="26">
        <f t="shared" si="99"/>
        <v>7.6522322387028098E-27</v>
      </c>
      <c r="EQ238" s="26">
        <f t="shared" si="99"/>
        <v>4.6555538794904742E-27</v>
      </c>
      <c r="ER238" s="26">
        <f t="shared" ref="ER238:FG255" si="115">$B238*ER$221</f>
        <v>2.812730468858857E-27</v>
      </c>
      <c r="ES238" s="26">
        <f t="shared" si="100"/>
        <v>1.6876382813153032E-27</v>
      </c>
      <c r="ET238" s="26">
        <f t="shared" si="100"/>
        <v>1.0056474690029743E-27</v>
      </c>
      <c r="EU238" s="26">
        <f t="shared" si="100"/>
        <v>5.951791143078653E-28</v>
      </c>
      <c r="EV238" s="26">
        <f t="shared" si="100"/>
        <v>3.4986880368098431E-28</v>
      </c>
      <c r="EW238" s="26">
        <f t="shared" si="100"/>
        <v>2.042858115452723E-28</v>
      </c>
      <c r="EX238" s="26">
        <f t="shared" si="100"/>
        <v>1.1848577069625896E-28</v>
      </c>
      <c r="EY238" s="26">
        <f t="shared" si="100"/>
        <v>6.8266636096519609E-29</v>
      </c>
      <c r="EZ238" s="26">
        <f t="shared" si="100"/>
        <v>3.9073666713138669E-29</v>
      </c>
      <c r="FA238" s="26">
        <f t="shared" si="100"/>
        <v>2.2218359503549889E-29</v>
      </c>
      <c r="FB238" s="26">
        <f t="shared" si="100"/>
        <v>1.255193036888844E-29</v>
      </c>
      <c r="FC238" s="26">
        <f t="shared" si="100"/>
        <v>7.0452770457632627E-30</v>
      </c>
      <c r="FD238" s="26">
        <f t="shared" si="100"/>
        <v>3.9290968139832685E-30</v>
      </c>
      <c r="FE238" s="26">
        <f t="shared" si="100"/>
        <v>2.1772702090226057E-30</v>
      </c>
      <c r="FF238" s="26">
        <f t="shared" si="100"/>
        <v>1.1988766340820682E-30</v>
      </c>
      <c r="FG238" s="26">
        <f t="shared" si="100"/>
        <v>6.5598910166754119E-31</v>
      </c>
      <c r="FH238" s="26">
        <f t="shared" ref="FH238:FH254" si="116">$B238*FH$221</f>
        <v>3.5669407403172528E-31</v>
      </c>
    </row>
    <row r="239" spans="2:164" ht="19.2" customHeight="1" x14ac:dyDescent="0.3">
      <c r="B239" s="26">
        <f t="shared" si="96"/>
        <v>2.4280724754175913E-18</v>
      </c>
      <c r="C239" s="3">
        <v>16</v>
      </c>
      <c r="D239" s="26">
        <f t="shared" si="101"/>
        <v>3.9961494355385049E-56</v>
      </c>
      <c r="E239" s="26">
        <f t="shared" si="101"/>
        <v>3.4766500089184991E-54</v>
      </c>
      <c r="F239" s="26">
        <f t="shared" si="101"/>
        <v>1.5123427538795317E-52</v>
      </c>
      <c r="G239" s="26">
        <f t="shared" si="101"/>
        <v>4.3857939862506971E-51</v>
      </c>
      <c r="H239" s="26">
        <f t="shared" si="101"/>
        <v>9.5391019200952437E-50</v>
      </c>
      <c r="I239" s="26">
        <f t="shared" si="101"/>
        <v>1.659803734096575E-48</v>
      </c>
      <c r="J239" s="26">
        <f t="shared" si="101"/>
        <v>2.4067154144400098E-47</v>
      </c>
      <c r="K239" s="26">
        <f t="shared" si="101"/>
        <v>2.9912034436611588E-46</v>
      </c>
      <c r="L239" s="26">
        <f t="shared" si="101"/>
        <v>3.2529337449815264E-45</v>
      </c>
      <c r="M239" s="26">
        <f t="shared" si="101"/>
        <v>3.144502620148802E-44</v>
      </c>
      <c r="N239" s="26">
        <f t="shared" si="101"/>
        <v>2.7357172795294914E-43</v>
      </c>
      <c r="O239" s="26">
        <f t="shared" si="101"/>
        <v>2.1637036665369276E-42</v>
      </c>
      <c r="P239" s="26">
        <f t="shared" si="101"/>
        <v>1.5686851582392839E-41</v>
      </c>
      <c r="Q239" s="26">
        <f t="shared" si="101"/>
        <v>1.0498123751293683E-40</v>
      </c>
      <c r="R239" s="26">
        <f t="shared" si="101"/>
        <v>6.5238340454467667E-40</v>
      </c>
      <c r="S239" s="26">
        <f t="shared" si="101"/>
        <v>3.7838237463591236E-39</v>
      </c>
      <c r="T239" s="26">
        <f t="shared" si="107"/>
        <v>2.0574541620827763E-38</v>
      </c>
      <c r="U239" s="26">
        <f t="shared" si="107"/>
        <v>1.0529324241247076E-37</v>
      </c>
      <c r="V239" s="26">
        <f t="shared" si="107"/>
        <v>5.0891733832694465E-37</v>
      </c>
      <c r="W239" s="26">
        <f t="shared" si="107"/>
        <v>2.3303057070760151E-36</v>
      </c>
      <c r="X239" s="26">
        <f t="shared" si="107"/>
        <v>1.0136829825780715E-35</v>
      </c>
      <c r="Y239" s="26">
        <f t="shared" si="107"/>
        <v>4.1995437849662915E-35</v>
      </c>
      <c r="Z239" s="26">
        <f t="shared" si="107"/>
        <v>1.6607286786003004E-34</v>
      </c>
      <c r="AA239" s="26">
        <f t="shared" si="107"/>
        <v>6.2818867407924611E-34</v>
      </c>
      <c r="AB239" s="26">
        <f t="shared" si="107"/>
        <v>2.2771839435372676E-33</v>
      </c>
      <c r="AC239" s="26">
        <f t="shared" si="107"/>
        <v>7.9246001235096986E-33</v>
      </c>
      <c r="AD239" s="26">
        <f t="shared" si="107"/>
        <v>2.6516931182513081E-32</v>
      </c>
      <c r="AE239" s="26">
        <f t="shared" si="107"/>
        <v>8.5443444921431139E-32</v>
      </c>
      <c r="AF239" s="26">
        <f t="shared" si="107"/>
        <v>2.6548498957730549E-31</v>
      </c>
      <c r="AG239" s="26">
        <f t="shared" si="107"/>
        <v>7.9645496873191545E-31</v>
      </c>
      <c r="AH239" s="26">
        <f t="shared" si="107"/>
        <v>2.3097194093225391E-30</v>
      </c>
      <c r="AI239" s="26">
        <f t="shared" si="107"/>
        <v>6.482115761647144E-30</v>
      </c>
      <c r="AJ239" s="26">
        <f t="shared" si="108"/>
        <v>1.762325222697816E-29</v>
      </c>
      <c r="AK239" s="26">
        <f t="shared" si="108"/>
        <v>4.6461301325669732E-29</v>
      </c>
      <c r="AL239" s="26">
        <f t="shared" si="108"/>
        <v>1.1888627103921367E-28</v>
      </c>
      <c r="AM239" s="26">
        <f t="shared" si="108"/>
        <v>2.9551730229747315E-28</v>
      </c>
      <c r="AN239" s="26">
        <f t="shared" si="108"/>
        <v>7.1416681388556254E-28</v>
      </c>
      <c r="AO239" s="26">
        <f t="shared" si="108"/>
        <v>1.6792571029201097E-27</v>
      </c>
      <c r="AP239" s="26">
        <f t="shared" si="108"/>
        <v>3.8446149461591956E-27</v>
      </c>
      <c r="AQ239" s="26">
        <f t="shared" si="108"/>
        <v>8.5764487260474185E-27</v>
      </c>
      <c r="AR239" s="26">
        <f t="shared" si="108"/>
        <v>1.8653775979153183E-26</v>
      </c>
      <c r="AS239" s="26">
        <f t="shared" si="108"/>
        <v>3.9582402687471339E-26</v>
      </c>
      <c r="AT239" s="26">
        <f t="shared" si="108"/>
        <v>8.1992119852619102E-26</v>
      </c>
      <c r="AU239" s="26">
        <f t="shared" si="108"/>
        <v>1.6589103319018301E-25</v>
      </c>
      <c r="AV239" s="26">
        <f t="shared" si="108"/>
        <v>3.2801181562604225E-25</v>
      </c>
      <c r="AW239" s="26">
        <f t="shared" si="108"/>
        <v>6.3415617687701399E-25</v>
      </c>
      <c r="AX239" s="26">
        <f t="shared" si="108"/>
        <v>1.1993823345282673E-24</v>
      </c>
      <c r="AY239" s="26">
        <f t="shared" si="108"/>
        <v>2.2201332575310614E-24</v>
      </c>
      <c r="AZ239" s="26">
        <f t="shared" si="109"/>
        <v>4.0239915292750372E-24</v>
      </c>
      <c r="BA239" s="26">
        <f t="shared" si="109"/>
        <v>7.1446380213658883E-24</v>
      </c>
      <c r="BB239" s="26">
        <f t="shared" si="109"/>
        <v>1.2431670157176685E-23</v>
      </c>
      <c r="BC239" s="26">
        <f t="shared" si="109"/>
        <v>2.1206966738713121E-23</v>
      </c>
      <c r="BD239" s="26">
        <f t="shared" si="109"/>
        <v>3.548088665900061E-23</v>
      </c>
      <c r="BE239" s="26">
        <f t="shared" si="109"/>
        <v>5.8242210176095391E-23</v>
      </c>
      <c r="BF239" s="26">
        <f t="shared" si="109"/>
        <v>9.383467195037611E-23</v>
      </c>
      <c r="BG239" s="26">
        <f t="shared" si="109"/>
        <v>1.4842939017604993E-22</v>
      </c>
      <c r="BH239" s="26">
        <f t="shared" si="109"/>
        <v>2.3059565973779163E-22</v>
      </c>
      <c r="BI239" s="26">
        <f t="shared" si="109"/>
        <v>3.5196179644189288E-22</v>
      </c>
      <c r="BJ239" s="26">
        <f t="shared" si="109"/>
        <v>5.2794269466283643E-22</v>
      </c>
      <c r="BK239" s="26">
        <f t="shared" si="109"/>
        <v>7.7849177009604639E-22</v>
      </c>
      <c r="BL239" s="26">
        <f t="shared" si="109"/>
        <v>1.1288130666392715E-21</v>
      </c>
      <c r="BM239" s="26">
        <f t="shared" si="109"/>
        <v>1.6099465048789609E-21</v>
      </c>
      <c r="BN239" s="26">
        <f t="shared" si="109"/>
        <v>2.2591184826527341E-21</v>
      </c>
      <c r="BO239" s="26">
        <f t="shared" si="109"/>
        <v>3.1197350474728204E-21</v>
      </c>
      <c r="BP239" s="26">
        <f t="shared" si="110"/>
        <v>4.2408898301583772E-21</v>
      </c>
      <c r="BQ239" s="26">
        <f t="shared" si="110"/>
        <v>5.6762679265196632E-21</v>
      </c>
      <c r="BR239" s="26">
        <f t="shared" si="110"/>
        <v>7.4823531758668205E-21</v>
      </c>
      <c r="BS239" s="26">
        <f t="shared" si="110"/>
        <v>9.7158914373196184E-21</v>
      </c>
      <c r="BT239" s="26">
        <f t="shared" si="110"/>
        <v>1.2430625809511846E-20</v>
      </c>
      <c r="BU239" s="26">
        <f t="shared" si="110"/>
        <v>1.5673397759819322E-20</v>
      </c>
      <c r="BV239" s="26">
        <f t="shared" si="110"/>
        <v>1.9479794358632557E-20</v>
      </c>
      <c r="BW239" s="26">
        <f t="shared" si="110"/>
        <v>2.3869607171845569E-20</v>
      </c>
      <c r="BX239" s="26">
        <f t="shared" si="110"/>
        <v>2.8842441999313369E-20</v>
      </c>
      <c r="BY239" s="26">
        <f t="shared" si="110"/>
        <v>3.4373869232058439E-20</v>
      </c>
      <c r="BZ239" s="26">
        <f t="shared" si="110"/>
        <v>4.0412521934987566E-20</v>
      </c>
      <c r="CA239" s="26">
        <f t="shared" si="110"/>
        <v>4.6878525444585603E-20</v>
      </c>
      <c r="CB239" s="26">
        <f t="shared" si="110"/>
        <v>5.3663575179986208E-20</v>
      </c>
      <c r="CC239" s="26">
        <f t="shared" si="110"/>
        <v>6.0632870657906462E-20</v>
      </c>
      <c r="CD239" s="26">
        <f t="shared" si="110"/>
        <v>6.7628971118434191E-20</v>
      </c>
      <c r="CE239" s="26">
        <f t="shared" si="110"/>
        <v>7.4477474522832457E-20</v>
      </c>
      <c r="CF239" s="26">
        <f t="shared" si="114"/>
        <v>8.099425354358031E-20</v>
      </c>
      <c r="CG239" s="26">
        <f t="shared" si="114"/>
        <v>8.6993827880141808E-20</v>
      </c>
      <c r="CH239" s="26">
        <f t="shared" si="114"/>
        <v>9.2298329580150505E-20</v>
      </c>
      <c r="CI239" s="26">
        <f t="shared" si="114"/>
        <v>9.6746441849073387E-20</v>
      </c>
      <c r="CJ239" s="26">
        <f t="shared" si="114"/>
        <v>1.0020167191511171E-19</v>
      </c>
      <c r="CK239" s="26">
        <f t="shared" si="114"/>
        <v>1.0255935831311435E-19</v>
      </c>
      <c r="CL239" s="26">
        <f t="shared" si="114"/>
        <v>1.0375190899117382E-19</v>
      </c>
      <c r="CM239" s="26">
        <f t="shared" si="114"/>
        <v>1.0375190899117385E-19</v>
      </c>
      <c r="CN239" s="26">
        <f t="shared" si="114"/>
        <v>1.0257291002536503E-19</v>
      </c>
      <c r="CO239" s="26">
        <f t="shared" si="114"/>
        <v>1.0026790081131192E-19</v>
      </c>
      <c r="CP239" s="26">
        <f t="shared" si="114"/>
        <v>9.6925637450934807E-20</v>
      </c>
      <c r="CQ239" s="26">
        <f t="shared" si="114"/>
        <v>9.2665169870674008E-20</v>
      </c>
      <c r="CR239" s="26">
        <f t="shared" si="114"/>
        <v>8.7629019334224299E-20</v>
      </c>
      <c r="CS239" s="26">
        <f t="shared" si="114"/>
        <v>8.1975534215887307E-20</v>
      </c>
      <c r="CT239" s="26">
        <f t="shared" si="114"/>
        <v>7.5870973157257397E-20</v>
      </c>
      <c r="CU239" s="26">
        <f t="shared" si="111"/>
        <v>6.9481838575593631E-20</v>
      </c>
      <c r="CV239" s="26">
        <f t="shared" si="111"/>
        <v>6.2967916209131586E-20</v>
      </c>
      <c r="CW239" s="26">
        <f t="shared" si="111"/>
        <v>5.6476378455612923E-20</v>
      </c>
      <c r="CX239" s="26">
        <f t="shared" si="111"/>
        <v>5.0137193118758316E-20</v>
      </c>
      <c r="CY239" s="26">
        <f t="shared" si="111"/>
        <v>4.4059957589211936E-20</v>
      </c>
      <c r="CZ239" s="26">
        <f t="shared" si="111"/>
        <v>3.8332163102614393E-20</v>
      </c>
      <c r="DA239" s="26">
        <f t="shared" si="111"/>
        <v>3.3018793959677764E-20</v>
      </c>
      <c r="DB239" s="26">
        <f t="shared" si="111"/>
        <v>2.8163088965607427E-20</v>
      </c>
      <c r="DC239" s="26">
        <f t="shared" si="111"/>
        <v>2.378824019425104E-20</v>
      </c>
      <c r="DD239" s="26">
        <f t="shared" si="111"/>
        <v>1.9899777854806111E-20</v>
      </c>
      <c r="DE239" s="26">
        <f t="shared" si="111"/>
        <v>1.6488387365410783E-20</v>
      </c>
      <c r="DF239" s="26">
        <f t="shared" si="111"/>
        <v>1.3532921705572979E-20</v>
      </c>
      <c r="DG239" s="26">
        <f t="shared" si="111"/>
        <v>1.1003403629764966E-20</v>
      </c>
      <c r="DH239" s="26">
        <f t="shared" si="111"/>
        <v>8.8638529239773431E-21</v>
      </c>
      <c r="DI239" s="26">
        <f t="shared" si="111"/>
        <v>7.0748183888626426E-21</v>
      </c>
      <c r="DJ239" s="26">
        <f t="shared" si="112"/>
        <v>5.5955381802822722E-21</v>
      </c>
      <c r="DK239" s="26">
        <f t="shared" si="112"/>
        <v>4.3856920872482667E-21</v>
      </c>
      <c r="DL239" s="26">
        <f t="shared" si="112"/>
        <v>3.4067429606303615E-21</v>
      </c>
      <c r="DM239" s="26">
        <f t="shared" si="112"/>
        <v>2.6228905980074446E-21</v>
      </c>
      <c r="DN239" s="26">
        <f t="shared" si="112"/>
        <v>2.0016796669004168E-21</v>
      </c>
      <c r="DO239" s="26">
        <f t="shared" si="112"/>
        <v>1.5143141827855343E-21</v>
      </c>
      <c r="DP239" s="26">
        <f t="shared" si="112"/>
        <v>1.1357356370891487E-21</v>
      </c>
      <c r="DQ239" s="26">
        <f t="shared" si="112"/>
        <v>8.4452137116884923E-22</v>
      </c>
      <c r="DR239" s="26">
        <f t="shared" si="112"/>
        <v>6.2265558721771711E-22</v>
      </c>
      <c r="DS239" s="26">
        <f t="shared" si="112"/>
        <v>4.5521879065496833E-22</v>
      </c>
      <c r="DT239" s="26">
        <f t="shared" si="112"/>
        <v>3.3003362322485062E-22</v>
      </c>
      <c r="DU239" s="26">
        <f t="shared" si="112"/>
        <v>2.3729690264927238E-22</v>
      </c>
      <c r="DV239" s="26">
        <f t="shared" si="112"/>
        <v>1.69219922381039E-22</v>
      </c>
      <c r="DW239" s="26">
        <f t="shared" si="112"/>
        <v>1.1969214022073544E-22</v>
      </c>
      <c r="DX239" s="26">
        <f t="shared" si="112"/>
        <v>8.3977549993580297E-23</v>
      </c>
      <c r="DY239" s="26">
        <f t="shared" si="112"/>
        <v>5.8448374795532224E-23</v>
      </c>
      <c r="DZ239" s="26">
        <f t="shared" si="113"/>
        <v>4.0357211168343528E-23</v>
      </c>
      <c r="EA239" s="26">
        <f t="shared" si="105"/>
        <v>2.7646278516896543E-23</v>
      </c>
      <c r="EB239" s="26">
        <f t="shared" si="105"/>
        <v>1.8790829929453212E-23</v>
      </c>
      <c r="EC239" s="26">
        <f t="shared" si="105"/>
        <v>1.2672885301259103E-23</v>
      </c>
      <c r="ED239" s="26">
        <f t="shared" si="105"/>
        <v>8.4810847785349618E-24</v>
      </c>
      <c r="EE239" s="26">
        <f t="shared" si="105"/>
        <v>5.6324761506300633E-24</v>
      </c>
      <c r="EF239" s="26">
        <f t="shared" si="105"/>
        <v>3.7123138265516693E-24</v>
      </c>
      <c r="EG239" s="26">
        <f t="shared" si="105"/>
        <v>2.428355660977391E-24</v>
      </c>
      <c r="EH239" s="26">
        <f t="shared" si="105"/>
        <v>1.5766189739181706E-24</v>
      </c>
      <c r="EI239" s="26">
        <f t="shared" si="105"/>
        <v>1.0160433387472637E-24</v>
      </c>
      <c r="EJ239" s="26">
        <f t="shared" si="105"/>
        <v>6.4996890052213831E-25</v>
      </c>
      <c r="EK239" s="26">
        <f t="shared" si="105"/>
        <v>4.127539733242833E-25</v>
      </c>
      <c r="EL239" s="26">
        <f t="shared" si="105"/>
        <v>2.6021446144356784E-25</v>
      </c>
      <c r="EM239" s="26">
        <f t="shared" si="105"/>
        <v>1.6286804421288165E-25</v>
      </c>
      <c r="EN239" s="26">
        <f t="shared" si="105"/>
        <v>1.0121085604657612E-25</v>
      </c>
      <c r="EO239" s="26">
        <f t="shared" si="105"/>
        <v>6.2449251603206436E-26</v>
      </c>
      <c r="EP239" s="26">
        <f t="shared" si="105"/>
        <v>3.8261161193513745E-26</v>
      </c>
      <c r="EQ239" s="26">
        <f t="shared" si="105"/>
        <v>2.3277769397452186E-26</v>
      </c>
      <c r="ER239" s="26">
        <f t="shared" si="115"/>
        <v>1.4063652344294172E-26</v>
      </c>
      <c r="ES239" s="26">
        <f t="shared" si="115"/>
        <v>8.4381914065764484E-27</v>
      </c>
      <c r="ET239" s="26">
        <f t="shared" si="115"/>
        <v>5.0282373450148315E-27</v>
      </c>
      <c r="EU239" s="26">
        <f t="shared" si="115"/>
        <v>2.975895571539303E-27</v>
      </c>
      <c r="EV239" s="26">
        <f t="shared" si="115"/>
        <v>1.7493440184049077E-27</v>
      </c>
      <c r="EW239" s="26">
        <f t="shared" si="115"/>
        <v>1.0214290577263533E-27</v>
      </c>
      <c r="EX239" s="26">
        <f t="shared" si="115"/>
        <v>5.9242885348129009E-28</v>
      </c>
      <c r="EY239" s="26">
        <f t="shared" si="115"/>
        <v>3.4133318048259536E-28</v>
      </c>
      <c r="EZ239" s="26">
        <f t="shared" si="115"/>
        <v>1.9536833356569177E-28</v>
      </c>
      <c r="FA239" s="26">
        <f t="shared" si="115"/>
        <v>1.1109179751774856E-28</v>
      </c>
      <c r="FB239" s="26">
        <f t="shared" si="115"/>
        <v>6.2759651844441697E-29</v>
      </c>
      <c r="FC239" s="26">
        <f t="shared" si="115"/>
        <v>3.5226385228816029E-29</v>
      </c>
      <c r="FD239" s="26">
        <f t="shared" si="115"/>
        <v>1.9645484069916187E-29</v>
      </c>
      <c r="FE239" s="26">
        <f t="shared" si="115"/>
        <v>1.0886351045112941E-29</v>
      </c>
      <c r="FF239" s="26">
        <f t="shared" si="115"/>
        <v>5.9943831704102934E-30</v>
      </c>
      <c r="FG239" s="26">
        <f t="shared" si="115"/>
        <v>3.2799455083376797E-30</v>
      </c>
      <c r="FH239" s="26">
        <f t="shared" si="116"/>
        <v>1.7834703701586122E-30</v>
      </c>
    </row>
    <row r="240" spans="2:164" ht="19.2" customHeight="1" x14ac:dyDescent="0.3">
      <c r="B240" s="26">
        <f t="shared" si="96"/>
        <v>1.142622341372982E-17</v>
      </c>
      <c r="C240" s="3">
        <v>17</v>
      </c>
      <c r="D240" s="26">
        <f t="shared" si="101"/>
        <v>1.8805409108416457E-55</v>
      </c>
      <c r="E240" s="26">
        <f t="shared" si="101"/>
        <v>1.6360705924322317E-53</v>
      </c>
      <c r="F240" s="26">
        <f t="shared" si="101"/>
        <v>7.1169070770801355E-52</v>
      </c>
      <c r="G240" s="26">
        <f t="shared" si="101"/>
        <v>2.0639030523532655E-50</v>
      </c>
      <c r="H240" s="26">
        <f t="shared" si="101"/>
        <v>4.4889891388683409E-49</v>
      </c>
      <c r="I240" s="26">
        <f t="shared" si="101"/>
        <v>7.8108411016309271E-48</v>
      </c>
      <c r="J240" s="26">
        <f t="shared" si="101"/>
        <v>1.1325719597364731E-46</v>
      </c>
      <c r="K240" s="26">
        <f t="shared" si="101"/>
        <v>1.4076251499581898E-45</v>
      </c>
      <c r="L240" s="26">
        <f t="shared" si="101"/>
        <v>1.5307923505795391E-44</v>
      </c>
      <c r="M240" s="26">
        <f t="shared" si="101"/>
        <v>1.4797659388935512E-43</v>
      </c>
      <c r="N240" s="26">
        <f t="shared" si="101"/>
        <v>1.2873963668374054E-42</v>
      </c>
      <c r="O240" s="26">
        <f t="shared" si="101"/>
        <v>1.0182134901350228E-41</v>
      </c>
      <c r="P240" s="26">
        <f t="shared" si="101"/>
        <v>7.3820478034789704E-41</v>
      </c>
      <c r="Q240" s="26">
        <f t="shared" si="101"/>
        <v>4.9402935300205481E-40</v>
      </c>
      <c r="R240" s="26">
        <f t="shared" si="101"/>
        <v>3.0700395507984728E-39</v>
      </c>
      <c r="S240" s="26">
        <f t="shared" si="101"/>
        <v>1.7806229394631136E-38</v>
      </c>
      <c r="T240" s="26">
        <f t="shared" si="107"/>
        <v>9.6821372333306944E-38</v>
      </c>
      <c r="U240" s="26">
        <f t="shared" si="107"/>
        <v>4.9549761135280267E-37</v>
      </c>
      <c r="V240" s="26">
        <f t="shared" si="107"/>
        <v>2.3949051215385587E-36</v>
      </c>
      <c r="W240" s="26">
        <f t="shared" si="107"/>
        <v>1.096614450388711E-35</v>
      </c>
      <c r="X240" s="26">
        <f t="shared" si="107"/>
        <v>4.770272859190916E-35</v>
      </c>
      <c r="Y240" s="26">
        <f t="shared" si="107"/>
        <v>1.9762558988076628E-34</v>
      </c>
      <c r="Z240" s="26">
        <f t="shared" si="107"/>
        <v>7.8151937816484581E-34</v>
      </c>
      <c r="AA240" s="26">
        <f t="shared" si="107"/>
        <v>2.9561819956670351E-33</v>
      </c>
      <c r="AB240" s="26">
        <f t="shared" si="107"/>
        <v>1.0716159734293003E-32</v>
      </c>
      <c r="AC240" s="26">
        <f t="shared" si="107"/>
        <v>3.7292235875339694E-32</v>
      </c>
      <c r="AD240" s="26">
        <f t="shared" si="107"/>
        <v>1.2478555850594368E-31</v>
      </c>
      <c r="AE240" s="26">
        <f t="shared" si="107"/>
        <v>4.0208679963026346E-31</v>
      </c>
      <c r="AF240" s="26">
        <f t="shared" si="107"/>
        <v>1.2493411274226118E-30</v>
      </c>
      <c r="AG240" s="26">
        <f t="shared" si="107"/>
        <v>3.7480233822678298E-30</v>
      </c>
      <c r="AH240" s="26">
        <f t="shared" si="107"/>
        <v>1.0869267808576634E-29</v>
      </c>
      <c r="AI240" s="26">
        <f t="shared" si="107"/>
        <v>3.0504074172457087E-29</v>
      </c>
      <c r="AJ240" s="26">
        <f t="shared" si="108"/>
        <v>8.2932951656367665E-29</v>
      </c>
      <c r="AK240" s="26">
        <f t="shared" si="108"/>
        <v>2.1864141800315129E-28</v>
      </c>
      <c r="AL240" s="26">
        <f t="shared" si="108"/>
        <v>5.5946480489041625E-28</v>
      </c>
      <c r="AM240" s="26">
        <f t="shared" si="108"/>
        <v>1.3906696578704594E-27</v>
      </c>
      <c r="AN240" s="26">
        <f t="shared" si="108"/>
        <v>3.3607850065202881E-27</v>
      </c>
      <c r="AO240" s="26">
        <f t="shared" si="108"/>
        <v>7.902386366682854E-27</v>
      </c>
      <c r="AP240" s="26">
        <f t="shared" si="108"/>
        <v>1.8092305628984418E-26</v>
      </c>
      <c r="AQ240" s="26">
        <f t="shared" si="108"/>
        <v>4.0359758710811303E-26</v>
      </c>
      <c r="AR240" s="26">
        <f t="shared" si="108"/>
        <v>8.7782475196014813E-26</v>
      </c>
      <c r="AS240" s="26">
        <f t="shared" si="108"/>
        <v>1.8627013029398243E-25</v>
      </c>
      <c r="AT240" s="26">
        <f t="shared" si="108"/>
        <v>3.8584526989467738E-25</v>
      </c>
      <c r="AU240" s="26">
        <f t="shared" si="108"/>
        <v>7.8066368560085985E-25</v>
      </c>
      <c r="AV240" s="26">
        <f t="shared" si="108"/>
        <v>1.5435850147107843E-24</v>
      </c>
      <c r="AW240" s="26">
        <f t="shared" si="108"/>
        <v>2.9842643617741778E-24</v>
      </c>
      <c r="AX240" s="26">
        <f t="shared" si="108"/>
        <v>5.6441521624859534E-24</v>
      </c>
      <c r="AY240" s="26">
        <f t="shared" si="108"/>
        <v>1.0447685917793211E-23</v>
      </c>
      <c r="AZ240" s="26">
        <f t="shared" si="109"/>
        <v>1.8936430726000141E-23</v>
      </c>
      <c r="BA240" s="26">
        <f t="shared" si="109"/>
        <v>3.3621825982898236E-23</v>
      </c>
      <c r="BB240" s="26">
        <f t="shared" si="109"/>
        <v>5.8501977210243116E-23</v>
      </c>
      <c r="BC240" s="26">
        <f t="shared" si="109"/>
        <v>9.979749053512039E-23</v>
      </c>
      <c r="BD240" s="26">
        <f t="shared" si="109"/>
        <v>1.6696887839529667E-22</v>
      </c>
      <c r="BE240" s="26">
        <f t="shared" si="109"/>
        <v>2.7408098906397778E-22</v>
      </c>
      <c r="BF240" s="26">
        <f t="shared" si="109"/>
        <v>4.4157492682529847E-22</v>
      </c>
      <c r="BG240" s="26">
        <f t="shared" si="109"/>
        <v>6.9849124788729247E-22</v>
      </c>
      <c r="BH240" s="26">
        <f t="shared" si="109"/>
        <v>1.0851560458248999E-21</v>
      </c>
      <c r="BI240" s="26">
        <f t="shared" si="109"/>
        <v>1.6562908067853751E-21</v>
      </c>
      <c r="BJ240" s="26">
        <f t="shared" si="109"/>
        <v>2.4844362101780493E-21</v>
      </c>
      <c r="BK240" s="26">
        <f t="shared" si="109"/>
        <v>3.6634906828049179E-21</v>
      </c>
      <c r="BL240" s="26">
        <f t="shared" si="109"/>
        <v>5.3120614900671496E-21</v>
      </c>
      <c r="BM240" s="26">
        <f t="shared" si="109"/>
        <v>7.5762188464892131E-21</v>
      </c>
      <c r="BN240" s="26">
        <f t="shared" si="109"/>
        <v>1.0631145800718728E-20</v>
      </c>
      <c r="BO240" s="26">
        <f t="shared" si="109"/>
        <v>1.4681106105754421E-20</v>
      </c>
      <c r="BP240" s="26">
        <f t="shared" si="110"/>
        <v>1.9957128612509974E-20</v>
      </c>
      <c r="BQ240" s="26">
        <f t="shared" si="110"/>
        <v>2.6711849065974836E-20</v>
      </c>
      <c r="BR240" s="26">
        <f t="shared" si="110"/>
        <v>3.5211073768784978E-20</v>
      </c>
      <c r="BS240" s="26">
        <f t="shared" si="110"/>
        <v>4.5721842057974586E-20</v>
      </c>
      <c r="BT240" s="26">
        <f t="shared" si="110"/>
        <v>5.8497062632996807E-20</v>
      </c>
      <c r="BU240" s="26">
        <f t="shared" si="110"/>
        <v>7.3757165928561375E-20</v>
      </c>
      <c r="BV240" s="26">
        <f t="shared" si="110"/>
        <v>9.1669620511211857E-20</v>
      </c>
      <c r="BW240" s="26">
        <f t="shared" si="110"/>
        <v>1.12327563161626E-19</v>
      </c>
      <c r="BX240" s="26">
        <f t="shared" si="110"/>
        <v>1.3572913882029796E-19</v>
      </c>
      <c r="BY240" s="26">
        <f t="shared" si="110"/>
        <v>1.6175938462145118E-19</v>
      </c>
      <c r="BZ240" s="26">
        <f t="shared" si="110"/>
        <v>1.9017657381170584E-19</v>
      </c>
      <c r="CA240" s="26">
        <f t="shared" si="110"/>
        <v>2.2060482562157893E-19</v>
      </c>
      <c r="CB240" s="26">
        <f t="shared" si="110"/>
        <v>2.5253447143522877E-19</v>
      </c>
      <c r="CC240" s="26">
        <f t="shared" si="110"/>
        <v>2.8533115603720635E-19</v>
      </c>
      <c r="CD240" s="26">
        <f t="shared" si="110"/>
        <v>3.1825398173380734E-19</v>
      </c>
      <c r="CE240" s="26">
        <f t="shared" si="110"/>
        <v>3.5048223304862265E-19</v>
      </c>
      <c r="CF240" s="26">
        <f t="shared" si="114"/>
        <v>3.8114942844037718E-19</v>
      </c>
      <c r="CG240" s="26">
        <f t="shared" si="114"/>
        <v>4.0938271943596066E-19</v>
      </c>
      <c r="CH240" s="26">
        <f t="shared" si="114"/>
        <v>4.3434508037717809E-19</v>
      </c>
      <c r="CI240" s="26">
        <f t="shared" si="114"/>
        <v>4.5527737340740333E-19</v>
      </c>
      <c r="CJ240" s="26">
        <f t="shared" si="114"/>
        <v>4.7153727960052478E-19</v>
      </c>
      <c r="CK240" s="26">
        <f t="shared" si="114"/>
        <v>4.826322744146549E-19</v>
      </c>
      <c r="CL240" s="26">
        <f t="shared" si="114"/>
        <v>4.8824427760552303E-19</v>
      </c>
      <c r="CM240" s="26">
        <f t="shared" si="114"/>
        <v>4.8824427760552303E-19</v>
      </c>
      <c r="CN240" s="26">
        <f t="shared" si="114"/>
        <v>4.8269604717818752E-19</v>
      </c>
      <c r="CO240" s="26">
        <f t="shared" si="114"/>
        <v>4.7184894499440813E-19</v>
      </c>
      <c r="CP240" s="26">
        <f t="shared" si="114"/>
        <v>4.5612064682792768E-19</v>
      </c>
      <c r="CQ240" s="26">
        <f t="shared" si="114"/>
        <v>4.3607138762670038E-19</v>
      </c>
      <c r="CR240" s="26">
        <f t="shared" si="114"/>
        <v>4.1237185569046655E-19</v>
      </c>
      <c r="CS240" s="26">
        <f t="shared" si="114"/>
        <v>3.8576721983946898E-19</v>
      </c>
      <c r="CT240" s="26">
        <f t="shared" si="114"/>
        <v>3.570398736812106E-19</v>
      </c>
      <c r="CU240" s="26">
        <f t="shared" si="111"/>
        <v>3.2697335800279297E-19</v>
      </c>
      <c r="CV240" s="26">
        <f t="shared" si="111"/>
        <v>2.9631960569003046E-19</v>
      </c>
      <c r="CW240" s="26">
        <f t="shared" si="111"/>
        <v>2.6577119273229562E-19</v>
      </c>
      <c r="CX240" s="26">
        <f t="shared" si="111"/>
        <v>2.359397323235681E-19</v>
      </c>
      <c r="CY240" s="26">
        <f t="shared" si="111"/>
        <v>2.0734097689040872E-19</v>
      </c>
      <c r="CZ240" s="26">
        <f t="shared" si="111"/>
        <v>1.8038664989465561E-19</v>
      </c>
      <c r="DA240" s="26">
        <f t="shared" si="111"/>
        <v>1.5538255981024802E-19</v>
      </c>
      <c r="DB240" s="26">
        <f t="shared" si="111"/>
        <v>1.3253218336756414E-19</v>
      </c>
      <c r="DC240" s="26">
        <f t="shared" si="111"/>
        <v>1.1194465973765175E-19</v>
      </c>
      <c r="DD240" s="26">
        <f t="shared" si="111"/>
        <v>9.3646013434381521E-20</v>
      </c>
      <c r="DE240" s="26">
        <f t="shared" si="111"/>
        <v>7.7592411131344712E-20</v>
      </c>
      <c r="DF240" s="26">
        <f t="shared" si="111"/>
        <v>6.368433743799037E-20</v>
      </c>
      <c r="DG240" s="26">
        <f t="shared" si="111"/>
        <v>5.1780722963599743E-20</v>
      </c>
      <c r="DH240" s="26">
        <f t="shared" si="111"/>
        <v>4.1712249054010953E-20</v>
      </c>
      <c r="DI240" s="26">
        <f t="shared" si="111"/>
        <v>3.3293263006412378E-20</v>
      </c>
      <c r="DJ240" s="26">
        <f t="shared" si="112"/>
        <v>2.6331944377798876E-20</v>
      </c>
      <c r="DK240" s="26">
        <f t="shared" si="112"/>
        <v>2.0638550998815334E-20</v>
      </c>
      <c r="DL240" s="26">
        <f t="shared" si="112"/>
        <v>1.6031731579436964E-20</v>
      </c>
      <c r="DM240" s="26">
        <f t="shared" si="112"/>
        <v>1.234301457885854E-20</v>
      </c>
      <c r="DN240" s="26">
        <f t="shared" si="112"/>
        <v>9.4196690207078269E-21</v>
      </c>
      <c r="DO240" s="26">
        <f t="shared" si="112"/>
        <v>7.1261843895789727E-21</v>
      </c>
      <c r="DP240" s="26">
        <f t="shared" si="112"/>
        <v>5.3446382921842197E-21</v>
      </c>
      <c r="DQ240" s="26">
        <f t="shared" si="112"/>
        <v>3.9742182172651653E-21</v>
      </c>
      <c r="DR240" s="26">
        <f t="shared" si="112"/>
        <v>2.9301439398480751E-21</v>
      </c>
      <c r="DS240" s="26">
        <f t="shared" si="112"/>
        <v>2.1422060736704353E-21</v>
      </c>
      <c r="DT240" s="26">
        <f t="shared" si="112"/>
        <v>1.5530994034110588E-21</v>
      </c>
      <c r="DU240" s="26">
        <f t="shared" si="112"/>
        <v>1.116691306584809E-21</v>
      </c>
      <c r="DV240" s="26">
        <f t="shared" si="112"/>
        <v>7.9632904649900557E-22</v>
      </c>
      <c r="DW240" s="26">
        <f t="shared" si="112"/>
        <v>5.632571304505186E-22</v>
      </c>
      <c r="DX240" s="26">
        <f t="shared" si="112"/>
        <v>3.9518847055802421E-22</v>
      </c>
      <c r="DY240" s="26">
        <f t="shared" si="112"/>
        <v>2.7505117550838647E-22</v>
      </c>
      <c r="DZ240" s="26">
        <f t="shared" si="113"/>
        <v>1.8991628785102801E-22</v>
      </c>
      <c r="EA240" s="26">
        <f t="shared" si="105"/>
        <v>1.3010013419715994E-22</v>
      </c>
      <c r="EB240" s="26">
        <f t="shared" si="105"/>
        <v>8.8427434962132589E-23</v>
      </c>
      <c r="EC240" s="26">
        <f t="shared" si="105"/>
        <v>5.9637107300042724E-23</v>
      </c>
      <c r="ED240" s="26">
        <f t="shared" si="105"/>
        <v>3.9910987193105624E-23</v>
      </c>
      <c r="EE240" s="26">
        <f t="shared" si="105"/>
        <v>2.6505770120612012E-23</v>
      </c>
      <c r="EF240" s="26">
        <f t="shared" si="105"/>
        <v>1.7469712124948999E-23</v>
      </c>
      <c r="EG240" s="26">
        <f t="shared" si="105"/>
        <v>1.142755605165829E-23</v>
      </c>
      <c r="EH240" s="26">
        <f t="shared" si="105"/>
        <v>7.4193834066737297E-24</v>
      </c>
      <c r="EI240" s="26">
        <f t="shared" si="105"/>
        <v>4.7813804176341726E-24</v>
      </c>
      <c r="EJ240" s="26">
        <f t="shared" si="105"/>
        <v>3.0586771789277039E-24</v>
      </c>
      <c r="EK240" s="26">
        <f t="shared" si="105"/>
        <v>1.9423716391730945E-24</v>
      </c>
      <c r="EL240" s="26">
        <f t="shared" si="105"/>
        <v>1.2245386420873757E-24</v>
      </c>
      <c r="EM240" s="26">
        <f t="shared" si="105"/>
        <v>7.6643785511944162E-25</v>
      </c>
      <c r="EN240" s="26">
        <f t="shared" si="105"/>
        <v>4.7628638139565141E-25</v>
      </c>
      <c r="EO240" s="26">
        <f t="shared" si="105"/>
        <v>2.9387883107391207E-25</v>
      </c>
      <c r="EP240" s="26">
        <f t="shared" si="105"/>
        <v>1.8005252326359377E-25</v>
      </c>
      <c r="EQ240" s="26">
        <f t="shared" si="105"/>
        <v>1.095424442233042E-25</v>
      </c>
      <c r="ER240" s="26">
        <f t="shared" si="115"/>
        <v>6.6181893384913628E-26</v>
      </c>
      <c r="ES240" s="26">
        <f t="shared" si="115"/>
        <v>3.9709136030947921E-26</v>
      </c>
      <c r="ET240" s="26">
        <f t="shared" si="115"/>
        <v>2.3662293388305047E-26</v>
      </c>
      <c r="EU240" s="26">
        <f t="shared" si="115"/>
        <v>1.4004214454302576E-26</v>
      </c>
      <c r="EV240" s="26">
        <f t="shared" si="115"/>
        <v>8.2322071454348447E-27</v>
      </c>
      <c r="EW240" s="26">
        <f t="shared" si="115"/>
        <v>4.8067249775357718E-27</v>
      </c>
      <c r="EX240" s="26">
        <f t="shared" si="115"/>
        <v>2.7879004869707714E-27</v>
      </c>
      <c r="EY240" s="26">
        <f t="shared" si="115"/>
        <v>1.6062737905063281E-27</v>
      </c>
      <c r="EZ240" s="26">
        <f t="shared" si="115"/>
        <v>9.1938039325031256E-28</v>
      </c>
      <c r="FA240" s="26">
        <f t="shared" si="115"/>
        <v>5.2278492949528638E-28</v>
      </c>
      <c r="FB240" s="26">
        <f t="shared" si="115"/>
        <v>2.9533953809148979E-28</v>
      </c>
      <c r="FC240" s="26">
        <f t="shared" si="115"/>
        <v>1.6577122460619277E-28</v>
      </c>
      <c r="FD240" s="26">
        <f t="shared" si="115"/>
        <v>9.2449336799605419E-29</v>
      </c>
      <c r="FE240" s="26">
        <f t="shared" si="115"/>
        <v>5.1229887271119622E-29</v>
      </c>
      <c r="FF240" s="26">
        <f t="shared" si="115"/>
        <v>2.8208861978401329E-29</v>
      </c>
      <c r="FG240" s="26">
        <f t="shared" si="115"/>
        <v>1.5435037686294935E-29</v>
      </c>
      <c r="FH240" s="26">
        <f t="shared" si="116"/>
        <v>8.392801741922865E-30</v>
      </c>
    </row>
    <row r="241" spans="2:164" ht="19.2" customHeight="1" x14ac:dyDescent="0.3">
      <c r="B241" s="26">
        <f t="shared" si="96"/>
        <v>5.0783215172132688E-17</v>
      </c>
      <c r="C241" s="3">
        <v>18</v>
      </c>
      <c r="D241" s="26">
        <f t="shared" si="101"/>
        <v>8.3579596037406733E-55</v>
      </c>
      <c r="E241" s="26">
        <f t="shared" si="101"/>
        <v>7.2714248552543857E-53</v>
      </c>
      <c r="F241" s="26">
        <f t="shared" si="101"/>
        <v>3.1630698120356253E-51</v>
      </c>
      <c r="G241" s="26">
        <f t="shared" si="101"/>
        <v>9.1729024549034295E-50</v>
      </c>
      <c r="H241" s="26">
        <f t="shared" si="101"/>
        <v>1.995106283941491E-48</v>
      </c>
      <c r="I241" s="26">
        <f t="shared" si="101"/>
        <v>3.4714849340582004E-47</v>
      </c>
      <c r="J241" s="26">
        <f t="shared" si="101"/>
        <v>5.0336531543843401E-46</v>
      </c>
      <c r="K241" s="26">
        <f t="shared" si="101"/>
        <v>6.2561117775919741E-45</v>
      </c>
      <c r="L241" s="26">
        <f t="shared" si="101"/>
        <v>6.8035215581313056E-44</v>
      </c>
      <c r="M241" s="26">
        <f t="shared" si="101"/>
        <v>6.5767375061935805E-43</v>
      </c>
      <c r="N241" s="26">
        <f t="shared" si="101"/>
        <v>5.7217616303884851E-42</v>
      </c>
      <c r="O241" s="26">
        <f t="shared" si="101"/>
        <v>4.5253932894890043E-41</v>
      </c>
      <c r="P241" s="26">
        <f t="shared" si="101"/>
        <v>3.2809101348795521E-40</v>
      </c>
      <c r="Q241" s="26">
        <f t="shared" si="101"/>
        <v>2.1956860133424724E-39</v>
      </c>
      <c r="R241" s="26">
        <f t="shared" si="101"/>
        <v>1.3644620225771032E-38</v>
      </c>
      <c r="S241" s="26">
        <f t="shared" si="101"/>
        <v>7.9138797309471962E-38</v>
      </c>
      <c r="T241" s="26">
        <f t="shared" si="107"/>
        <v>4.3031721037025435E-37</v>
      </c>
      <c r="U241" s="26">
        <f t="shared" si="107"/>
        <v>2.2022116060124627E-36</v>
      </c>
      <c r="V241" s="26">
        <f t="shared" si="107"/>
        <v>1.0644022762393627E-35</v>
      </c>
      <c r="W241" s="26">
        <f t="shared" si="107"/>
        <v>4.8738420017276191E-35</v>
      </c>
      <c r="X241" s="26">
        <f t="shared" si="107"/>
        <v>2.1201212707515244E-34</v>
      </c>
      <c r="Y241" s="26">
        <f t="shared" si="107"/>
        <v>8.7833595502563065E-34</v>
      </c>
      <c r="Z241" s="26">
        <f t="shared" si="107"/>
        <v>3.4734194585104364E-33</v>
      </c>
      <c r="AA241" s="26">
        <f t="shared" si="107"/>
        <v>1.3138586647409085E-32</v>
      </c>
      <c r="AB241" s="26">
        <f t="shared" si="107"/>
        <v>4.7627376596857941E-32</v>
      </c>
      <c r="AC241" s="26">
        <f t="shared" si="107"/>
        <v>1.657432705570658E-31</v>
      </c>
      <c r="AD241" s="26">
        <f t="shared" si="107"/>
        <v>5.5460248224864025E-31</v>
      </c>
      <c r="AE241" s="26">
        <f t="shared" si="107"/>
        <v>1.7870524428011761E-30</v>
      </c>
      <c r="AF241" s="26">
        <f t="shared" si="107"/>
        <v>5.5526272329894025E-30</v>
      </c>
      <c r="AG241" s="26">
        <f t="shared" si="107"/>
        <v>1.6657881698968184E-29</v>
      </c>
      <c r="AH241" s="26">
        <f t="shared" si="107"/>
        <v>4.8307856927007413E-29</v>
      </c>
      <c r="AI241" s="26">
        <f t="shared" si="107"/>
        <v>1.3557366298869857E-28</v>
      </c>
      <c r="AJ241" s="26">
        <f t="shared" si="108"/>
        <v>3.6859089625052404E-28</v>
      </c>
      <c r="AK241" s="26">
        <f t="shared" si="108"/>
        <v>9.7173963556956418E-28</v>
      </c>
      <c r="AL241" s="26">
        <f t="shared" si="108"/>
        <v>2.4865102439574131E-27</v>
      </c>
      <c r="AM241" s="26">
        <f t="shared" si="108"/>
        <v>6.1807540349798378E-27</v>
      </c>
      <c r="AN241" s="26">
        <f t="shared" si="108"/>
        <v>1.4936822251201327E-26</v>
      </c>
      <c r="AO241" s="26">
        <f t="shared" si="108"/>
        <v>3.5121717185257236E-26</v>
      </c>
      <c r="AP241" s="26">
        <f t="shared" si="108"/>
        <v>8.0410247239930983E-26</v>
      </c>
      <c r="AQ241" s="26">
        <f t="shared" si="108"/>
        <v>1.7937670538138412E-25</v>
      </c>
      <c r="AR241" s="26">
        <f t="shared" si="108"/>
        <v>3.9014433420451146E-25</v>
      </c>
      <c r="AS241" s="26">
        <f t="shared" si="108"/>
        <v>8.2786724575103558E-25</v>
      </c>
      <c r="AT241" s="26">
        <f t="shared" si="108"/>
        <v>1.7148678661985715E-24</v>
      </c>
      <c r="AU241" s="26">
        <f t="shared" si="108"/>
        <v>3.4696163804482762E-24</v>
      </c>
      <c r="AV241" s="26">
        <f t="shared" si="108"/>
        <v>6.8603778431590624E-24</v>
      </c>
      <c r="AW241" s="26">
        <f t="shared" si="108"/>
        <v>1.326339716344083E-23</v>
      </c>
      <c r="AX241" s="26">
        <f t="shared" si="108"/>
        <v>2.5085120722159868E-23</v>
      </c>
      <c r="AY241" s="26">
        <f t="shared" si="108"/>
        <v>4.6434159634636631E-23</v>
      </c>
      <c r="AZ241" s="26">
        <f t="shared" si="109"/>
        <v>8.4161914337778655E-23</v>
      </c>
      <c r="BA241" s="26">
        <f t="shared" si="109"/>
        <v>1.4943033770177039E-22</v>
      </c>
      <c r="BB241" s="26">
        <f t="shared" si="109"/>
        <v>2.6000878760108131E-22</v>
      </c>
      <c r="BC241" s="26">
        <f t="shared" si="109"/>
        <v>4.4354440237831412E-22</v>
      </c>
      <c r="BD241" s="26">
        <f t="shared" si="109"/>
        <v>7.4208390397909855E-22</v>
      </c>
      <c r="BE241" s="26">
        <f t="shared" si="109"/>
        <v>1.2181377291732382E-21</v>
      </c>
      <c r="BF241" s="26">
        <f t="shared" si="109"/>
        <v>1.962555230334666E-21</v>
      </c>
      <c r="BG241" s="26">
        <f t="shared" si="109"/>
        <v>3.1044055461657538E-21</v>
      </c>
      <c r="BH241" s="26">
        <f t="shared" si="109"/>
        <v>4.8229157592217916E-21</v>
      </c>
      <c r="BI241" s="26">
        <f t="shared" si="109"/>
        <v>7.3612924746016899E-21</v>
      </c>
      <c r="BJ241" s="26">
        <f t="shared" si="109"/>
        <v>1.1041938711902475E-20</v>
      </c>
      <c r="BK241" s="26">
        <f t="shared" si="109"/>
        <v>1.628218081246635E-20</v>
      </c>
      <c r="BL241" s="26">
        <f t="shared" si="109"/>
        <v>2.3609162178076291E-20</v>
      </c>
      <c r="BM241" s="26">
        <f t="shared" si="109"/>
        <v>3.3672083762174382E-20</v>
      </c>
      <c r="BN241" s="26">
        <f t="shared" si="109"/>
        <v>4.7249536892083378E-20</v>
      </c>
      <c r="BO241" s="26">
        <f t="shared" si="109"/>
        <v>6.5249360470019849E-20</v>
      </c>
      <c r="BP241" s="26">
        <f t="shared" si="110"/>
        <v>8.8698349388933484E-20</v>
      </c>
      <c r="BQ241" s="26">
        <f t="shared" si="110"/>
        <v>1.1871932918211073E-19</v>
      </c>
      <c r="BR241" s="26">
        <f t="shared" si="110"/>
        <v>1.5649366119460036E-19</v>
      </c>
      <c r="BS241" s="26">
        <f t="shared" si="110"/>
        <v>2.032081869243321E-19</v>
      </c>
      <c r="BT241" s="26">
        <f t="shared" si="110"/>
        <v>2.5998694503554217E-19</v>
      </c>
      <c r="BU241" s="26">
        <f t="shared" si="110"/>
        <v>3.2780962634916267E-19</v>
      </c>
      <c r="BV241" s="26">
        <f t="shared" si="110"/>
        <v>4.0742053560538728E-19</v>
      </c>
      <c r="BW241" s="26">
        <f t="shared" si="110"/>
        <v>4.9923361405167256E-19</v>
      </c>
      <c r="BX241" s="26">
        <f t="shared" si="110"/>
        <v>6.0324061697910392E-19</v>
      </c>
      <c r="BY241" s="26">
        <f t="shared" si="110"/>
        <v>7.1893059831756302E-19</v>
      </c>
      <c r="BZ241" s="26">
        <f t="shared" si="110"/>
        <v>8.4522921694091745E-19</v>
      </c>
      <c r="CA241" s="26">
        <f t="shared" si="110"/>
        <v>9.8046589165146473E-19</v>
      </c>
      <c r="CB241" s="26">
        <f t="shared" si="110"/>
        <v>1.12237542860102E-18</v>
      </c>
      <c r="CC241" s="26">
        <f t="shared" si="110"/>
        <v>1.2681384712764764E-18</v>
      </c>
      <c r="CD241" s="26">
        <f t="shared" si="110"/>
        <v>1.4144621410391481E-18</v>
      </c>
      <c r="CE241" s="26">
        <f t="shared" si="110"/>
        <v>1.5576988135494387E-18</v>
      </c>
      <c r="CF241" s="26">
        <f t="shared" si="114"/>
        <v>1.6939974597350149E-18</v>
      </c>
      <c r="CG241" s="26">
        <f t="shared" si="114"/>
        <v>1.8194787530487196E-18</v>
      </c>
      <c r="CH241" s="26">
        <f t="shared" si="114"/>
        <v>1.9304225794541304E-18</v>
      </c>
      <c r="CI241" s="26">
        <f t="shared" si="114"/>
        <v>2.0234549929217988E-18</v>
      </c>
      <c r="CJ241" s="26">
        <f t="shared" si="114"/>
        <v>2.0957212426690054E-18</v>
      </c>
      <c r="CK241" s="26">
        <f t="shared" si="114"/>
        <v>2.1450323307318057E-18</v>
      </c>
      <c r="CL241" s="26">
        <f t="shared" si="114"/>
        <v>2.1699745671356643E-18</v>
      </c>
      <c r="CM241" s="26">
        <f t="shared" si="114"/>
        <v>2.1699745671356647E-18</v>
      </c>
      <c r="CN241" s="26">
        <f t="shared" si="114"/>
        <v>2.1453157652363955E-18</v>
      </c>
      <c r="CO241" s="26">
        <f t="shared" si="114"/>
        <v>2.0971064221973757E-18</v>
      </c>
      <c r="CP241" s="26">
        <f t="shared" si="114"/>
        <v>2.0272028747907957E-18</v>
      </c>
      <c r="CQ241" s="26">
        <f t="shared" si="114"/>
        <v>1.9380950561186745E-18</v>
      </c>
      <c r="CR241" s="26">
        <f t="shared" si="114"/>
        <v>1.8327638030687457E-18</v>
      </c>
      <c r="CS241" s="26">
        <f t="shared" si="114"/>
        <v>1.7145209770643117E-18</v>
      </c>
      <c r="CT241" s="26">
        <f t="shared" si="114"/>
        <v>1.5868438830276075E-18</v>
      </c>
      <c r="CU241" s="26">
        <f t="shared" si="111"/>
        <v>1.4532149244568619E-18</v>
      </c>
      <c r="CV241" s="26">
        <f t="shared" si="111"/>
        <v>1.3169760252890282E-18</v>
      </c>
      <c r="CW241" s="26">
        <f t="shared" si="111"/>
        <v>1.1812053010324285E-18</v>
      </c>
      <c r="CX241" s="26">
        <f t="shared" si="111"/>
        <v>1.0486210325491947E-18</v>
      </c>
      <c r="CY241" s="26">
        <f t="shared" si="111"/>
        <v>9.2151545284626388E-19</v>
      </c>
      <c r="CZ241" s="26">
        <f t="shared" si="111"/>
        <v>8.017184439762496E-19</v>
      </c>
      <c r="DA241" s="26">
        <f t="shared" si="111"/>
        <v>6.9058915471221548E-19</v>
      </c>
      <c r="DB241" s="26">
        <f t="shared" si="111"/>
        <v>5.8903192607806457E-19</v>
      </c>
      <c r="DC241" s="26">
        <f t="shared" si="111"/>
        <v>4.9753182105623144E-19</v>
      </c>
      <c r="DD241" s="26">
        <f t="shared" si="111"/>
        <v>4.1620450415280803E-19</v>
      </c>
      <c r="DE241" s="26">
        <f t="shared" si="111"/>
        <v>3.4485516058375532E-19</v>
      </c>
      <c r="DF241" s="26">
        <f t="shared" si="111"/>
        <v>2.8304149972440247E-19</v>
      </c>
      <c r="DG241" s="26">
        <f t="shared" si="111"/>
        <v>2.3013654650488844E-19</v>
      </c>
      <c r="DH241" s="26">
        <f t="shared" si="111"/>
        <v>1.8538777357338257E-19</v>
      </c>
      <c r="DI241" s="26">
        <f t="shared" si="111"/>
        <v>1.4797005780627767E-19</v>
      </c>
      <c r="DJ241" s="26">
        <f t="shared" si="112"/>
        <v>1.1703086390132871E-19</v>
      </c>
      <c r="DK241" s="26">
        <f t="shared" si="112"/>
        <v>9.1726893328068428E-20</v>
      </c>
      <c r="DL241" s="26">
        <f t="shared" si="112"/>
        <v>7.1252140353053392E-20</v>
      </c>
      <c r="DM241" s="26">
        <f t="shared" si="112"/>
        <v>5.4857842572704786E-20</v>
      </c>
      <c r="DN241" s="26">
        <f t="shared" si="112"/>
        <v>4.1865195647590464E-20</v>
      </c>
      <c r="DO241" s="26">
        <f t="shared" si="112"/>
        <v>3.1671930620351082E-20</v>
      </c>
      <c r="DP241" s="26">
        <f t="shared" si="112"/>
        <v>2.3753947965263269E-20</v>
      </c>
      <c r="DQ241" s="26">
        <f t="shared" si="112"/>
        <v>1.7663192076734123E-20</v>
      </c>
      <c r="DR241" s="26">
        <f t="shared" si="112"/>
        <v>1.3022861954880373E-20</v>
      </c>
      <c r="DS241" s="26">
        <f t="shared" si="112"/>
        <v>9.5209158829797412E-21</v>
      </c>
      <c r="DT241" s="26">
        <f t="shared" si="112"/>
        <v>6.9026640151602822E-21</v>
      </c>
      <c r="DU241" s="26">
        <f t="shared" si="112"/>
        <v>4.9630724737102777E-21</v>
      </c>
      <c r="DV241" s="26">
        <f t="shared" si="112"/>
        <v>3.5392402066622575E-21</v>
      </c>
      <c r="DW241" s="26">
        <f t="shared" si="112"/>
        <v>2.5033650242245346E-21</v>
      </c>
      <c r="DX241" s="26">
        <f t="shared" si="112"/>
        <v>1.756393202480113E-21</v>
      </c>
      <c r="DY241" s="26">
        <f t="shared" si="112"/>
        <v>1.2224496689261657E-21</v>
      </c>
      <c r="DZ241" s="26">
        <f t="shared" si="113"/>
        <v>8.440723904490159E-22</v>
      </c>
      <c r="EA241" s="26">
        <f t="shared" si="105"/>
        <v>5.7822281865404596E-22</v>
      </c>
      <c r="EB241" s="26">
        <f t="shared" si="105"/>
        <v>3.9301082205392382E-22</v>
      </c>
      <c r="EC241" s="26">
        <f t="shared" si="105"/>
        <v>2.6505381022241292E-22</v>
      </c>
      <c r="ED241" s="26">
        <f t="shared" si="105"/>
        <v>1.7738216530269222E-22</v>
      </c>
      <c r="EE241" s="26">
        <f t="shared" si="105"/>
        <v>1.1780342275827597E-22</v>
      </c>
      <c r="EF241" s="26">
        <f t="shared" si="105"/>
        <v>7.7643164999773567E-23</v>
      </c>
      <c r="EG241" s="26">
        <f t="shared" si="105"/>
        <v>5.078913800737033E-23</v>
      </c>
      <c r="EH241" s="26">
        <f t="shared" si="105"/>
        <v>3.2975037362994454E-23</v>
      </c>
      <c r="EI241" s="26">
        <f t="shared" si="105"/>
        <v>2.125057963392972E-23</v>
      </c>
      <c r="EJ241" s="26">
        <f t="shared" si="105"/>
        <v>1.359412079523428E-23</v>
      </c>
      <c r="EK241" s="26">
        <f t="shared" si="105"/>
        <v>8.6327628407693338E-24</v>
      </c>
      <c r="EL241" s="26">
        <f t="shared" si="105"/>
        <v>5.4423939648327973E-24</v>
      </c>
      <c r="EM241" s="26">
        <f t="shared" si="105"/>
        <v>3.4063904671975288E-24</v>
      </c>
      <c r="EN241" s="26">
        <f t="shared" si="105"/>
        <v>2.1168283617584571E-24</v>
      </c>
      <c r="EO241" s="26">
        <f t="shared" si="105"/>
        <v>1.3061281381062799E-24</v>
      </c>
      <c r="EP241" s="26">
        <f t="shared" si="105"/>
        <v>8.0023343672708583E-25</v>
      </c>
      <c r="EQ241" s="26">
        <f t="shared" si="105"/>
        <v>4.8685530765913123E-25</v>
      </c>
      <c r="ER241" s="26">
        <f t="shared" si="115"/>
        <v>2.9414174837739481E-25</v>
      </c>
      <c r="ES241" s="26">
        <f t="shared" si="115"/>
        <v>1.7648504902643572E-25</v>
      </c>
      <c r="ET241" s="26">
        <f t="shared" si="115"/>
        <v>1.051657483924672E-25</v>
      </c>
      <c r="EU241" s="26">
        <f t="shared" si="115"/>
        <v>6.224095313023386E-26</v>
      </c>
      <c r="EV241" s="26">
        <f t="shared" si="115"/>
        <v>3.6587587313043862E-26</v>
      </c>
      <c r="EW241" s="26">
        <f t="shared" si="115"/>
        <v>2.1363222122381271E-26</v>
      </c>
      <c r="EX241" s="26">
        <f t="shared" si="115"/>
        <v>1.2390668830981244E-26</v>
      </c>
      <c r="EY241" s="26">
        <f t="shared" si="115"/>
        <v>7.1389946244725914E-27</v>
      </c>
      <c r="EZ241" s="26">
        <f t="shared" si="115"/>
        <v>4.0861350811125128E-27</v>
      </c>
      <c r="FA241" s="26">
        <f t="shared" si="115"/>
        <v>2.3234885755346131E-27</v>
      </c>
      <c r="FB241" s="26">
        <f t="shared" si="115"/>
        <v>1.3126201692955142E-27</v>
      </c>
      <c r="FC241" s="26">
        <f t="shared" si="115"/>
        <v>7.3676099824974789E-28</v>
      </c>
      <c r="FD241" s="26">
        <f t="shared" si="115"/>
        <v>4.108859413315809E-28</v>
      </c>
      <c r="FE241" s="26">
        <f t="shared" si="115"/>
        <v>2.2768838787164346E-28</v>
      </c>
      <c r="FF241" s="26">
        <f t="shared" si="115"/>
        <v>1.2537271990400627E-28</v>
      </c>
      <c r="FG241" s="26">
        <f t="shared" si="115"/>
        <v>6.8600167494644361E-29</v>
      </c>
      <c r="FH241" s="26">
        <f t="shared" si="116"/>
        <v>3.7301341075212847E-29</v>
      </c>
    </row>
    <row r="242" spans="2:164" ht="19.2" customHeight="1" x14ac:dyDescent="0.3">
      <c r="B242" s="26">
        <f t="shared" si="96"/>
        <v>2.13824063882664E-16</v>
      </c>
      <c r="C242" s="3">
        <v>19</v>
      </c>
      <c r="D242" s="26">
        <f t="shared" si="101"/>
        <v>3.5191408857855476E-54</v>
      </c>
      <c r="E242" s="26">
        <f t="shared" si="101"/>
        <v>3.0616525706334263E-52</v>
      </c>
      <c r="F242" s="26">
        <f t="shared" si="101"/>
        <v>1.3318188682255267E-50</v>
      </c>
      <c r="G242" s="26">
        <f t="shared" si="101"/>
        <v>3.8622747178540769E-49</v>
      </c>
      <c r="H242" s="26">
        <f t="shared" si="101"/>
        <v>8.4004475113325958E-48</v>
      </c>
      <c r="I242" s="26">
        <f t="shared" si="101"/>
        <v>1.4616778669718741E-46</v>
      </c>
      <c r="J242" s="26">
        <f t="shared" si="101"/>
        <v>2.1194329071091965E-45</v>
      </c>
      <c r="K242" s="26">
        <f t="shared" si="101"/>
        <v>2.6341523274071474E-44</v>
      </c>
      <c r="L242" s="26">
        <f t="shared" si="101"/>
        <v>2.8646406560552871E-43</v>
      </c>
      <c r="M242" s="26">
        <f t="shared" si="101"/>
        <v>2.7691526341867712E-42</v>
      </c>
      <c r="N242" s="26">
        <f t="shared" si="101"/>
        <v>2.4091627917425206E-41</v>
      </c>
      <c r="O242" s="26">
        <f t="shared" si="101"/>
        <v>1.9054287534690549E-40</v>
      </c>
      <c r="P242" s="26">
        <f t="shared" ref="P242:S242" si="117">$B242*P$221</f>
        <v>1.3814358462650748E-39</v>
      </c>
      <c r="Q242" s="26">
        <f t="shared" si="117"/>
        <v>9.2449937403893593E-39</v>
      </c>
      <c r="R242" s="26">
        <f t="shared" si="117"/>
        <v>5.7451032529562243E-38</v>
      </c>
      <c r="S242" s="26">
        <f t="shared" si="117"/>
        <v>3.3321598867146095E-37</v>
      </c>
      <c r="T242" s="26">
        <f t="shared" si="107"/>
        <v>1.8118619384010714E-36</v>
      </c>
      <c r="U242" s="26">
        <f t="shared" si="107"/>
        <v>9.2724699200524774E-36</v>
      </c>
      <c r="V242" s="26">
        <f t="shared" si="107"/>
        <v>4.481693794692054E-35</v>
      </c>
      <c r="W242" s="26">
        <f t="shared" si="107"/>
        <v>2.052144000727419E-34</v>
      </c>
      <c r="X242" s="26">
        <f t="shared" si="107"/>
        <v>8.9268264031643158E-34</v>
      </c>
      <c r="Y242" s="26">
        <f t="shared" si="107"/>
        <v>3.6982566527394982E-33</v>
      </c>
      <c r="Z242" s="26">
        <f t="shared" si="107"/>
        <v>1.4624924035833417E-32</v>
      </c>
      <c r="AA242" s="26">
        <f t="shared" si="107"/>
        <v>5.5320364831196155E-32</v>
      </c>
      <c r="AB242" s="26">
        <f t="shared" si="107"/>
        <v>2.005363225130861E-31</v>
      </c>
      <c r="AC242" s="26">
        <f t="shared" si="107"/>
        <v>6.9786640234554033E-31</v>
      </c>
      <c r="AD242" s="26">
        <f t="shared" si="107"/>
        <v>2.3351683463100649E-30</v>
      </c>
      <c r="AE242" s="26">
        <f t="shared" si="107"/>
        <v>7.5244313381102173E-30</v>
      </c>
      <c r="AF242" s="26">
        <f t="shared" si="107"/>
        <v>2.3379483086271172E-29</v>
      </c>
      <c r="AG242" s="26">
        <f t="shared" si="107"/>
        <v>7.0138449258813426E-29</v>
      </c>
      <c r="AH242" s="26">
        <f t="shared" si="107"/>
        <v>2.0340150285055754E-28</v>
      </c>
      <c r="AI242" s="26">
        <f t="shared" si="107"/>
        <v>5.7083647574188884E-28</v>
      </c>
      <c r="AJ242" s="26">
        <f t="shared" si="108"/>
        <v>1.5519616684232595E-27</v>
      </c>
      <c r="AK242" s="26">
        <f t="shared" si="108"/>
        <v>4.0915353076613239E-27</v>
      </c>
      <c r="AL242" s="26">
        <f t="shared" si="108"/>
        <v>1.0469516816662794E-26</v>
      </c>
      <c r="AM242" s="26">
        <f t="shared" si="108"/>
        <v>2.6024227515704586E-26</v>
      </c>
      <c r="AN242" s="26">
        <f t="shared" si="108"/>
        <v>6.2891883162952957E-26</v>
      </c>
      <c r="AO242" s="26">
        <f t="shared" si="108"/>
        <v>1.47880914464241E-25</v>
      </c>
      <c r="AP242" s="26">
        <f t="shared" si="108"/>
        <v>3.3856946206286737E-25</v>
      </c>
      <c r="AQ242" s="26">
        <f t="shared" si="108"/>
        <v>7.5527033844793325E-25</v>
      </c>
      <c r="AR242" s="26">
        <f t="shared" si="108"/>
        <v>1.6427129861242591E-24</v>
      </c>
      <c r="AS242" s="26">
        <f t="shared" si="108"/>
        <v>3.4857568242148874E-24</v>
      </c>
      <c r="AT242" s="26">
        <f t="shared" si="108"/>
        <v>7.2204962787308284E-24</v>
      </c>
      <c r="AU242" s="26">
        <f t="shared" si="108"/>
        <v>1.4608911075571694E-23</v>
      </c>
      <c r="AV242" s="26">
        <f t="shared" si="108"/>
        <v>2.8885801444880269E-23</v>
      </c>
      <c r="AW242" s="26">
        <f t="shared" si="108"/>
        <v>5.5845882793435092E-23</v>
      </c>
      <c r="AX242" s="26">
        <f t="shared" si="108"/>
        <v>1.0562156093540999E-22</v>
      </c>
      <c r="AY242" s="26">
        <f t="shared" si="108"/>
        <v>1.9551225109320689E-22</v>
      </c>
      <c r="AZ242" s="26">
        <f t="shared" si="109"/>
        <v>3.5436595510643655E-22</v>
      </c>
      <c r="BA242" s="26">
        <f t="shared" si="109"/>
        <v>6.2918036927061229E-22</v>
      </c>
      <c r="BB242" s="26">
        <f t="shared" si="109"/>
        <v>1.0947738425308687E-21</v>
      </c>
      <c r="BC242" s="26">
        <f t="shared" si="109"/>
        <v>1.8675553784350074E-21</v>
      </c>
      <c r="BD242" s="26">
        <f t="shared" si="109"/>
        <v>3.1245638062277843E-21</v>
      </c>
      <c r="BE242" s="26">
        <f t="shared" si="109"/>
        <v>5.1290009649399513E-21</v>
      </c>
      <c r="BF242" s="26">
        <f t="shared" si="109"/>
        <v>8.2633904435143842E-21</v>
      </c>
      <c r="BG242" s="26">
        <f t="shared" si="109"/>
        <v>1.3071181247013703E-20</v>
      </c>
      <c r="BH242" s="26">
        <f t="shared" si="109"/>
        <v>2.0307013723039126E-20</v>
      </c>
      <c r="BI242" s="26">
        <f t="shared" si="109"/>
        <v>3.0994915682533435E-20</v>
      </c>
      <c r="BJ242" s="26">
        <f t="shared" si="109"/>
        <v>4.6492373523799903E-20</v>
      </c>
      <c r="BK242" s="26">
        <f t="shared" si="109"/>
        <v>6.8556550789332007E-20</v>
      </c>
      <c r="BL242" s="26">
        <f t="shared" si="109"/>
        <v>9.9406998644531772E-20</v>
      </c>
      <c r="BM242" s="26">
        <f t="shared" si="109"/>
        <v>1.417771947881027E-19</v>
      </c>
      <c r="BN242" s="26">
        <f t="shared" si="109"/>
        <v>1.9894541849298269E-19</v>
      </c>
      <c r="BO242" s="26">
        <f t="shared" si="109"/>
        <v>2.7473414934745206E-19</v>
      </c>
      <c r="BP242" s="26">
        <f t="shared" si="110"/>
        <v>3.7346673426919371E-19</v>
      </c>
      <c r="BQ242" s="26">
        <f t="shared" si="110"/>
        <v>4.9987085971415056E-19</v>
      </c>
      <c r="BR242" s="26">
        <f t="shared" si="110"/>
        <v>6.5892067871410695E-19</v>
      </c>
      <c r="BS242" s="26">
        <f t="shared" si="110"/>
        <v>8.5561341862876695E-19</v>
      </c>
      <c r="BT242" s="26">
        <f t="shared" si="110"/>
        <v>1.094681873833862E-18</v>
      </c>
      <c r="BU242" s="26">
        <f t="shared" si="110"/>
        <v>1.3802510583122641E-18</v>
      </c>
      <c r="BV242" s="26">
        <f t="shared" si="110"/>
        <v>1.7154548867595257E-18</v>
      </c>
      <c r="BW242" s="26">
        <f t="shared" si="110"/>
        <v>2.1020362696912536E-18</v>
      </c>
      <c r="BX242" s="26">
        <f t="shared" si="110"/>
        <v>2.5399604925435958E-18</v>
      </c>
      <c r="BY242" s="26">
        <f t="shared" si="110"/>
        <v>3.0270762034423711E-18</v>
      </c>
      <c r="BZ242" s="26">
        <f t="shared" si="110"/>
        <v>3.5588598608038638E-18</v>
      </c>
      <c r="CA242" s="26">
        <f t="shared" si="110"/>
        <v>4.1282774385324845E-18</v>
      </c>
      <c r="CB242" s="26">
        <f t="shared" si="110"/>
        <v>4.7257912783200857E-18</v>
      </c>
      <c r="CC242" s="26">
        <f t="shared" si="110"/>
        <v>5.3395304053746389E-18</v>
      </c>
      <c r="CD242" s="26">
        <f t="shared" si="110"/>
        <v>5.9556300675332559E-18</v>
      </c>
      <c r="CE242" s="26">
        <f t="shared" si="110"/>
        <v>6.5587318465239541E-18</v>
      </c>
      <c r="CF242" s="26">
        <f t="shared" si="114"/>
        <v>7.1326208830948004E-18</v>
      </c>
      <c r="CG242" s="26">
        <f t="shared" si="114"/>
        <v>7.6609631707314531E-18</v>
      </c>
      <c r="CH242" s="26">
        <f t="shared" si="114"/>
        <v>8.1280950713858137E-18</v>
      </c>
      <c r="CI242" s="26">
        <f t="shared" si="114"/>
        <v>8.519810496512839E-18</v>
      </c>
      <c r="CJ242" s="26">
        <f t="shared" si="114"/>
        <v>8.8240894428168678E-18</v>
      </c>
      <c r="CK242" s="26">
        <f t="shared" si="114"/>
        <v>9.0317150767654998E-18</v>
      </c>
      <c r="CL242" s="26">
        <f t="shared" si="114"/>
        <v>9.1367350195185881E-18</v>
      </c>
      <c r="CM242" s="26">
        <f t="shared" si="114"/>
        <v>9.1367350195185896E-18</v>
      </c>
      <c r="CN242" s="26">
        <f t="shared" si="114"/>
        <v>9.0329084852058771E-18</v>
      </c>
      <c r="CO242" s="26">
        <f t="shared" si="114"/>
        <v>8.8299217776731628E-18</v>
      </c>
      <c r="CP242" s="26">
        <f t="shared" si="114"/>
        <v>8.5355910517507214E-18</v>
      </c>
      <c r="CQ242" s="26">
        <f t="shared" si="114"/>
        <v>8.1604002362891572E-18</v>
      </c>
      <c r="CR242" s="26">
        <f t="shared" si="114"/>
        <v>7.7169002234473514E-18</v>
      </c>
      <c r="CS242" s="26">
        <f t="shared" si="114"/>
        <v>7.2190356929023668E-18</v>
      </c>
      <c r="CT242" s="26">
        <f t="shared" si="114"/>
        <v>6.6814479285372957E-18</v>
      </c>
      <c r="CU242" s="26">
        <f t="shared" si="111"/>
        <v>6.118799681923631E-18</v>
      </c>
      <c r="CV242" s="26">
        <f t="shared" si="111"/>
        <v>5.5451622117432774E-18</v>
      </c>
      <c r="CW242" s="26">
        <f t="shared" si="111"/>
        <v>4.9734960043470683E-18</v>
      </c>
      <c r="CX242" s="26">
        <f t="shared" si="111"/>
        <v>4.4152464528387156E-18</v>
      </c>
      <c r="CY242" s="26">
        <f t="shared" si="111"/>
        <v>3.8800650646158487E-18</v>
      </c>
      <c r="CZ242" s="26">
        <f t="shared" si="111"/>
        <v>3.3756566062157884E-18</v>
      </c>
      <c r="DA242" s="26">
        <f t="shared" si="111"/>
        <v>2.9077438093145922E-18</v>
      </c>
      <c r="DB242" s="26">
        <f t="shared" si="111"/>
        <v>2.4801344255918515E-18</v>
      </c>
      <c r="DC242" s="26">
        <f t="shared" si="111"/>
        <v>2.0948708254999224E-18</v>
      </c>
      <c r="DD242" s="26">
        <f t="shared" si="111"/>
        <v>1.7524400174855077E-18</v>
      </c>
      <c r="DE242" s="26">
        <f t="shared" si="111"/>
        <v>1.4520217287737069E-18</v>
      </c>
      <c r="DF242" s="26">
        <f t="shared" si="111"/>
        <v>1.191753683050116E-18</v>
      </c>
      <c r="DG242" s="26">
        <f t="shared" si="111"/>
        <v>9.689959852837411E-19</v>
      </c>
      <c r="DH242" s="26">
        <f t="shared" si="111"/>
        <v>7.8058009925634778E-19</v>
      </c>
      <c r="DI242" s="26">
        <f t="shared" si="111"/>
        <v>6.2303182234222188E-19</v>
      </c>
      <c r="DJ242" s="26">
        <f t="shared" si="112"/>
        <v>4.9276153221612094E-19</v>
      </c>
      <c r="DK242" s="26">
        <f t="shared" si="112"/>
        <v>3.8621849822344608E-19</v>
      </c>
      <c r="DL242" s="26">
        <f t="shared" si="112"/>
        <v>3.0000901201285647E-19</v>
      </c>
      <c r="DM242" s="26">
        <f t="shared" si="112"/>
        <v>2.3098038977980967E-19</v>
      </c>
      <c r="DN242" s="26">
        <f t="shared" si="112"/>
        <v>1.7627450798985464E-19</v>
      </c>
      <c r="DO242" s="26">
        <f t="shared" si="112"/>
        <v>1.333554973488467E-19</v>
      </c>
      <c r="DP242" s="26">
        <f t="shared" si="112"/>
        <v>1.0001662301163483E-19</v>
      </c>
      <c r="DQ242" s="26">
        <f t="shared" si="112"/>
        <v>7.4371335059933166E-20</v>
      </c>
      <c r="DR242" s="26">
        <f t="shared" si="112"/>
        <v>5.4833102967917376E-20</v>
      </c>
      <c r="DS242" s="26">
        <f t="shared" si="112"/>
        <v>4.0088066875704182E-20</v>
      </c>
      <c r="DT242" s="26">
        <f t="shared" si="112"/>
        <v>2.9063848484885409E-20</v>
      </c>
      <c r="DU242" s="26">
        <f t="shared" si="112"/>
        <v>2.0897147257727488E-20</v>
      </c>
      <c r="DV242" s="26">
        <f t="shared" si="112"/>
        <v>1.4902064028051613E-20</v>
      </c>
      <c r="DW242" s="26">
        <f t="shared" si="112"/>
        <v>1.0540484312524359E-20</v>
      </c>
      <c r="DX242" s="26">
        <f t="shared" si="112"/>
        <v>7.3953397999162667E-21</v>
      </c>
      <c r="DY242" s="26">
        <f t="shared" si="112"/>
        <v>5.1471565007417514E-21</v>
      </c>
      <c r="DZ242" s="26">
        <f t="shared" si="113"/>
        <v>3.5539890124169102E-21</v>
      </c>
      <c r="EA242" s="26">
        <f t="shared" si="105"/>
        <v>2.4346223943328257E-21</v>
      </c>
      <c r="EB242" s="26">
        <f t="shared" si="105"/>
        <v>1.6547824086481007E-21</v>
      </c>
      <c r="EC242" s="26">
        <f t="shared" si="105"/>
        <v>1.1160160430417389E-21</v>
      </c>
      <c r="ED242" s="26">
        <f t="shared" si="105"/>
        <v>7.468722749587042E-22</v>
      </c>
      <c r="EE242" s="26">
        <f t="shared" si="105"/>
        <v>4.9601441161379366E-22</v>
      </c>
      <c r="EF242" s="26">
        <f t="shared" si="105"/>
        <v>3.2691858947273092E-22</v>
      </c>
      <c r="EG242" s="26">
        <f t="shared" si="105"/>
        <v>2.138490021362962E-22</v>
      </c>
      <c r="EH242" s="26">
        <f t="shared" si="105"/>
        <v>1.3884226258102932E-22</v>
      </c>
      <c r="EI242" s="26">
        <f t="shared" si="105"/>
        <v>8.9476124774440951E-23</v>
      </c>
      <c r="EJ242" s="26">
        <f t="shared" si="105"/>
        <v>5.723840334835488E-23</v>
      </c>
      <c r="EK242" s="26">
        <f t="shared" si="105"/>
        <v>3.6348475119028781E-23</v>
      </c>
      <c r="EL242" s="26">
        <f t="shared" si="105"/>
        <v>2.2915343009822311E-23</v>
      </c>
      <c r="EM242" s="26">
        <f t="shared" si="105"/>
        <v>1.4342696703989598E-23</v>
      </c>
      <c r="EN242" s="26">
        <f t="shared" si="105"/>
        <v>8.9129615231935054E-24</v>
      </c>
      <c r="EO242" s="26">
        <f t="shared" si="105"/>
        <v>5.4994868972896005E-24</v>
      </c>
      <c r="EP242" s="26">
        <f t="shared" si="105"/>
        <v>3.3694039441140466E-24</v>
      </c>
      <c r="EQ242" s="26">
        <f t="shared" si="105"/>
        <v>2.0499170848805529E-24</v>
      </c>
      <c r="ER242" s="26">
        <f t="shared" si="115"/>
        <v>1.2384915721153468E-24</v>
      </c>
      <c r="ES242" s="26">
        <f t="shared" si="115"/>
        <v>7.4309494326920324E-25</v>
      </c>
      <c r="ET242" s="26">
        <f t="shared" si="115"/>
        <v>4.4280315112617775E-25</v>
      </c>
      <c r="EU242" s="26">
        <f t="shared" si="115"/>
        <v>2.6206717107466893E-25</v>
      </c>
      <c r="EV242" s="26">
        <f t="shared" si="115"/>
        <v>1.540529992128163E-25</v>
      </c>
      <c r="EW242" s="26">
        <f t="shared" si="115"/>
        <v>8.9950408936342214E-26</v>
      </c>
      <c r="EX242" s="26">
        <f t="shared" si="115"/>
        <v>5.2171237183078933E-26</v>
      </c>
      <c r="EY242" s="26">
        <f t="shared" si="115"/>
        <v>3.0058924734621441E-26</v>
      </c>
      <c r="EZ242" s="26">
        <f t="shared" si="115"/>
        <v>1.7204779288894794E-26</v>
      </c>
      <c r="FA242" s="26">
        <f t="shared" si="115"/>
        <v>9.78310979172469E-27</v>
      </c>
      <c r="FB242" s="26">
        <f t="shared" si="115"/>
        <v>5.5268217654547978E-27</v>
      </c>
      <c r="FC242" s="26">
        <f t="shared" si="115"/>
        <v>3.1021515715778864E-27</v>
      </c>
      <c r="FD242" s="26">
        <f t="shared" si="115"/>
        <v>1.7300460687645513E-27</v>
      </c>
      <c r="FE242" s="26">
        <f t="shared" si="115"/>
        <v>9.5868794893323591E-28</v>
      </c>
      <c r="FF242" s="26">
        <f t="shared" si="115"/>
        <v>5.2788513643792129E-28</v>
      </c>
      <c r="FG242" s="26">
        <f t="shared" si="115"/>
        <v>2.8884281050376581E-28</v>
      </c>
      <c r="FH242" s="26">
        <f t="shared" si="116"/>
        <v>1.5705827821142254E-28</v>
      </c>
    </row>
    <row r="243" spans="2:164" ht="19.2" customHeight="1" x14ac:dyDescent="0.3">
      <c r="B243" s="26">
        <f t="shared" si="96"/>
        <v>8.5529625553065825E-16</v>
      </c>
      <c r="C243" s="3">
        <v>20</v>
      </c>
      <c r="D243" s="26">
        <f t="shared" ref="D243:S258" si="118">$B243*D$221</f>
        <v>1.4076563543142228E-53</v>
      </c>
      <c r="E243" s="26">
        <f t="shared" si="118"/>
        <v>1.2246610282533736E-51</v>
      </c>
      <c r="F243" s="26">
        <f t="shared" si="118"/>
        <v>5.3272754729021212E-50</v>
      </c>
      <c r="G243" s="26">
        <f t="shared" si="118"/>
        <v>1.5449098871416347E-48</v>
      </c>
      <c r="H243" s="26">
        <f t="shared" si="118"/>
        <v>3.3601790045330471E-47</v>
      </c>
      <c r="I243" s="26">
        <f t="shared" si="118"/>
        <v>5.846711467887512E-46</v>
      </c>
      <c r="J243" s="26">
        <f t="shared" si="118"/>
        <v>8.4777316284368086E-45</v>
      </c>
      <c r="K243" s="26">
        <f t="shared" si="118"/>
        <v>1.0536609309628617E-43</v>
      </c>
      <c r="L243" s="26">
        <f t="shared" si="118"/>
        <v>1.1458562624221179E-42</v>
      </c>
      <c r="M243" s="26">
        <f t="shared" si="118"/>
        <v>1.1076610536747114E-41</v>
      </c>
      <c r="N243" s="26">
        <f t="shared" si="118"/>
        <v>9.636651166970109E-41</v>
      </c>
      <c r="O243" s="26">
        <f t="shared" si="118"/>
        <v>7.621715013876239E-40</v>
      </c>
      <c r="P243" s="26">
        <f t="shared" si="118"/>
        <v>5.5257433850603143E-39</v>
      </c>
      <c r="Q243" s="26">
        <f t="shared" si="118"/>
        <v>3.6979974961557536E-38</v>
      </c>
      <c r="R243" s="26">
        <f t="shared" si="118"/>
        <v>2.298041301182496E-37</v>
      </c>
      <c r="S243" s="26">
        <f t="shared" si="118"/>
        <v>1.3328639546858473E-36</v>
      </c>
      <c r="T243" s="26">
        <f t="shared" si="107"/>
        <v>7.2474477536043045E-36</v>
      </c>
      <c r="U243" s="26">
        <f t="shared" si="107"/>
        <v>3.7089879680210006E-35</v>
      </c>
      <c r="V243" s="26">
        <f t="shared" si="107"/>
        <v>1.7926775178768263E-34</v>
      </c>
      <c r="W243" s="26">
        <f t="shared" si="107"/>
        <v>8.2085760029096982E-34</v>
      </c>
      <c r="X243" s="26">
        <f t="shared" si="107"/>
        <v>3.5707305612657359E-33</v>
      </c>
      <c r="Y243" s="26">
        <f t="shared" si="107"/>
        <v>1.4793026610958031E-32</v>
      </c>
      <c r="Z243" s="26">
        <f t="shared" si="107"/>
        <v>5.8499696143333833E-32</v>
      </c>
      <c r="AA243" s="26">
        <f t="shared" si="107"/>
        <v>2.2128145932478523E-31</v>
      </c>
      <c r="AB243" s="26">
        <f t="shared" si="107"/>
        <v>8.021452900523465E-31</v>
      </c>
      <c r="AC243" s="26">
        <f t="shared" si="107"/>
        <v>2.7914656093821687E-30</v>
      </c>
      <c r="AD243" s="26">
        <f t="shared" si="107"/>
        <v>9.3406733852402848E-30</v>
      </c>
      <c r="AE243" s="26">
        <f t="shared" si="107"/>
        <v>3.0097725352440948E-29</v>
      </c>
      <c r="AF243" s="26">
        <f t="shared" si="107"/>
        <v>9.3517932345084934E-29</v>
      </c>
      <c r="AG243" s="26">
        <f t="shared" si="107"/>
        <v>2.8055379703525442E-28</v>
      </c>
      <c r="AH243" s="26">
        <f t="shared" si="107"/>
        <v>8.1360601140223233E-28</v>
      </c>
      <c r="AI243" s="26">
        <f t="shared" si="107"/>
        <v>2.2833459029675614E-27</v>
      </c>
      <c r="AJ243" s="26">
        <f t="shared" si="108"/>
        <v>6.2078466736930546E-27</v>
      </c>
      <c r="AK243" s="26">
        <f t="shared" si="108"/>
        <v>1.6366141230645338E-26</v>
      </c>
      <c r="AL243" s="26">
        <f t="shared" si="108"/>
        <v>4.1878067266651291E-26</v>
      </c>
      <c r="AM243" s="26">
        <f t="shared" si="108"/>
        <v>1.0409691006281862E-25</v>
      </c>
      <c r="AN243" s="26">
        <f t="shared" si="108"/>
        <v>2.5156753265181252E-25</v>
      </c>
      <c r="AO243" s="26">
        <f t="shared" si="108"/>
        <v>5.9152365785696558E-25</v>
      </c>
      <c r="AP243" s="26">
        <f t="shared" si="108"/>
        <v>1.3542778482514732E-24</v>
      </c>
      <c r="AQ243" s="26">
        <f t="shared" si="108"/>
        <v>3.0210813537917411E-24</v>
      </c>
      <c r="AR243" s="26">
        <f t="shared" si="108"/>
        <v>6.570851944497054E-24</v>
      </c>
      <c r="AS243" s="26">
        <f t="shared" si="108"/>
        <v>1.3943027296859585E-23</v>
      </c>
      <c r="AT243" s="26">
        <f t="shared" si="108"/>
        <v>2.888198511492339E-23</v>
      </c>
      <c r="AU243" s="26">
        <f t="shared" si="108"/>
        <v>5.8435644302286929E-23</v>
      </c>
      <c r="AV243" s="26">
        <f t="shared" si="108"/>
        <v>1.1554320577952138E-22</v>
      </c>
      <c r="AW243" s="26">
        <f t="shared" si="108"/>
        <v>2.2338353117374093E-22</v>
      </c>
      <c r="AX243" s="26">
        <f t="shared" si="108"/>
        <v>4.224862437416411E-22</v>
      </c>
      <c r="AY243" s="26">
        <f t="shared" si="108"/>
        <v>7.8204900437282964E-22</v>
      </c>
      <c r="AZ243" s="26">
        <f t="shared" si="109"/>
        <v>1.4174638204257499E-21</v>
      </c>
      <c r="BA243" s="26">
        <f t="shared" si="109"/>
        <v>2.5167214770824556E-21</v>
      </c>
      <c r="BB243" s="26">
        <f t="shared" si="109"/>
        <v>4.379095370123487E-21</v>
      </c>
      <c r="BC243" s="26">
        <f t="shared" si="109"/>
        <v>7.4702215137400492E-21</v>
      </c>
      <c r="BD243" s="26">
        <f t="shared" si="109"/>
        <v>1.249825522491117E-20</v>
      </c>
      <c r="BE243" s="26">
        <f t="shared" si="109"/>
        <v>2.0516003859759862E-20</v>
      </c>
      <c r="BF243" s="26">
        <f t="shared" si="109"/>
        <v>3.3053561774057627E-20</v>
      </c>
      <c r="BG243" s="26">
        <f t="shared" si="109"/>
        <v>5.2284724988054951E-20</v>
      </c>
      <c r="BH243" s="26">
        <f t="shared" si="109"/>
        <v>8.122805489215672E-20</v>
      </c>
      <c r="BI243" s="26">
        <f t="shared" si="109"/>
        <v>1.2397966273013408E-19</v>
      </c>
      <c r="BJ243" s="26">
        <f t="shared" si="109"/>
        <v>1.8596949409520012E-19</v>
      </c>
      <c r="BK243" s="26">
        <f t="shared" si="109"/>
        <v>2.742262031573288E-19</v>
      </c>
      <c r="BL243" s="26">
        <f t="shared" si="109"/>
        <v>3.9762799457812815E-19</v>
      </c>
      <c r="BM243" s="26">
        <f t="shared" si="109"/>
        <v>5.6710877915241235E-19</v>
      </c>
      <c r="BN243" s="26">
        <f t="shared" si="109"/>
        <v>7.9578167397193288E-19</v>
      </c>
      <c r="BO243" s="26">
        <f t="shared" si="109"/>
        <v>1.0989365973898111E-18</v>
      </c>
      <c r="BP243" s="26">
        <f t="shared" si="110"/>
        <v>1.4938669370767787E-18</v>
      </c>
      <c r="BQ243" s="26">
        <f t="shared" si="110"/>
        <v>1.9994834388566077E-18</v>
      </c>
      <c r="BR243" s="26">
        <f t="shared" si="110"/>
        <v>2.6356827148564347E-18</v>
      </c>
      <c r="BS243" s="26">
        <f t="shared" si="110"/>
        <v>3.422453674515077E-18</v>
      </c>
      <c r="BT243" s="26">
        <f t="shared" si="110"/>
        <v>4.3787274953354594E-18</v>
      </c>
      <c r="BU243" s="26">
        <f t="shared" si="110"/>
        <v>5.521004233249071E-18</v>
      </c>
      <c r="BV243" s="26">
        <f t="shared" si="110"/>
        <v>6.8618195470381215E-18</v>
      </c>
      <c r="BW243" s="26">
        <f t="shared" si="110"/>
        <v>8.4081450787650361E-18</v>
      </c>
      <c r="BX243" s="26">
        <f t="shared" si="110"/>
        <v>1.0159841970174411E-17</v>
      </c>
      <c r="BY243" s="26">
        <f t="shared" si="110"/>
        <v>1.2108304813769517E-17</v>
      </c>
      <c r="BZ243" s="26">
        <f t="shared" si="110"/>
        <v>1.4235439443215492E-17</v>
      </c>
      <c r="CA243" s="26">
        <f t="shared" si="110"/>
        <v>1.6513109754129981E-17</v>
      </c>
      <c r="CB243" s="26">
        <f t="shared" si="110"/>
        <v>1.8903165113280392E-17</v>
      </c>
      <c r="CC243" s="26">
        <f t="shared" si="110"/>
        <v>2.1358121621498611E-17</v>
      </c>
      <c r="CD243" s="26">
        <f t="shared" si="110"/>
        <v>2.3822520270133088E-17</v>
      </c>
      <c r="CE243" s="26">
        <f t="shared" si="110"/>
        <v>2.6234927386095884E-17</v>
      </c>
      <c r="CF243" s="26">
        <f t="shared" si="114"/>
        <v>2.8530483532379282E-17</v>
      </c>
      <c r="CG243" s="26">
        <f t="shared" si="114"/>
        <v>3.0643852682925892E-17</v>
      </c>
      <c r="CH243" s="26">
        <f t="shared" si="114"/>
        <v>3.2512380285543341E-17</v>
      </c>
      <c r="CI243" s="26">
        <f t="shared" si="114"/>
        <v>3.4079241986051442E-17</v>
      </c>
      <c r="CJ243" s="26">
        <f t="shared" si="114"/>
        <v>3.5296357771267564E-17</v>
      </c>
      <c r="CK243" s="26">
        <f t="shared" si="114"/>
        <v>3.6126860307062098E-17</v>
      </c>
      <c r="CL243" s="26">
        <f t="shared" si="114"/>
        <v>3.6546940078074451E-17</v>
      </c>
      <c r="CM243" s="26">
        <f t="shared" si="114"/>
        <v>3.6546940078074457E-17</v>
      </c>
      <c r="CN243" s="26">
        <f t="shared" si="114"/>
        <v>3.6131633940823607E-17</v>
      </c>
      <c r="CO243" s="26">
        <f t="shared" si="114"/>
        <v>3.531968711069275E-17</v>
      </c>
      <c r="CP243" s="26">
        <f t="shared" si="114"/>
        <v>3.4142364207002972E-17</v>
      </c>
      <c r="CQ243" s="26">
        <f t="shared" si="114"/>
        <v>3.2641600945156715E-17</v>
      </c>
      <c r="CR243" s="26">
        <f t="shared" si="114"/>
        <v>3.0867600893789492E-17</v>
      </c>
      <c r="CS243" s="26">
        <f t="shared" si="114"/>
        <v>2.8876142771609541E-17</v>
      </c>
      <c r="CT243" s="26">
        <f t="shared" si="114"/>
        <v>2.6725791714149254E-17</v>
      </c>
      <c r="CU243" s="26">
        <f t="shared" si="111"/>
        <v>2.4475198727694589E-17</v>
      </c>
      <c r="CV243" s="26">
        <f t="shared" si="111"/>
        <v>2.2180648846973171E-17</v>
      </c>
      <c r="CW243" s="26">
        <f t="shared" si="111"/>
        <v>1.9893984017388329E-17</v>
      </c>
      <c r="CX243" s="26">
        <f t="shared" si="111"/>
        <v>1.7660985811354909E-17</v>
      </c>
      <c r="CY243" s="26">
        <f t="shared" si="111"/>
        <v>1.5520260258463435E-17</v>
      </c>
      <c r="CZ243" s="26">
        <f t="shared" si="111"/>
        <v>1.3502626424863191E-17</v>
      </c>
      <c r="DA243" s="26">
        <f t="shared" si="111"/>
        <v>1.16309752372584E-17</v>
      </c>
      <c r="DB243" s="26">
        <f t="shared" si="111"/>
        <v>9.9205377023674324E-18</v>
      </c>
      <c r="DC243" s="26">
        <f t="shared" si="111"/>
        <v>8.3794833019997126E-18</v>
      </c>
      <c r="DD243" s="26">
        <f t="shared" si="111"/>
        <v>7.0097600699420508E-18</v>
      </c>
      <c r="DE243" s="26">
        <f t="shared" si="111"/>
        <v>5.8080869150948431E-18</v>
      </c>
      <c r="DF243" s="26">
        <f t="shared" si="111"/>
        <v>4.7670147322004771E-18</v>
      </c>
      <c r="DG243" s="26">
        <f t="shared" si="111"/>
        <v>3.8759839411349744E-18</v>
      </c>
      <c r="DH243" s="26">
        <f t="shared" si="111"/>
        <v>3.1223203970253996E-18</v>
      </c>
      <c r="DI243" s="26">
        <f t="shared" si="111"/>
        <v>2.4921272893688945E-18</v>
      </c>
      <c r="DJ243" s="26">
        <f t="shared" si="112"/>
        <v>1.9710461288644891E-18</v>
      </c>
      <c r="DK243" s="26">
        <f t="shared" si="112"/>
        <v>1.5448739928937886E-18</v>
      </c>
      <c r="DL243" s="26">
        <f t="shared" si="112"/>
        <v>1.2000360480514291E-18</v>
      </c>
      <c r="DM243" s="26">
        <f t="shared" si="112"/>
        <v>9.2392155911924118E-19</v>
      </c>
      <c r="DN243" s="26">
        <f t="shared" si="112"/>
        <v>7.0509803195942039E-19</v>
      </c>
      <c r="DO243" s="26">
        <f t="shared" si="112"/>
        <v>5.3342198939538814E-19</v>
      </c>
      <c r="DP243" s="26">
        <f t="shared" si="112"/>
        <v>4.0006649204654043E-19</v>
      </c>
      <c r="DQ243" s="26">
        <f t="shared" si="112"/>
        <v>2.9748534023973343E-19</v>
      </c>
      <c r="DR243" s="26">
        <f t="shared" si="112"/>
        <v>2.1933241187167008E-19</v>
      </c>
      <c r="DS243" s="26">
        <f t="shared" si="112"/>
        <v>1.6035226750281714E-19</v>
      </c>
      <c r="DT243" s="26">
        <f t="shared" si="112"/>
        <v>1.1625539393954192E-19</v>
      </c>
      <c r="DU243" s="26">
        <f t="shared" si="112"/>
        <v>8.358858903091017E-20</v>
      </c>
      <c r="DV243" s="26">
        <f t="shared" si="112"/>
        <v>5.9608256112206609E-20</v>
      </c>
      <c r="DW243" s="26">
        <f t="shared" si="112"/>
        <v>4.2161937250097549E-20</v>
      </c>
      <c r="DX243" s="26">
        <f t="shared" si="112"/>
        <v>2.9581359199665145E-20</v>
      </c>
      <c r="DY243" s="26">
        <f t="shared" si="112"/>
        <v>2.058862600296706E-20</v>
      </c>
      <c r="DZ243" s="26">
        <f t="shared" si="113"/>
        <v>1.4215956049667677E-20</v>
      </c>
      <c r="EA243" s="26">
        <f t="shared" si="113"/>
        <v>9.7384895773313283E-21</v>
      </c>
      <c r="EB243" s="26">
        <f t="shared" si="113"/>
        <v>6.61912963459242E-21</v>
      </c>
      <c r="EC243" s="26">
        <f t="shared" si="113"/>
        <v>4.4640641721669669E-21</v>
      </c>
      <c r="ED243" s="26">
        <f t="shared" si="113"/>
        <v>2.9874890998348247E-21</v>
      </c>
      <c r="EE243" s="26">
        <f t="shared" si="113"/>
        <v>1.9840576464551799E-21</v>
      </c>
      <c r="EF243" s="26">
        <f t="shared" si="113"/>
        <v>1.307674357890927E-21</v>
      </c>
      <c r="EG243" s="26">
        <f t="shared" si="113"/>
        <v>8.5539600854518705E-22</v>
      </c>
      <c r="EH243" s="26">
        <f t="shared" si="113"/>
        <v>5.5536905032411869E-22</v>
      </c>
      <c r="EI243" s="26">
        <f t="shared" si="113"/>
        <v>3.5790449909776474E-22</v>
      </c>
      <c r="EJ243" s="26">
        <f t="shared" si="113"/>
        <v>2.2895361339342013E-22</v>
      </c>
      <c r="EK243" s="26">
        <f t="shared" si="113"/>
        <v>1.4539390047611552E-22</v>
      </c>
      <c r="EL243" s="26">
        <f t="shared" si="113"/>
        <v>9.1661372039289479E-23</v>
      </c>
      <c r="EM243" s="26">
        <f t="shared" si="113"/>
        <v>5.7370786815958544E-23</v>
      </c>
      <c r="EN243" s="26">
        <f t="shared" si="113"/>
        <v>3.5651846092774116E-23</v>
      </c>
      <c r="EO243" s="26">
        <f t="shared" si="113"/>
        <v>2.1997947589158461E-23</v>
      </c>
      <c r="EP243" s="26">
        <f t="shared" ref="EP243:FE262" si="119">$B243*EP$221</f>
        <v>1.3477615776456222E-23</v>
      </c>
      <c r="EQ243" s="26">
        <f t="shared" si="119"/>
        <v>8.1996683395222338E-24</v>
      </c>
      <c r="ER243" s="26">
        <f t="shared" si="119"/>
        <v>4.9539662884614006E-24</v>
      </c>
      <c r="ES243" s="26">
        <f t="shared" si="115"/>
        <v>2.9723797730768207E-24</v>
      </c>
      <c r="ET243" s="26">
        <f t="shared" si="115"/>
        <v>1.7712126045047158E-24</v>
      </c>
      <c r="EU243" s="26">
        <f t="shared" si="115"/>
        <v>1.0482686842986785E-24</v>
      </c>
      <c r="EV243" s="26">
        <f t="shared" si="115"/>
        <v>6.1621199685126677E-25</v>
      </c>
      <c r="EW243" s="26">
        <f t="shared" si="115"/>
        <v>3.5980163574536982E-25</v>
      </c>
      <c r="EX243" s="26">
        <f t="shared" si="115"/>
        <v>2.0868494873231628E-25</v>
      </c>
      <c r="EY243" s="26">
        <f t="shared" si="115"/>
        <v>1.2023569893848609E-25</v>
      </c>
      <c r="EZ243" s="26">
        <f t="shared" si="115"/>
        <v>6.8819117155579359E-26</v>
      </c>
      <c r="FA243" s="26">
        <f t="shared" si="115"/>
        <v>3.9132439166898863E-26</v>
      </c>
      <c r="FB243" s="26">
        <f t="shared" si="115"/>
        <v>2.2107287061819249E-26</v>
      </c>
      <c r="FC243" s="26">
        <f t="shared" si="115"/>
        <v>1.2408606286311578E-26</v>
      </c>
      <c r="FD243" s="26">
        <f t="shared" si="115"/>
        <v>6.9201842750582239E-27</v>
      </c>
      <c r="FE243" s="26">
        <f t="shared" si="115"/>
        <v>3.8347517957329537E-27</v>
      </c>
      <c r="FF243" s="26">
        <f t="shared" si="115"/>
        <v>2.1115405457516909E-27</v>
      </c>
      <c r="FG243" s="26">
        <f t="shared" si="115"/>
        <v>1.1553712420150663E-27</v>
      </c>
      <c r="FH243" s="26">
        <f t="shared" si="116"/>
        <v>6.2823311284569186E-28</v>
      </c>
    </row>
    <row r="244" spans="2:164" ht="19.2" customHeight="1" x14ac:dyDescent="0.3">
      <c r="B244" s="26">
        <f t="shared" si="96"/>
        <v>3.2582714496405915E-15</v>
      </c>
      <c r="C244" s="3">
        <v>21</v>
      </c>
      <c r="D244" s="26">
        <f t="shared" si="118"/>
        <v>5.3625003973874968E-53</v>
      </c>
      <c r="E244" s="26">
        <f t="shared" si="118"/>
        <v>4.6653753457271215E-51</v>
      </c>
      <c r="F244" s="26">
        <f t="shared" si="118"/>
        <v>2.0294382753912773E-49</v>
      </c>
      <c r="G244" s="26">
        <f t="shared" si="118"/>
        <v>5.8853709986347788E-48</v>
      </c>
      <c r="H244" s="26">
        <f t="shared" si="118"/>
        <v>1.2800681922030612E-46</v>
      </c>
      <c r="I244" s="26">
        <f t="shared" si="118"/>
        <v>2.2273186544333302E-45</v>
      </c>
      <c r="J244" s="26">
        <f t="shared" si="118"/>
        <v>3.2296120489282965E-44</v>
      </c>
      <c r="K244" s="26">
        <f t="shared" si="118"/>
        <v>4.0139464036680312E-43</v>
      </c>
      <c r="L244" s="26">
        <f t="shared" si="118"/>
        <v>4.3651667139890053E-42</v>
      </c>
      <c r="M244" s="26">
        <f t="shared" si="118"/>
        <v>4.219661156856029E-41</v>
      </c>
      <c r="N244" s="26">
        <f t="shared" si="118"/>
        <v>3.6711052064647903E-40</v>
      </c>
      <c r="O244" s="26">
        <f t="shared" si="118"/>
        <v>2.9035104814766525E-39</v>
      </c>
      <c r="P244" s="26">
        <f t="shared" si="118"/>
        <v>2.1050450990705887E-38</v>
      </c>
      <c r="Q244" s="26">
        <f t="shared" si="118"/>
        <v>1.4087609509164726E-37</v>
      </c>
      <c r="R244" s="26">
        <f t="shared" si="118"/>
        <v>8.7544430521237641E-37</v>
      </c>
      <c r="S244" s="26">
        <f t="shared" si="118"/>
        <v>5.0775769702317819E-36</v>
      </c>
      <c r="T244" s="26">
        <f t="shared" si="107"/>
        <v>2.7609324775635349E-35</v>
      </c>
      <c r="U244" s="26">
        <f t="shared" si="107"/>
        <v>1.4129477973413287E-34</v>
      </c>
      <c r="V244" s="26">
        <f t="shared" si="107"/>
        <v>6.8292476871497909E-34</v>
      </c>
      <c r="W244" s="26">
        <f t="shared" si="107"/>
        <v>3.1270765725370168E-33</v>
      </c>
      <c r="X244" s="26">
        <f t="shared" si="107"/>
        <v>1.360278309053609E-32</v>
      </c>
      <c r="Y244" s="26">
        <f t="shared" si="107"/>
        <v>5.6354387089363733E-32</v>
      </c>
      <c r="Z244" s="26">
        <f t="shared" si="107"/>
        <v>2.2285598530793761E-31</v>
      </c>
      <c r="AA244" s="26">
        <f t="shared" si="107"/>
        <v>8.4297698790394072E-31</v>
      </c>
      <c r="AB244" s="26">
        <f t="shared" si="107"/>
        <v>3.0557915811517856E-30</v>
      </c>
      <c r="AC244" s="26">
        <f t="shared" si="107"/>
        <v>1.0634154702408225E-29</v>
      </c>
      <c r="AD244" s="26">
        <f t="shared" si="107"/>
        <v>3.5583517658058103E-29</v>
      </c>
      <c r="AE244" s="26">
        <f t="shared" si="107"/>
        <v>1.1465800134263178E-28</v>
      </c>
      <c r="AF244" s="26">
        <f t="shared" si="107"/>
        <v>3.5625878988603661E-28</v>
      </c>
      <c r="AG244" s="26">
        <f t="shared" si="107"/>
        <v>1.0687763696581084E-27</v>
      </c>
      <c r="AH244" s="26">
        <f t="shared" si="107"/>
        <v>3.0994514720084937E-27</v>
      </c>
      <c r="AI244" s="26">
        <f t="shared" si="107"/>
        <v>8.6984605827335372E-27</v>
      </c>
      <c r="AJ244" s="26">
        <f t="shared" si="108"/>
        <v>2.3648939709306791E-26</v>
      </c>
      <c r="AK244" s="26">
        <f t="shared" si="108"/>
        <v>6.2347204688172503E-26</v>
      </c>
      <c r="AL244" s="26">
        <f t="shared" si="108"/>
        <v>1.595354943491472E-25</v>
      </c>
      <c r="AM244" s="26">
        <f t="shared" si="108"/>
        <v>3.9655965738216482E-25</v>
      </c>
      <c r="AN244" s="26">
        <f t="shared" si="108"/>
        <v>9.5835250534023486E-25</v>
      </c>
      <c r="AO244" s="26">
        <f t="shared" si="108"/>
        <v>2.2534234585027183E-24</v>
      </c>
      <c r="AP244" s="26">
        <f t="shared" si="108"/>
        <v>5.159153707624642E-24</v>
      </c>
      <c r="AQ244" s="26">
        <f t="shared" si="108"/>
        <v>1.1508881347778021E-23</v>
      </c>
      <c r="AR244" s="26">
        <f t="shared" si="108"/>
        <v>2.503181693141726E-23</v>
      </c>
      <c r="AS244" s="26">
        <f t="shared" si="108"/>
        <v>5.311629446422681E-23</v>
      </c>
      <c r="AT244" s="26">
        <f t="shared" si="108"/>
        <v>1.1002660996161252E-22</v>
      </c>
      <c r="AU244" s="26">
        <f t="shared" si="108"/>
        <v>2.2261197829442562E-22</v>
      </c>
      <c r="AV244" s="26">
        <f t="shared" si="108"/>
        <v>4.4016459344579413E-22</v>
      </c>
      <c r="AW244" s="26">
        <f t="shared" si="108"/>
        <v>8.5098488066186735E-22</v>
      </c>
      <c r="AX244" s="26">
        <f t="shared" si="108"/>
        <v>1.6094714047300558E-21</v>
      </c>
      <c r="AY244" s="26">
        <f t="shared" si="108"/>
        <v>2.979234302372674E-21</v>
      </c>
      <c r="AZ244" s="26">
        <f t="shared" si="109"/>
        <v>5.3998621730504566E-21</v>
      </c>
      <c r="BA244" s="26">
        <f t="shared" si="109"/>
        <v>9.5875103888855116E-21</v>
      </c>
      <c r="BB244" s="26">
        <f t="shared" si="109"/>
        <v>1.6682268076660843E-20</v>
      </c>
      <c r="BC244" s="26">
        <f t="shared" si="109"/>
        <v>2.8457986719009615E-20</v>
      </c>
      <c r="BD244" s="26">
        <f t="shared" si="109"/>
        <v>4.7612400856804289E-20</v>
      </c>
      <c r="BE244" s="26">
        <f t="shared" si="109"/>
        <v>7.8156205180037294E-20</v>
      </c>
      <c r="BF244" s="26">
        <f t="shared" si="109"/>
        <v>1.2591833056783815E-19</v>
      </c>
      <c r="BG244" s="26">
        <f t="shared" si="109"/>
        <v>1.9917990471639911E-19</v>
      </c>
      <c r="BH244" s="26">
        <f t="shared" si="109"/>
        <v>3.0944020911297693E-19</v>
      </c>
      <c r="BI244" s="26">
        <f t="shared" si="109"/>
        <v>4.7230347706717582E-19</v>
      </c>
      <c r="BJ244" s="26">
        <f t="shared" si="109"/>
        <v>7.0845521560075987E-19</v>
      </c>
      <c r="BK244" s="26">
        <f t="shared" si="109"/>
        <v>1.0446712501231537E-18</v>
      </c>
      <c r="BL244" s="26">
        <f t="shared" si="109"/>
        <v>1.5147733126785782E-18</v>
      </c>
      <c r="BM244" s="26">
        <f t="shared" si="109"/>
        <v>2.1604143967710871E-18</v>
      </c>
      <c r="BN244" s="26">
        <f t="shared" si="109"/>
        <v>3.0315492341787816E-18</v>
      </c>
      <c r="BO244" s="26">
        <f t="shared" si="109"/>
        <v>4.1864251329135519E-18</v>
      </c>
      <c r="BP244" s="26">
        <f t="shared" si="110"/>
        <v>5.6909216650543754E-18</v>
      </c>
      <c r="BQ244" s="26">
        <f t="shared" si="110"/>
        <v>7.6170797670727646E-18</v>
      </c>
      <c r="BR244" s="26">
        <f t="shared" si="110"/>
        <v>1.0040696056595907E-17</v>
      </c>
      <c r="BS244" s="26">
        <f t="shared" si="110"/>
        <v>1.3037918760057391E-17</v>
      </c>
      <c r="BT244" s="26">
        <f t="shared" si="110"/>
        <v>1.6680866648896929E-17</v>
      </c>
      <c r="BU244" s="26">
        <f t="shared" si="110"/>
        <v>2.1032397079044007E-17</v>
      </c>
      <c r="BV244" s="26">
        <f t="shared" si="110"/>
        <v>2.6140264941097512E-17</v>
      </c>
      <c r="BW244" s="26">
        <f t="shared" si="110"/>
        <v>3.2031028871485744E-17</v>
      </c>
      <c r="BX244" s="26">
        <f t="shared" si="110"/>
        <v>3.8704159886378572E-17</v>
      </c>
      <c r="BY244" s="26">
        <f t="shared" si="110"/>
        <v>4.6126875481026567E-17</v>
      </c>
      <c r="BZ244" s="26">
        <f t="shared" si="110"/>
        <v>5.4230245497963591E-17</v>
      </c>
      <c r="CA244" s="26">
        <f t="shared" si="110"/>
        <v>6.2907084777637801E-17</v>
      </c>
      <c r="CB244" s="26">
        <f t="shared" si="110"/>
        <v>7.2012057574401241E-17</v>
      </c>
      <c r="CC244" s="26">
        <f t="shared" si="110"/>
        <v>8.1364272843803948E-17</v>
      </c>
      <c r="CD244" s="26">
        <f t="shared" si="110"/>
        <v>9.0752458171935261E-17</v>
      </c>
      <c r="CE244" s="26">
        <f t="shared" si="110"/>
        <v>9.9942580518460163E-17</v>
      </c>
      <c r="CF244" s="26">
        <f t="shared" si="114"/>
        <v>1.0868755631382545E-16</v>
      </c>
      <c r="CG244" s="26">
        <f t="shared" si="114"/>
        <v>1.1673848641114584E-16</v>
      </c>
      <c r="CH244" s="26">
        <f t="shared" si="114"/>
        <v>1.2385668680206945E-16</v>
      </c>
      <c r="CI244" s="26">
        <f t="shared" si="114"/>
        <v>1.29825683756386E-16</v>
      </c>
      <c r="CJ244" s="26">
        <f t="shared" si="114"/>
        <v>1.3446231531911405E-16</v>
      </c>
      <c r="CK244" s="26">
        <f t="shared" si="114"/>
        <v>1.3762613450309322E-16</v>
      </c>
      <c r="CL244" s="26">
        <f t="shared" si="114"/>
        <v>1.3922643839266408E-16</v>
      </c>
      <c r="CM244" s="26">
        <f t="shared" si="114"/>
        <v>1.392264383926641E-16</v>
      </c>
      <c r="CN244" s="26">
        <f t="shared" si="114"/>
        <v>1.3764431977456563E-16</v>
      </c>
      <c r="CO244" s="26">
        <f t="shared" si="114"/>
        <v>1.3455118899311477E-16</v>
      </c>
      <c r="CP244" s="26">
        <f t="shared" si="114"/>
        <v>1.3006614936001087E-16</v>
      </c>
      <c r="CQ244" s="26">
        <f t="shared" si="114"/>
        <v>1.2434895598154896E-16</v>
      </c>
      <c r="CR244" s="26">
        <f t="shared" si="114"/>
        <v>1.1759086054776908E-16</v>
      </c>
      <c r="CS244" s="26">
        <f t="shared" si="114"/>
        <v>1.1000435341565502E-16</v>
      </c>
      <c r="CT244" s="26">
        <f t="shared" si="114"/>
        <v>1.0181253986342538E-16</v>
      </c>
      <c r="CU244" s="26">
        <f t="shared" si="111"/>
        <v>9.3238852295979058E-17</v>
      </c>
      <c r="CV244" s="26">
        <f t="shared" si="111"/>
        <v>8.449770989323083E-17</v>
      </c>
      <c r="CW244" s="26">
        <f t="shared" si="111"/>
        <v>7.5786605780526703E-17</v>
      </c>
      <c r="CX244" s="26">
        <f t="shared" si="111"/>
        <v>6.7279945948018465E-17</v>
      </c>
      <c r="CY244" s="26">
        <f t="shared" si="111"/>
        <v>5.9124800984622407E-17</v>
      </c>
      <c r="CZ244" s="26">
        <f t="shared" si="111"/>
        <v>5.1438576856621496E-17</v>
      </c>
      <c r="DA244" s="26">
        <f t="shared" si="111"/>
        <v>4.4308477094317558E-17</v>
      </c>
      <c r="DB244" s="26">
        <f t="shared" si="111"/>
        <v>3.7792524580447226E-17</v>
      </c>
      <c r="DC244" s="26">
        <f t="shared" si="111"/>
        <v>3.1921841150474983E-17</v>
      </c>
      <c r="DD244" s="26">
        <f t="shared" si="111"/>
        <v>2.6703847885493431E-17</v>
      </c>
      <c r="DE244" s="26">
        <f t="shared" si="111"/>
        <v>2.2126045390837421E-17</v>
      </c>
      <c r="DF244" s="26">
        <f t="shared" si="111"/>
        <v>1.8160056122668419E-17</v>
      </c>
      <c r="DG244" s="26">
        <f t="shared" si="111"/>
        <v>1.4765653109085564E-17</v>
      </c>
      <c r="DH244" s="26">
        <f t="shared" si="111"/>
        <v>1.1894553893430052E-17</v>
      </c>
      <c r="DI244" s="26">
        <f t="shared" si="111"/>
        <v>9.4938182452148023E-18</v>
      </c>
      <c r="DJ244" s="26">
        <f t="shared" si="112"/>
        <v>7.5087471575789804E-18</v>
      </c>
      <c r="DK244" s="26">
        <f t="shared" si="112"/>
        <v>5.8852342586429834E-18</v>
      </c>
      <c r="DL244" s="26">
        <f t="shared" si="112"/>
        <v>4.5715658973387612E-18</v>
      </c>
      <c r="DM244" s="26">
        <f t="shared" si="112"/>
        <v>3.519701177597097E-18</v>
      </c>
      <c r="DN244" s="26">
        <f t="shared" si="112"/>
        <v>2.6860877407977828E-18</v>
      </c>
      <c r="DO244" s="26">
        <f t="shared" si="112"/>
        <v>2.0320837691252813E-18</v>
      </c>
      <c r="DP244" s="26">
        <f t="shared" si="112"/>
        <v>1.5240628268439582E-18</v>
      </c>
      <c r="DQ244" s="26">
        <f t="shared" si="112"/>
        <v>1.1332774866275519E-18</v>
      </c>
      <c r="DR244" s="26">
        <f t="shared" si="112"/>
        <v>8.3555204522540691E-19</v>
      </c>
      <c r="DS244" s="26">
        <f t="shared" si="112"/>
        <v>6.1086578096311084E-19</v>
      </c>
      <c r="DT244" s="26">
        <f t="shared" si="112"/>
        <v>4.4287769119825348E-19</v>
      </c>
      <c r="DU244" s="26">
        <f t="shared" si="112"/>
        <v>3.1843272011775196E-19</v>
      </c>
      <c r="DV244" s="26">
        <f t="shared" si="112"/>
        <v>2.2707907090364345E-19</v>
      </c>
      <c r="DW244" s="26">
        <f t="shared" si="112"/>
        <v>1.6061690380989485E-19</v>
      </c>
      <c r="DX244" s="26">
        <f t="shared" si="112"/>
        <v>1.1269089218920015E-19</v>
      </c>
      <c r="DY244" s="26">
        <f t="shared" si="112"/>
        <v>7.8432860963683765E-20</v>
      </c>
      <c r="DZ244" s="26">
        <f t="shared" si="113"/>
        <v>5.4156023046352867E-20</v>
      </c>
      <c r="EA244" s="26">
        <f t="shared" si="113"/>
        <v>3.7099007913643028E-20</v>
      </c>
      <c r="EB244" s="26">
        <f t="shared" si="113"/>
        <v>2.5215731941304372E-20</v>
      </c>
      <c r="EC244" s="26">
        <f t="shared" si="113"/>
        <v>1.7005958751112197E-20</v>
      </c>
      <c r="ED244" s="26">
        <f t="shared" si="113"/>
        <v>1.1380910856513578E-20</v>
      </c>
      <c r="EE244" s="26">
        <f t="shared" si="113"/>
        <v>7.5583148436387534E-21</v>
      </c>
      <c r="EF244" s="26">
        <f t="shared" si="113"/>
        <v>4.9816166014892284E-21</v>
      </c>
      <c r="EG244" s="26">
        <f t="shared" si="113"/>
        <v>3.2586514611245107E-21</v>
      </c>
      <c r="EH244" s="26">
        <f t="shared" si="113"/>
        <v>2.1156916202823497E-21</v>
      </c>
      <c r="EI244" s="26">
        <f t="shared" si="113"/>
        <v>1.3634457108486229E-21</v>
      </c>
      <c r="EJ244" s="26">
        <f t="shared" si="113"/>
        <v>8.7220424149874025E-22</v>
      </c>
      <c r="EK244" s="26">
        <f t="shared" si="113"/>
        <v>5.5388152562329533E-22</v>
      </c>
      <c r="EL244" s="26">
        <f t="shared" si="113"/>
        <v>3.4918617919729205E-22</v>
      </c>
      <c r="EM244" s="26">
        <f t="shared" si="113"/>
        <v>2.1855537834650794E-22</v>
      </c>
      <c r="EN244" s="26">
        <f t="shared" si="113"/>
        <v>1.3581655654390092E-22</v>
      </c>
      <c r="EO244" s="26">
        <f t="shared" si="113"/>
        <v>8.3801705101555743E-23</v>
      </c>
      <c r="EP244" s="26">
        <f t="shared" si="119"/>
        <v>5.1343298196023522E-23</v>
      </c>
      <c r="EQ244" s="26">
        <f t="shared" si="119"/>
        <v>3.1236831769608403E-23</v>
      </c>
      <c r="ER244" s="26">
        <f t="shared" si="119"/>
        <v>1.8872252527471937E-23</v>
      </c>
      <c r="ES244" s="26">
        <f t="shared" si="115"/>
        <v>1.1323351516483088E-23</v>
      </c>
      <c r="ET244" s="26">
        <f t="shared" si="115"/>
        <v>6.7474765885893696E-24</v>
      </c>
      <c r="EU244" s="26">
        <f t="shared" si="115"/>
        <v>3.9934045116139994E-24</v>
      </c>
      <c r="EV244" s="26">
        <f t="shared" si="115"/>
        <v>2.3474742737191035E-24</v>
      </c>
      <c r="EW244" s="26">
        <f t="shared" si="115"/>
        <v>1.3706728980775946E-24</v>
      </c>
      <c r="EX244" s="26">
        <f t="shared" si="115"/>
        <v>7.9499028088501166E-25</v>
      </c>
      <c r="EY244" s="26">
        <f t="shared" si="115"/>
        <v>4.5804075786089779E-25</v>
      </c>
      <c r="EZ244" s="26">
        <f t="shared" si="115"/>
        <v>2.6216806535458711E-25</v>
      </c>
      <c r="FA244" s="26">
        <f t="shared" si="115"/>
        <v>1.4907595873104277E-25</v>
      </c>
      <c r="FB244" s="26">
        <f t="shared" si="115"/>
        <v>8.4218236425977797E-26</v>
      </c>
      <c r="FC244" s="26">
        <f t="shared" si="115"/>
        <v>4.7270881090710612E-26</v>
      </c>
      <c r="FD244" s="26">
        <f t="shared" si="115"/>
        <v>2.6362606762126473E-26</v>
      </c>
      <c r="FE244" s="26">
        <f t="shared" si="115"/>
        <v>1.460857826945882E-26</v>
      </c>
      <c r="FF244" s="26">
        <f t="shared" si="115"/>
        <v>8.0439639838159366E-27</v>
      </c>
      <c r="FG244" s="26">
        <f t="shared" si="115"/>
        <v>4.4014142552954756E-27</v>
      </c>
      <c r="FH244" s="26">
        <f t="shared" si="116"/>
        <v>2.393269001316913E-27</v>
      </c>
    </row>
    <row r="245" spans="2:164" ht="19.2" customHeight="1" x14ac:dyDescent="0.3">
      <c r="B245" s="26">
        <f t="shared" si="96"/>
        <v>1.1848259816874856E-14</v>
      </c>
      <c r="C245" s="3">
        <v>22</v>
      </c>
      <c r="D245" s="26">
        <f t="shared" si="118"/>
        <v>1.9500001445045404E-52</v>
      </c>
      <c r="E245" s="26">
        <f t="shared" si="118"/>
        <v>1.69650012571895E-50</v>
      </c>
      <c r="F245" s="26">
        <f t="shared" si="118"/>
        <v>7.3797755468773576E-49</v>
      </c>
      <c r="G245" s="26">
        <f t="shared" si="118"/>
        <v>2.1401349085944608E-47</v>
      </c>
      <c r="H245" s="26">
        <f t="shared" si="118"/>
        <v>4.6547934261929407E-46</v>
      </c>
      <c r="I245" s="26">
        <f t="shared" si="118"/>
        <v>8.0993405615757303E-45</v>
      </c>
      <c r="J245" s="26">
        <f t="shared" si="118"/>
        <v>1.1744043814284693E-43</v>
      </c>
      <c r="K245" s="26">
        <f t="shared" si="118"/>
        <v>1.4596168740610992E-42</v>
      </c>
      <c r="L245" s="26">
        <f t="shared" si="118"/>
        <v>1.5873333505414535E-41</v>
      </c>
      <c r="M245" s="26">
        <f t="shared" si="118"/>
        <v>1.5344222388567349E-40</v>
      </c>
      <c r="N245" s="26">
        <f t="shared" si="118"/>
        <v>1.3349473478053758E-39</v>
      </c>
      <c r="O245" s="26">
        <f t="shared" si="118"/>
        <v>1.0558219932642352E-38</v>
      </c>
      <c r="P245" s="26">
        <f t="shared" si="118"/>
        <v>7.6547094511657619E-38</v>
      </c>
      <c r="Q245" s="26">
        <f t="shared" si="118"/>
        <v>5.1227670942417091E-37</v>
      </c>
      <c r="R245" s="26">
        <f t="shared" si="118"/>
        <v>3.183433837135908E-36</v>
      </c>
      <c r="S245" s="26">
        <f t="shared" si="118"/>
        <v>1.8463916255388261E-35</v>
      </c>
      <c r="T245" s="26">
        <f t="shared" si="107"/>
        <v>1.0039754463867381E-34</v>
      </c>
      <c r="U245" s="26">
        <f t="shared" si="107"/>
        <v>5.1379919903320939E-34</v>
      </c>
      <c r="V245" s="26">
        <f t="shared" si="107"/>
        <v>2.483362795327192E-33</v>
      </c>
      <c r="W245" s="26">
        <f t="shared" si="107"/>
        <v>1.1371187536498221E-32</v>
      </c>
      <c r="X245" s="26">
        <f t="shared" si="107"/>
        <v>4.9464665783767503E-32</v>
      </c>
      <c r="Y245" s="26">
        <f t="shared" si="107"/>
        <v>2.0492504396132228E-31</v>
      </c>
      <c r="Z245" s="26">
        <f t="shared" si="107"/>
        <v>8.1038540111977156E-31</v>
      </c>
      <c r="AA245" s="26">
        <f t="shared" si="107"/>
        <v>3.0653708651052334E-30</v>
      </c>
      <c r="AB245" s="26">
        <f t="shared" si="107"/>
        <v>1.1111969386006473E-29</v>
      </c>
      <c r="AC245" s="26">
        <f t="shared" si="107"/>
        <v>3.8669653463302565E-29</v>
      </c>
      <c r="AD245" s="26">
        <f t="shared" si="107"/>
        <v>1.2939460966566559E-28</v>
      </c>
      <c r="AE245" s="26">
        <f t="shared" si="107"/>
        <v>4.1693818670047848E-28</v>
      </c>
      <c r="AF245" s="26">
        <f t="shared" si="107"/>
        <v>1.2954865086764944E-27</v>
      </c>
      <c r="AG245" s="26">
        <f t="shared" si="107"/>
        <v>3.8864595260294775E-27</v>
      </c>
      <c r="AH245" s="26">
        <f t="shared" si="107"/>
        <v>1.127073262548541E-26</v>
      </c>
      <c r="AI245" s="26">
        <f t="shared" si="107"/>
        <v>3.163076575539462E-26</v>
      </c>
      <c r="AJ245" s="26">
        <f t="shared" si="108"/>
        <v>8.5996144397479073E-26</v>
      </c>
      <c r="AK245" s="26">
        <f t="shared" si="108"/>
        <v>2.2671710795699049E-25</v>
      </c>
      <c r="AL245" s="26">
        <f t="shared" si="108"/>
        <v>5.8012907036053418E-25</v>
      </c>
      <c r="AM245" s="26">
        <f t="shared" si="108"/>
        <v>1.4420351177533239E-24</v>
      </c>
      <c r="AN245" s="26">
        <f t="shared" si="108"/>
        <v>3.484918201237211E-24</v>
      </c>
      <c r="AO245" s="26">
        <f t="shared" si="108"/>
        <v>8.1942671218280504E-24</v>
      </c>
      <c r="AP245" s="26">
        <f t="shared" si="108"/>
        <v>1.8760558936816843E-23</v>
      </c>
      <c r="AQ245" s="26">
        <f t="shared" si="108"/>
        <v>4.1850477628283634E-23</v>
      </c>
      <c r="AR245" s="26">
        <f t="shared" si="108"/>
        <v>9.1024788841517138E-23</v>
      </c>
      <c r="AS245" s="26">
        <f t="shared" si="108"/>
        <v>1.931501616880971E-22</v>
      </c>
      <c r="AT245" s="26">
        <f t="shared" si="108"/>
        <v>4.0009676349677206E-22</v>
      </c>
      <c r="AU245" s="26">
        <f t="shared" si="108"/>
        <v>8.0949810288881891E-22</v>
      </c>
      <c r="AV245" s="26">
        <f t="shared" si="108"/>
        <v>1.6005985216210666E-21</v>
      </c>
      <c r="AW245" s="26">
        <f t="shared" si="108"/>
        <v>3.0944904751340569E-21</v>
      </c>
      <c r="AX245" s="26">
        <f t="shared" si="108"/>
        <v>5.8526232899274643E-21</v>
      </c>
      <c r="AY245" s="26">
        <f t="shared" si="108"/>
        <v>1.0833579281355158E-20</v>
      </c>
      <c r="AZ245" s="26">
        <f t="shared" si="109"/>
        <v>1.9635862447456169E-20</v>
      </c>
      <c r="BA245" s="26">
        <f t="shared" si="109"/>
        <v>3.4863674141401794E-20</v>
      </c>
      <c r="BB245" s="26">
        <f t="shared" si="109"/>
        <v>6.0662793006039313E-20</v>
      </c>
      <c r="BC245" s="26">
        <f t="shared" si="109"/>
        <v>1.0348358806912567E-19</v>
      </c>
      <c r="BD245" s="26">
        <f t="shared" si="109"/>
        <v>1.7313600311565164E-19</v>
      </c>
      <c r="BE245" s="26">
        <f t="shared" si="109"/>
        <v>2.8420438247286234E-19</v>
      </c>
      <c r="BF245" s="26">
        <f t="shared" si="109"/>
        <v>4.5788483842850141E-19</v>
      </c>
      <c r="BG245" s="26">
        <f t="shared" si="109"/>
        <v>7.242905626050863E-19</v>
      </c>
      <c r="BH245" s="26">
        <f t="shared" si="109"/>
        <v>1.1252371240471866E-18</v>
      </c>
      <c r="BI245" s="26">
        <f t="shared" si="109"/>
        <v>1.7174671893351813E-18</v>
      </c>
      <c r="BJ245" s="26">
        <f t="shared" si="109"/>
        <v>2.5762007840027583E-18</v>
      </c>
      <c r="BK245" s="26">
        <f t="shared" si="109"/>
        <v>3.7988045459023696E-18</v>
      </c>
      <c r="BL245" s="26">
        <f t="shared" si="109"/>
        <v>5.5082665915584557E-18</v>
      </c>
      <c r="BM245" s="26">
        <f t="shared" si="109"/>
        <v>7.8560523518948473E-18</v>
      </c>
      <c r="BN245" s="26">
        <f t="shared" si="109"/>
        <v>1.102381539701373E-17</v>
      </c>
      <c r="BO245" s="26">
        <f t="shared" si="109"/>
        <v>1.5223364119685614E-17</v>
      </c>
      <c r="BP245" s="26">
        <f t="shared" si="110"/>
        <v>2.069426060019769E-17</v>
      </c>
      <c r="BQ245" s="26">
        <f t="shared" si="110"/>
        <v>2.7698471880264546E-17</v>
      </c>
      <c r="BR245" s="26">
        <f t="shared" si="110"/>
        <v>3.6511622023985045E-17</v>
      </c>
      <c r="BS245" s="26">
        <f t="shared" si="110"/>
        <v>4.7410613672935873E-17</v>
      </c>
      <c r="BT245" s="26">
        <f t="shared" si="110"/>
        <v>6.0657696905079628E-17</v>
      </c>
      <c r="BU245" s="26">
        <f t="shared" si="110"/>
        <v>7.648144392379625E-17</v>
      </c>
      <c r="BV245" s="26">
        <f t="shared" si="110"/>
        <v>9.5055508876718048E-17</v>
      </c>
      <c r="BW245" s="26">
        <f t="shared" si="110"/>
        <v>1.1647646862358429E-16</v>
      </c>
      <c r="BX245" s="26">
        <f t="shared" si="110"/>
        <v>1.407423995868309E-16</v>
      </c>
      <c r="BY245" s="26">
        <f t="shared" si="110"/>
        <v>1.6773409265827811E-16</v>
      </c>
      <c r="BZ245" s="26">
        <f t="shared" si="110"/>
        <v>1.9720089271986724E-16</v>
      </c>
      <c r="CA245" s="26">
        <f t="shared" si="110"/>
        <v>2.287530355550461E-16</v>
      </c>
      <c r="CB245" s="26">
        <f t="shared" si="110"/>
        <v>2.6186202754327677E-16</v>
      </c>
      <c r="CC245" s="26">
        <f t="shared" si="110"/>
        <v>2.9587008306837744E-16</v>
      </c>
      <c r="CD245" s="26">
        <f t="shared" si="110"/>
        <v>3.3000893880703667E-16</v>
      </c>
      <c r="CE245" s="26">
        <f t="shared" si="110"/>
        <v>3.6342756552167265E-16</v>
      </c>
      <c r="CF245" s="26">
        <f t="shared" si="114"/>
        <v>3.9522747750481908E-16</v>
      </c>
      <c r="CG245" s="26">
        <f t="shared" si="114"/>
        <v>4.2450358694962046E-16</v>
      </c>
      <c r="CH245" s="26">
        <f t="shared" si="114"/>
        <v>4.5038795200752437E-16</v>
      </c>
      <c r="CI245" s="26">
        <f t="shared" si="114"/>
        <v>4.7209339547776634E-16</v>
      </c>
      <c r="CJ245" s="26">
        <f t="shared" si="114"/>
        <v>4.8895387388768658E-16</v>
      </c>
      <c r="CK245" s="26">
        <f t="shared" si="114"/>
        <v>5.0045867092033808E-16</v>
      </c>
      <c r="CL245" s="26">
        <f t="shared" si="114"/>
        <v>5.062779577915048E-16</v>
      </c>
      <c r="CM245" s="26">
        <f t="shared" si="114"/>
        <v>5.062779577915049E-16</v>
      </c>
      <c r="CN245" s="26">
        <f t="shared" si="114"/>
        <v>5.0052479918023776E-16</v>
      </c>
      <c r="CO245" s="26">
        <f t="shared" si="114"/>
        <v>4.8927705088405272E-16</v>
      </c>
      <c r="CP245" s="26">
        <f t="shared" si="114"/>
        <v>4.7296781585458413E-16</v>
      </c>
      <c r="CQ245" s="26">
        <f t="shared" si="114"/>
        <v>4.5217802175108627E-16</v>
      </c>
      <c r="CR245" s="26">
        <f t="shared" si="114"/>
        <v>4.2760312926461402E-16</v>
      </c>
      <c r="CS245" s="26">
        <f t="shared" si="114"/>
        <v>4.0001583060238114E-16</v>
      </c>
      <c r="CT245" s="26">
        <f t="shared" si="114"/>
        <v>3.7022741768518246E-16</v>
      </c>
      <c r="CU245" s="26">
        <f t="shared" si="111"/>
        <v>3.3905037198537775E-16</v>
      </c>
      <c r="CV245" s="26">
        <f t="shared" si="111"/>
        <v>3.0726439961174789E-16</v>
      </c>
      <c r="CW245" s="26">
        <f t="shared" si="111"/>
        <v>2.7558765738373293E-16</v>
      </c>
      <c r="CX245" s="26">
        <f t="shared" si="111"/>
        <v>2.4465434890188486E-16</v>
      </c>
      <c r="CY245" s="26">
        <f t="shared" si="111"/>
        <v>2.1499927630771743E-16</v>
      </c>
      <c r="CZ245" s="26">
        <f t="shared" si="111"/>
        <v>1.8704937038771418E-16</v>
      </c>
      <c r="DA245" s="26">
        <f t="shared" si="111"/>
        <v>1.6112173488842716E-16</v>
      </c>
      <c r="DB245" s="26">
        <f t="shared" si="111"/>
        <v>1.3742736211071692E-16</v>
      </c>
      <c r="DC245" s="26">
        <f t="shared" si="111"/>
        <v>1.1607942236536334E-16</v>
      </c>
      <c r="DD245" s="26">
        <f t="shared" si="111"/>
        <v>9.7104901401794114E-17</v>
      </c>
      <c r="DE245" s="26">
        <f t="shared" si="111"/>
        <v>8.0458346875772277E-17</v>
      </c>
      <c r="DF245" s="26">
        <f t="shared" si="111"/>
        <v>6.6036567718794133E-17</v>
      </c>
      <c r="DG245" s="26">
        <f t="shared" si="111"/>
        <v>5.3693284033038317E-17</v>
      </c>
      <c r="DH245" s="26">
        <f t="shared" si="111"/>
        <v>4.3252923248836467E-17</v>
      </c>
      <c r="DI245" s="26">
        <f t="shared" si="111"/>
        <v>3.4522975437144669E-17</v>
      </c>
      <c r="DJ245" s="26">
        <f t="shared" si="112"/>
        <v>2.7304535118468966E-17</v>
      </c>
      <c r="DK245" s="26">
        <f t="shared" si="112"/>
        <v>2.1400851849610808E-17</v>
      </c>
      <c r="DL245" s="26">
        <f t="shared" si="112"/>
        <v>1.6623875990322737E-17</v>
      </c>
      <c r="DM245" s="26">
        <f t="shared" si="112"/>
        <v>1.2798913373080327E-17</v>
      </c>
      <c r="DN245" s="26">
        <f t="shared" si="112"/>
        <v>9.7675917847191914E-18</v>
      </c>
      <c r="DO245" s="26">
        <f t="shared" si="112"/>
        <v>7.3893955240919168E-18</v>
      </c>
      <c r="DP245" s="26">
        <f t="shared" si="112"/>
        <v>5.5420466430689284E-18</v>
      </c>
      <c r="DQ245" s="26">
        <f t="shared" si="112"/>
        <v>4.1210090422819994E-18</v>
      </c>
      <c r="DR245" s="26">
        <f t="shared" si="112"/>
        <v>3.0383710735469284E-18</v>
      </c>
      <c r="DS245" s="26">
        <f t="shared" si="112"/>
        <v>2.2213301125931258E-18</v>
      </c>
      <c r="DT245" s="26">
        <f t="shared" si="112"/>
        <v>1.6104643316300095E-18</v>
      </c>
      <c r="DU245" s="26">
        <f t="shared" si="112"/>
        <v>1.1579371640645503E-18</v>
      </c>
      <c r="DV245" s="26">
        <f t="shared" si="112"/>
        <v>8.2574207601324734E-19</v>
      </c>
      <c r="DW245" s="26">
        <f t="shared" si="112"/>
        <v>5.8406146839961655E-19</v>
      </c>
      <c r="DX245" s="26">
        <f t="shared" si="112"/>
        <v>4.0978506250618161E-19</v>
      </c>
      <c r="DY245" s="26">
        <f t="shared" si="112"/>
        <v>2.8521040350430405E-19</v>
      </c>
      <c r="DZ245" s="26">
        <f t="shared" si="113"/>
        <v>1.9693099289582823E-19</v>
      </c>
      <c r="EA245" s="26">
        <f t="shared" si="113"/>
        <v>1.3490548332233801E-19</v>
      </c>
      <c r="EB245" s="26">
        <f t="shared" si="113"/>
        <v>9.1693570695652083E-20</v>
      </c>
      <c r="EC245" s="26">
        <f t="shared" si="113"/>
        <v>6.1839850004044232E-20</v>
      </c>
      <c r="ED245" s="26">
        <f t="shared" si="113"/>
        <v>4.1385130387322023E-20</v>
      </c>
      <c r="EE245" s="26">
        <f t="shared" si="113"/>
        <v>2.7484781249595417E-20</v>
      </c>
      <c r="EF245" s="26">
        <f t="shared" si="113"/>
        <v>1.8114969459960795E-20</v>
      </c>
      <c r="EG245" s="26">
        <f t="shared" si="113"/>
        <v>1.184964167681638E-20</v>
      </c>
      <c r="EH245" s="26">
        <f t="shared" si="113"/>
        <v>7.6934240737539848E-21</v>
      </c>
      <c r="EI245" s="26">
        <f t="shared" si="113"/>
        <v>4.9579844030858915E-21</v>
      </c>
      <c r="EJ245" s="26">
        <f t="shared" si="113"/>
        <v>3.1716517872681403E-21</v>
      </c>
      <c r="EK245" s="26">
        <f t="shared" si="113"/>
        <v>2.0141146386301606E-21</v>
      </c>
      <c r="EL245" s="26">
        <f t="shared" si="113"/>
        <v>1.2697679243537868E-21</v>
      </c>
      <c r="EM245" s="26">
        <f t="shared" si="113"/>
        <v>7.947468303509365E-22</v>
      </c>
      <c r="EN245" s="26">
        <f t="shared" si="113"/>
        <v>4.9387838743236606E-22</v>
      </c>
      <c r="EO245" s="26">
        <f t="shared" si="113"/>
        <v>3.0473347309656576E-22</v>
      </c>
      <c r="EP245" s="26">
        <f t="shared" si="119"/>
        <v>1.8670290253099426E-22</v>
      </c>
      <c r="EQ245" s="26">
        <f t="shared" si="119"/>
        <v>1.1358847916221215E-22</v>
      </c>
      <c r="ER245" s="26">
        <f t="shared" si="119"/>
        <v>6.8626372827170544E-23</v>
      </c>
      <c r="ES245" s="26">
        <f t="shared" si="115"/>
        <v>4.1175823696302059E-23</v>
      </c>
      <c r="ET245" s="26">
        <f t="shared" si="115"/>
        <v>2.4536278503961297E-23</v>
      </c>
      <c r="EU245" s="26">
        <f t="shared" si="115"/>
        <v>1.4521470951323607E-23</v>
      </c>
      <c r="EV245" s="26">
        <f t="shared" si="115"/>
        <v>8.5362700862512695E-24</v>
      </c>
      <c r="EW245" s="26">
        <f t="shared" si="115"/>
        <v>4.9842650839185157E-24</v>
      </c>
      <c r="EX245" s="26">
        <f t="shared" si="115"/>
        <v>2.8908737486727642E-24</v>
      </c>
      <c r="EY245" s="26">
        <f t="shared" si="115"/>
        <v>1.6656027558578068E-24</v>
      </c>
      <c r="EZ245" s="26">
        <f t="shared" si="115"/>
        <v>9.533384194712241E-25</v>
      </c>
      <c r="FA245" s="26">
        <f t="shared" si="115"/>
        <v>5.42094395385609E-25</v>
      </c>
      <c r="FB245" s="26">
        <f t="shared" si="115"/>
        <v>3.0624813245810049E-25</v>
      </c>
      <c r="FC245" s="26">
        <f t="shared" si="115"/>
        <v>1.7189411305712916E-25</v>
      </c>
      <c r="FD245" s="26">
        <f t="shared" si="115"/>
        <v>9.5864024589550633E-26</v>
      </c>
      <c r="FE245" s="26">
        <f t="shared" si="115"/>
        <v>5.312210279803197E-26</v>
      </c>
      <c r="FF245" s="26">
        <f t="shared" si="115"/>
        <v>2.9250778122966988E-26</v>
      </c>
      <c r="FG245" s="26">
        <f t="shared" si="115"/>
        <v>1.6005142746528971E-26</v>
      </c>
      <c r="FH245" s="26">
        <f t="shared" si="116"/>
        <v>8.7027963684251215E-27</v>
      </c>
    </row>
    <row r="246" spans="2:164" ht="19.2" customHeight="1" x14ac:dyDescent="0.3">
      <c r="B246" s="26">
        <f t="shared" si="96"/>
        <v>4.1211338493477954E-14</v>
      </c>
      <c r="C246" s="3">
        <v>23</v>
      </c>
      <c r="D246" s="26">
        <f t="shared" si="118"/>
        <v>6.7826091982766944E-52</v>
      </c>
      <c r="E246" s="26">
        <f t="shared" si="118"/>
        <v>5.9008700025007238E-50</v>
      </c>
      <c r="F246" s="26">
        <f t="shared" si="118"/>
        <v>2.5668784510877888E-48</v>
      </c>
      <c r="G246" s="26">
        <f t="shared" si="118"/>
        <v>7.443947508154682E-47</v>
      </c>
      <c r="H246" s="26">
        <f t="shared" si="118"/>
        <v>1.6190585830236393E-45</v>
      </c>
      <c r="I246" s="26">
        <f t="shared" si="118"/>
        <v>2.8171619344611372E-44</v>
      </c>
      <c r="J246" s="26">
        <f t="shared" si="118"/>
        <v>4.0848848049686084E-43</v>
      </c>
      <c r="K246" s="26">
        <f t="shared" si="118"/>
        <v>5.076928257603848E-42</v>
      </c>
      <c r="L246" s="26">
        <f t="shared" si="118"/>
        <v>5.5211594801442123E-41</v>
      </c>
      <c r="M246" s="26">
        <f t="shared" si="118"/>
        <v>5.33712083080606E-40</v>
      </c>
      <c r="N246" s="26">
        <f t="shared" si="118"/>
        <v>4.6432951228013293E-39</v>
      </c>
      <c r="O246" s="26">
        <f t="shared" si="118"/>
        <v>3.6724243243973572E-38</v>
      </c>
      <c r="P246" s="26">
        <f t="shared" si="118"/>
        <v>2.6625076351881039E-37</v>
      </c>
      <c r="Q246" s="26">
        <f t="shared" si="118"/>
        <v>1.7818320327797334E-36</v>
      </c>
      <c r="R246" s="26">
        <f t="shared" si="118"/>
        <v>1.1072813346559732E-35</v>
      </c>
      <c r="S246" s="26">
        <f t="shared" si="118"/>
        <v>6.4222317410046432E-35</v>
      </c>
      <c r="T246" s="26">
        <f t="shared" si="107"/>
        <v>3.4920885091712796E-34</v>
      </c>
      <c r="U246" s="26">
        <f t="shared" si="107"/>
        <v>1.7871276488111718E-33</v>
      </c>
      <c r="V246" s="26">
        <f t="shared" si="107"/>
        <v>8.637783635920709E-33</v>
      </c>
      <c r="W246" s="26">
        <f t="shared" si="107"/>
        <v>3.9551956648689656E-32</v>
      </c>
      <c r="X246" s="26">
        <f t="shared" si="107"/>
        <v>1.7205101142180082E-31</v>
      </c>
      <c r="Y246" s="26">
        <f t="shared" si="107"/>
        <v>7.1278276160460256E-31</v>
      </c>
      <c r="Z246" s="26">
        <f t="shared" si="107"/>
        <v>2.8187318299818276E-30</v>
      </c>
      <c r="AA246" s="26">
        <f t="shared" si="107"/>
        <v>1.0662159530800862E-29</v>
      </c>
      <c r="AB246" s="26">
        <f t="shared" si="107"/>
        <v>3.8650328299153133E-29</v>
      </c>
      <c r="AC246" s="26">
        <f t="shared" si="107"/>
        <v>1.3450314248105302E-28</v>
      </c>
      <c r="AD246" s="26">
        <f t="shared" si="107"/>
        <v>4.5006820753275195E-28</v>
      </c>
      <c r="AE246" s="26">
        <f t="shared" si="107"/>
        <v>1.450219779827758E-27</v>
      </c>
      <c r="AF246" s="26">
        <f t="shared" si="107"/>
        <v>4.5060400301791321E-27</v>
      </c>
      <c r="AG246" s="26">
        <f t="shared" si="107"/>
        <v>1.3518120090537378E-26</v>
      </c>
      <c r="AH246" s="26">
        <f t="shared" si="107"/>
        <v>3.9202548262558134E-26</v>
      </c>
      <c r="AI246" s="26">
        <f t="shared" ref="AI246:AX262" si="120">$B246*AI$221</f>
        <v>1.1002005480137313E-25</v>
      </c>
      <c r="AJ246" s="26">
        <f t="shared" si="108"/>
        <v>2.9911702399123302E-25</v>
      </c>
      <c r="AK246" s="26">
        <f t="shared" si="108"/>
        <v>7.8858124506779672E-25</v>
      </c>
      <c r="AL246" s="26">
        <f t="shared" si="108"/>
        <v>2.0178402447323025E-24</v>
      </c>
      <c r="AM246" s="26">
        <f t="shared" si="108"/>
        <v>5.0157743226202802E-24</v>
      </c>
      <c r="AN246" s="26">
        <f t="shared" si="108"/>
        <v>1.2121454612999052E-23</v>
      </c>
      <c r="AO246" s="26">
        <f t="shared" si="108"/>
        <v>2.8501798684619441E-23</v>
      </c>
      <c r="AP246" s="26">
        <f t="shared" si="108"/>
        <v>6.5254118041102373E-23</v>
      </c>
      <c r="AQ246" s="26">
        <f t="shared" si="108"/>
        <v>1.455668787070742E-22</v>
      </c>
      <c r="AR246" s="26">
        <f t="shared" si="108"/>
        <v>3.1660796118788721E-22</v>
      </c>
      <c r="AS246" s="26">
        <f t="shared" si="108"/>
        <v>6.7182664934990618E-22</v>
      </c>
      <c r="AT246" s="26">
        <f t="shared" si="108"/>
        <v>1.3916409165105182E-21</v>
      </c>
      <c r="AU246" s="26">
        <f t="shared" si="108"/>
        <v>2.8156455752654702E-21</v>
      </c>
      <c r="AV246" s="26">
        <f t="shared" si="108"/>
        <v>5.5672992056385191E-21</v>
      </c>
      <c r="AW246" s="26">
        <f t="shared" si="108"/>
        <v>1.0763445130901119E-20</v>
      </c>
      <c r="AX246" s="26">
        <f t="shared" si="108"/>
        <v>2.0356950573660843E-20</v>
      </c>
      <c r="AY246" s="26">
        <f t="shared" ref="AY246:BN261" si="121">$B246*AY$221</f>
        <v>3.7682014891670292E-20</v>
      </c>
      <c r="AZ246" s="26">
        <f t="shared" si="121"/>
        <v>6.8298651991152221E-20</v>
      </c>
      <c r="BA246" s="26">
        <f t="shared" si="121"/>
        <v>1.2126495353531116E-19</v>
      </c>
      <c r="BB246" s="26">
        <f t="shared" si="121"/>
        <v>2.1100101915144211E-19</v>
      </c>
      <c r="BC246" s="26">
        <f t="shared" si="121"/>
        <v>3.5994291502304751E-19</v>
      </c>
      <c r="BD246" s="26">
        <f t="shared" si="121"/>
        <v>6.0221218475009548E-19</v>
      </c>
      <c r="BE246" s="26">
        <f t="shared" si="121"/>
        <v>9.8853698251430853E-19</v>
      </c>
      <c r="BF246" s="26">
        <f t="shared" si="121"/>
        <v>1.5926429162730562E-18</v>
      </c>
      <c r="BG246" s="26">
        <f t="shared" si="121"/>
        <v>2.5192715221046601E-18</v>
      </c>
      <c r="BH246" s="26">
        <f t="shared" si="121"/>
        <v>3.9138682575554503E-18</v>
      </c>
      <c r="BI246" s="26">
        <f t="shared" si="121"/>
        <v>5.9737989194267466E-18</v>
      </c>
      <c r="BJ246" s="26">
        <f t="shared" si="121"/>
        <v>8.9606983791400709E-18</v>
      </c>
      <c r="BK246" s="26">
        <f t="shared" si="121"/>
        <v>1.3213233203138739E-17</v>
      </c>
      <c r="BL246" s="26">
        <f t="shared" si="121"/>
        <v>1.9159188144551241E-17</v>
      </c>
      <c r="BM246" s="26">
        <f t="shared" si="121"/>
        <v>2.7325399484851773E-17</v>
      </c>
      <c r="BN246" s="26">
        <f t="shared" si="121"/>
        <v>3.8343705728743593E-17</v>
      </c>
      <c r="BO246" s="26">
        <f t="shared" si="109"/>
        <v>5.2950831720645861E-17</v>
      </c>
      <c r="BP246" s="26">
        <f t="shared" si="110"/>
        <v>7.1980036870253171E-17</v>
      </c>
      <c r="BQ246" s="26">
        <f t="shared" si="110"/>
        <v>9.6342510887877131E-17</v>
      </c>
      <c r="BR246" s="26">
        <f t="shared" si="110"/>
        <v>1.2699694617038338E-16</v>
      </c>
      <c r="BS246" s="26">
        <f t="shared" si="110"/>
        <v>1.6490648234064731E-16</v>
      </c>
      <c r="BT246" s="26">
        <f t="shared" si="110"/>
        <v>2.1098329358288667E-16</v>
      </c>
      <c r="BU246" s="26">
        <f t="shared" si="110"/>
        <v>2.660224136479882E-16</v>
      </c>
      <c r="BV246" s="26">
        <f t="shared" si="110"/>
        <v>3.3062785696249912E-16</v>
      </c>
      <c r="BW246" s="26">
        <f t="shared" si="110"/>
        <v>4.0513554303855596E-16</v>
      </c>
      <c r="BX246" s="26">
        <f t="shared" si="110"/>
        <v>4.895387811715881E-16</v>
      </c>
      <c r="BY246" s="26">
        <f t="shared" si="110"/>
        <v>5.8342293098531792E-16</v>
      </c>
      <c r="BZ246" s="26">
        <f t="shared" si="110"/>
        <v>6.8591614859084575E-16</v>
      </c>
      <c r="CA246" s="26">
        <f t="shared" si="110"/>
        <v>7.9566273236538157E-16</v>
      </c>
      <c r="CB246" s="26">
        <f t="shared" si="110"/>
        <v>9.1082444362879297E-16</v>
      </c>
      <c r="CC246" s="26">
        <f t="shared" si="110"/>
        <v>1.0291133324117526E-15</v>
      </c>
      <c r="CD246" s="26">
        <f t="shared" si="110"/>
        <v>1.1478571784592633E-15</v>
      </c>
      <c r="CE246" s="26">
        <f t="shared" si="110"/>
        <v>1.2640958800753892E-15</v>
      </c>
      <c r="CF246" s="26">
        <f t="shared" si="114"/>
        <v>1.3747042695819858E-15</v>
      </c>
      <c r="CG246" s="26">
        <f t="shared" si="114"/>
        <v>1.4765342154769477E-15</v>
      </c>
      <c r="CH246" s="26">
        <f t="shared" si="114"/>
        <v>1.5665667895913966E-15</v>
      </c>
      <c r="CI246" s="26">
        <f t="shared" si="114"/>
        <v>1.6420639842704995E-15</v>
      </c>
      <c r="CJ246" s="26">
        <f t="shared" si="114"/>
        <v>1.7007091265658744E-15</v>
      </c>
      <c r="CK246" s="26">
        <f t="shared" si="114"/>
        <v>1.7407258118968363E-15</v>
      </c>
      <c r="CL246" s="26">
        <f t="shared" si="114"/>
        <v>1.7609668097095902E-15</v>
      </c>
      <c r="CM246" s="26">
        <f t="shared" si="114"/>
        <v>1.7609668097095906E-15</v>
      </c>
      <c r="CN246" s="26">
        <f t="shared" si="114"/>
        <v>1.7409558232356177E-15</v>
      </c>
      <c r="CO246" s="26">
        <f t="shared" si="114"/>
        <v>1.7018332204662784E-15</v>
      </c>
      <c r="CP246" s="26">
        <f t="shared" si="114"/>
        <v>1.6451054464507352E-15</v>
      </c>
      <c r="CQ246" s="26">
        <f t="shared" si="114"/>
        <v>1.5727931191342205E-15</v>
      </c>
      <c r="CR246" s="26">
        <f t="shared" si="114"/>
        <v>1.4873152322247514E-15</v>
      </c>
      <c r="CS246" s="26">
        <f t="shared" si="114"/>
        <v>1.3913594107908974E-15</v>
      </c>
      <c r="CT246" s="26">
        <f t="shared" si="114"/>
        <v>1.2877475397745539E-15</v>
      </c>
      <c r="CU246" s="26">
        <f t="shared" si="114"/>
        <v>1.179305641688276E-15</v>
      </c>
      <c r="CV246" s="26">
        <f t="shared" si="111"/>
        <v>1.0687457377799977E-15</v>
      </c>
      <c r="CW246" s="26">
        <f t="shared" si="111"/>
        <v>9.5856576481298858E-16</v>
      </c>
      <c r="CX246" s="26">
        <f t="shared" si="111"/>
        <v>8.5097164835438616E-16</v>
      </c>
      <c r="CY246" s="26">
        <f t="shared" si="111"/>
        <v>7.4782356976597715E-16</v>
      </c>
      <c r="CZ246" s="26">
        <f t="shared" si="111"/>
        <v>6.5060650569640027E-16</v>
      </c>
      <c r="DA246" s="26">
        <f t="shared" si="111"/>
        <v>5.604234256988798E-16</v>
      </c>
      <c r="DB246" s="26">
        <f t="shared" si="111"/>
        <v>4.7800821603727851E-16</v>
      </c>
      <c r="DC246" s="26">
        <f t="shared" si="111"/>
        <v>4.0375451257517882E-16</v>
      </c>
      <c r="DD246" s="26">
        <f t="shared" si="111"/>
        <v>3.377561787888507E-16</v>
      </c>
      <c r="DE246" s="26">
        <f t="shared" si="111"/>
        <v>2.7985511956790491E-16</v>
      </c>
      <c r="DF246" s="26">
        <f t="shared" si="111"/>
        <v>2.2969240945667629E-16</v>
      </c>
      <c r="DG246" s="26">
        <f t="shared" si="111"/>
        <v>1.8675924881056895E-16</v>
      </c>
      <c r="DH246" s="26">
        <f t="shared" si="111"/>
        <v>1.5044495043073625E-16</v>
      </c>
      <c r="DI246" s="26">
        <f t="shared" si="111"/>
        <v>1.2007991456398202E-16</v>
      </c>
      <c r="DJ246" s="26">
        <f t="shared" si="112"/>
        <v>9.4972296064240327E-17</v>
      </c>
      <c r="DK246" s="26">
        <f t="shared" si="112"/>
        <v>7.4437745563864026E-17</v>
      </c>
      <c r="DL246" s="26">
        <f t="shared" si="112"/>
        <v>5.7822177357644575E-17</v>
      </c>
      <c r="DM246" s="26">
        <f t="shared" si="112"/>
        <v>4.4517959558540481E-17</v>
      </c>
      <c r="DN246" s="26">
        <f t="shared" si="112"/>
        <v>3.3974232294675607E-17</v>
      </c>
      <c r="DO246" s="26">
        <f t="shared" si="112"/>
        <v>2.5702245301189402E-17</v>
      </c>
      <c r="DP246" s="26">
        <f t="shared" si="112"/>
        <v>1.9276683975892016E-17</v>
      </c>
      <c r="DQ246" s="26">
        <f t="shared" si="112"/>
        <v>1.4333944494893979E-17</v>
      </c>
      <c r="DR246" s="26">
        <f t="shared" si="112"/>
        <v>1.0568247212337193E-17</v>
      </c>
      <c r="DS246" s="26">
        <f t="shared" si="112"/>
        <v>7.7263656090196048E-18</v>
      </c>
      <c r="DT246" s="26">
        <f t="shared" si="112"/>
        <v>5.6016150665391901E-18</v>
      </c>
      <c r="DU246" s="26">
        <f t="shared" si="112"/>
        <v>4.0276075271810632E-18</v>
      </c>
      <c r="DV246" s="26">
        <f t="shared" si="112"/>
        <v>2.8721463513504391E-18</v>
      </c>
      <c r="DW246" s="26">
        <f t="shared" si="112"/>
        <v>2.0315181509551976E-18</v>
      </c>
      <c r="DX246" s="26">
        <f t="shared" si="112"/>
        <v>1.4253393478475949E-18</v>
      </c>
      <c r="DY246" s="26">
        <f t="shared" si="112"/>
        <v>9.9203618610193178E-19</v>
      </c>
      <c r="DZ246" s="26">
        <f t="shared" si="113"/>
        <v>6.8497736659418842E-19</v>
      </c>
      <c r="EA246" s="26">
        <f t="shared" si="113"/>
        <v>4.6923646372987364E-19</v>
      </c>
      <c r="EB246" s="26">
        <f t="shared" si="113"/>
        <v>3.1893415894140007E-19</v>
      </c>
      <c r="EC246" s="26">
        <f t="shared" si="113"/>
        <v>2.1509513044885052E-19</v>
      </c>
      <c r="ED246" s="26">
        <f t="shared" si="113"/>
        <v>1.439482796080773E-19</v>
      </c>
      <c r="EE246" s="26">
        <f t="shared" si="113"/>
        <v>9.5599239129027992E-20</v>
      </c>
      <c r="EF246" s="26">
        <f t="shared" si="113"/>
        <v>6.300858942595089E-20</v>
      </c>
      <c r="EG246" s="26">
        <f t="shared" si="113"/>
        <v>4.1216144962839776E-20</v>
      </c>
      <c r="EH246" s="26">
        <f t="shared" si="113"/>
        <v>2.6759735908709638E-20</v>
      </c>
      <c r="EI246" s="26">
        <f t="shared" si="113"/>
        <v>1.7245163141168403E-20</v>
      </c>
      <c r="EJ246" s="26">
        <f t="shared" si="113"/>
        <v>1.103183230354141E-20</v>
      </c>
      <c r="EK246" s="26">
        <f t="shared" si="113"/>
        <v>7.0056161343658104E-21</v>
      </c>
      <c r="EL246" s="26">
        <f t="shared" si="113"/>
        <v>4.4165840847088449E-21</v>
      </c>
      <c r="EM246" s="26">
        <f t="shared" si="113"/>
        <v>2.764336801220662E-21</v>
      </c>
      <c r="EN246" s="26">
        <f t="shared" si="113"/>
        <v>1.717837869329977E-21</v>
      </c>
      <c r="EO246" s="26">
        <f t="shared" si="113"/>
        <v>1.0599425151184946E-21</v>
      </c>
      <c r="EP246" s="26">
        <f t="shared" si="119"/>
        <v>6.4940140010780922E-22</v>
      </c>
      <c r="EQ246" s="26">
        <f t="shared" si="119"/>
        <v>3.9509036230334849E-22</v>
      </c>
      <c r="ER246" s="26">
        <f t="shared" si="119"/>
        <v>2.3870042722494218E-22</v>
      </c>
      <c r="ES246" s="26">
        <f t="shared" si="115"/>
        <v>1.4322025633496435E-22</v>
      </c>
      <c r="ET246" s="26">
        <f t="shared" si="115"/>
        <v>8.5343577405083168E-23</v>
      </c>
      <c r="EU246" s="26">
        <f t="shared" si="115"/>
        <v>5.0509464178517131E-23</v>
      </c>
      <c r="EV246" s="26">
        <f t="shared" si="115"/>
        <v>2.9691374213048035E-23</v>
      </c>
      <c r="EW246" s="26">
        <f t="shared" si="115"/>
        <v>1.7336574204934052E-23</v>
      </c>
      <c r="EX246" s="26">
        <f t="shared" si="115"/>
        <v>1.0055213038861836E-23</v>
      </c>
      <c r="EY246" s="26">
        <f t="shared" si="115"/>
        <v>5.7934008899402255E-24</v>
      </c>
      <c r="EZ246" s="26">
        <f t="shared" si="115"/>
        <v>3.3159597198999254E-24</v>
      </c>
      <c r="FA246" s="26">
        <f t="shared" si="115"/>
        <v>1.8855457230803882E-24</v>
      </c>
      <c r="FB246" s="26">
        <f t="shared" si="115"/>
        <v>1.0652108955064415E-24</v>
      </c>
      <c r="FC246" s="26">
        <f t="shared" si="115"/>
        <v>5.9789256715523477E-25</v>
      </c>
      <c r="FD246" s="26">
        <f t="shared" si="115"/>
        <v>3.3344008552887336E-25</v>
      </c>
      <c r="FE246" s="26">
        <f t="shared" si="115"/>
        <v>1.8477253147141644E-25</v>
      </c>
      <c r="FF246" s="26">
        <f t="shared" si="115"/>
        <v>1.0174183694945087E-25</v>
      </c>
      <c r="FG246" s="26">
        <f t="shared" si="115"/>
        <v>5.5670061727057551E-26</v>
      </c>
      <c r="FH246" s="26">
        <f t="shared" si="116"/>
        <v>3.0270596064087522E-26</v>
      </c>
    </row>
    <row r="247" spans="2:164" ht="19.2" customHeight="1" x14ac:dyDescent="0.3">
      <c r="B247" s="26">
        <f t="shared" si="96"/>
        <v>1.3737112831159339E-13</v>
      </c>
      <c r="C247" s="3">
        <v>24</v>
      </c>
      <c r="D247" s="26">
        <f t="shared" si="118"/>
        <v>2.2608697327589018E-51</v>
      </c>
      <c r="E247" s="26">
        <f t="shared" si="118"/>
        <v>1.9669566675002444E-49</v>
      </c>
      <c r="F247" s="26">
        <f t="shared" si="118"/>
        <v>8.5562615036259757E-48</v>
      </c>
      <c r="G247" s="26">
        <f t="shared" si="118"/>
        <v>2.4813158360515642E-46</v>
      </c>
      <c r="H247" s="26">
        <f t="shared" si="118"/>
        <v>5.3968619434121389E-45</v>
      </c>
      <c r="I247" s="26">
        <f t="shared" si="118"/>
        <v>9.390539781537139E-44</v>
      </c>
      <c r="J247" s="26">
        <f t="shared" si="118"/>
        <v>1.3616282683228714E-42</v>
      </c>
      <c r="K247" s="26">
        <f t="shared" si="118"/>
        <v>1.6923094192012851E-41</v>
      </c>
      <c r="L247" s="26">
        <f t="shared" si="118"/>
        <v>1.8403864933814068E-40</v>
      </c>
      <c r="M247" s="26">
        <f t="shared" si="118"/>
        <v>1.7790402769353559E-39</v>
      </c>
      <c r="N247" s="26">
        <f t="shared" si="118"/>
        <v>1.5477650409337788E-38</v>
      </c>
      <c r="O247" s="26">
        <f t="shared" si="118"/>
        <v>1.2241414414657877E-37</v>
      </c>
      <c r="P247" s="26">
        <f t="shared" si="118"/>
        <v>8.8750254506270267E-37</v>
      </c>
      <c r="Q247" s="26">
        <f t="shared" si="118"/>
        <v>5.9394401092657867E-36</v>
      </c>
      <c r="R247" s="26">
        <f t="shared" si="118"/>
        <v>3.6909377821865832E-35</v>
      </c>
      <c r="S247" s="26">
        <f t="shared" si="118"/>
        <v>2.1407439136682175E-34</v>
      </c>
      <c r="T247" s="26">
        <f t="shared" ref="T247:AI262" si="122">$B247*T$221</f>
        <v>1.1640295030570949E-33</v>
      </c>
      <c r="U247" s="26">
        <f t="shared" si="122"/>
        <v>5.9570921627039148E-33</v>
      </c>
      <c r="V247" s="26">
        <f t="shared" si="122"/>
        <v>2.879261211973574E-32</v>
      </c>
      <c r="W247" s="26">
        <f t="shared" si="122"/>
        <v>1.3183985549563237E-31</v>
      </c>
      <c r="X247" s="26">
        <f t="shared" si="122"/>
        <v>5.7350337140600365E-31</v>
      </c>
      <c r="Y247" s="26">
        <f t="shared" si="122"/>
        <v>2.3759425386820124E-30</v>
      </c>
      <c r="Z247" s="26">
        <f t="shared" si="122"/>
        <v>9.3957727666061073E-30</v>
      </c>
      <c r="AA247" s="26">
        <f t="shared" si="122"/>
        <v>3.5540531769336263E-29</v>
      </c>
      <c r="AB247" s="26">
        <f t="shared" si="122"/>
        <v>1.2883442766384396E-28</v>
      </c>
      <c r="AC247" s="26">
        <f t="shared" si="122"/>
        <v>4.4834380827017745E-28</v>
      </c>
      <c r="AD247" s="26">
        <f t="shared" si="122"/>
        <v>1.5002273584425089E-27</v>
      </c>
      <c r="AE247" s="26">
        <f t="shared" si="122"/>
        <v>4.8340659327592009E-27</v>
      </c>
      <c r="AF247" s="26">
        <f t="shared" si="122"/>
        <v>1.5020133433930464E-26</v>
      </c>
      <c r="AG247" s="26">
        <f t="shared" si="122"/>
        <v>4.5060400301791329E-26</v>
      </c>
      <c r="AH247" s="26">
        <f t="shared" si="122"/>
        <v>1.3067516087519399E-25</v>
      </c>
      <c r="AI247" s="26">
        <f t="shared" si="120"/>
        <v>3.6673351600457764E-25</v>
      </c>
      <c r="AJ247" s="26">
        <f t="shared" si="120"/>
        <v>9.9705674663744485E-25</v>
      </c>
      <c r="AK247" s="26">
        <f t="shared" si="120"/>
        <v>2.628604150225993E-24</v>
      </c>
      <c r="AL247" s="26">
        <f t="shared" si="120"/>
        <v>6.726134149107685E-24</v>
      </c>
      <c r="AM247" s="26">
        <f t="shared" si="120"/>
        <v>1.6719247742067626E-23</v>
      </c>
      <c r="AN247" s="26">
        <f t="shared" si="120"/>
        <v>4.0404848709996899E-23</v>
      </c>
      <c r="AO247" s="26">
        <f t="shared" si="120"/>
        <v>9.5005995615398291E-23</v>
      </c>
      <c r="AP247" s="26">
        <f t="shared" si="120"/>
        <v>2.1751372680367488E-22</v>
      </c>
      <c r="AQ247" s="26">
        <f t="shared" si="120"/>
        <v>4.8522292902358143E-22</v>
      </c>
      <c r="AR247" s="26">
        <f t="shared" si="120"/>
        <v>1.0553598706262922E-21</v>
      </c>
      <c r="AS247" s="26">
        <f t="shared" si="120"/>
        <v>2.2394221644996907E-21</v>
      </c>
      <c r="AT247" s="26">
        <f t="shared" si="120"/>
        <v>4.6388030550350678E-21</v>
      </c>
      <c r="AU247" s="26">
        <f t="shared" si="120"/>
        <v>9.3854852508849151E-21</v>
      </c>
      <c r="AV247" s="26">
        <f t="shared" si="120"/>
        <v>1.8557664018795092E-20</v>
      </c>
      <c r="AW247" s="26">
        <f t="shared" si="120"/>
        <v>3.5878150436337115E-20</v>
      </c>
      <c r="AX247" s="26">
        <f t="shared" si="120"/>
        <v>6.7856501912202909E-20</v>
      </c>
      <c r="AY247" s="26">
        <f t="shared" si="121"/>
        <v>1.2560671630556782E-19</v>
      </c>
      <c r="AZ247" s="26">
        <f t="shared" si="121"/>
        <v>2.2766217330384107E-19</v>
      </c>
      <c r="BA247" s="26">
        <f t="shared" si="121"/>
        <v>4.0421651178437121E-19</v>
      </c>
      <c r="BB247" s="26">
        <f t="shared" si="121"/>
        <v>7.0333673050480805E-19</v>
      </c>
      <c r="BC247" s="26">
        <f t="shared" si="121"/>
        <v>1.1998097167434936E-18</v>
      </c>
      <c r="BD247" s="26">
        <f t="shared" si="121"/>
        <v>2.0073739491669879E-18</v>
      </c>
      <c r="BE247" s="26">
        <f t="shared" si="121"/>
        <v>3.2951232750477001E-18</v>
      </c>
      <c r="BF247" s="26">
        <f t="shared" si="121"/>
        <v>5.3088097209101949E-18</v>
      </c>
      <c r="BG247" s="26">
        <f t="shared" si="121"/>
        <v>8.3975717403488787E-18</v>
      </c>
      <c r="BH247" s="26">
        <f t="shared" si="121"/>
        <v>1.3046227525184855E-17</v>
      </c>
      <c r="BI247" s="26">
        <f t="shared" si="121"/>
        <v>1.9912663064755852E-17</v>
      </c>
      <c r="BJ247" s="26">
        <f t="shared" si="121"/>
        <v>2.9868994597133618E-17</v>
      </c>
      <c r="BK247" s="26">
        <f t="shared" si="121"/>
        <v>4.4044110677129201E-17</v>
      </c>
      <c r="BL247" s="26">
        <f t="shared" si="121"/>
        <v>6.3863960481837566E-17</v>
      </c>
      <c r="BM247" s="26">
        <f t="shared" si="121"/>
        <v>9.108466494950604E-17</v>
      </c>
      <c r="BN247" s="26">
        <f t="shared" si="121"/>
        <v>1.278123524291455E-16</v>
      </c>
      <c r="BO247" s="26">
        <f t="shared" si="109"/>
        <v>1.7650277240215315E-16</v>
      </c>
      <c r="BP247" s="26">
        <f t="shared" si="110"/>
        <v>2.3993345623417762E-16</v>
      </c>
      <c r="BQ247" s="26">
        <f t="shared" si="110"/>
        <v>3.2114170295959097E-16</v>
      </c>
      <c r="BR247" s="26">
        <f t="shared" si="110"/>
        <v>4.2332315390127854E-16</v>
      </c>
      <c r="BS247" s="26">
        <f t="shared" si="110"/>
        <v>5.4968827446882522E-16</v>
      </c>
      <c r="BT247" s="26">
        <f t="shared" ref="BT247:CI247" si="123">$B247*BT$221</f>
        <v>7.0327764527629004E-16</v>
      </c>
      <c r="BU247" s="26">
        <f t="shared" si="123"/>
        <v>8.867413788266287E-16</v>
      </c>
      <c r="BV247" s="26">
        <f t="shared" si="123"/>
        <v>1.1020928565416655E-15</v>
      </c>
      <c r="BW247" s="26">
        <f t="shared" si="123"/>
        <v>1.350451810128522E-15</v>
      </c>
      <c r="BX247" s="26">
        <f t="shared" si="123"/>
        <v>1.6317959372386294E-15</v>
      </c>
      <c r="BY247" s="26">
        <f t="shared" si="123"/>
        <v>1.9447431032843963E-15</v>
      </c>
      <c r="BZ247" s="26">
        <f t="shared" si="123"/>
        <v>2.2863871619694892E-15</v>
      </c>
      <c r="CA247" s="26">
        <f t="shared" si="123"/>
        <v>2.6522091078846095E-15</v>
      </c>
      <c r="CB247" s="26">
        <f t="shared" si="123"/>
        <v>3.036081478762648E-15</v>
      </c>
      <c r="CC247" s="26">
        <f t="shared" si="123"/>
        <v>3.4303777747058467E-15</v>
      </c>
      <c r="CD247" s="26">
        <f t="shared" si="123"/>
        <v>3.8261905948642172E-15</v>
      </c>
      <c r="CE247" s="26">
        <f t="shared" si="123"/>
        <v>4.2136529335846364E-15</v>
      </c>
      <c r="CF247" s="26">
        <f t="shared" si="123"/>
        <v>4.5823475652732934E-15</v>
      </c>
      <c r="CG247" s="26">
        <f t="shared" si="123"/>
        <v>4.9217807182564998E-15</v>
      </c>
      <c r="CH247" s="26">
        <f t="shared" si="123"/>
        <v>5.2218892986379972E-15</v>
      </c>
      <c r="CI247" s="26">
        <f t="shared" si="123"/>
        <v>5.4735466142350067E-15</v>
      </c>
      <c r="CJ247" s="26">
        <f t="shared" si="114"/>
        <v>5.6690304218862568E-15</v>
      </c>
      <c r="CK247" s="26">
        <f t="shared" si="114"/>
        <v>5.8024193729894628E-15</v>
      </c>
      <c r="CL247" s="26">
        <f t="shared" si="114"/>
        <v>5.8698893656986434E-15</v>
      </c>
      <c r="CM247" s="26">
        <f t="shared" si="114"/>
        <v>5.8698893656986441E-15</v>
      </c>
      <c r="CN247" s="26">
        <f t="shared" si="114"/>
        <v>5.8031860774520679E-15</v>
      </c>
      <c r="CO247" s="26">
        <f t="shared" si="114"/>
        <v>5.6727774015542701E-15</v>
      </c>
      <c r="CP247" s="26">
        <f t="shared" si="114"/>
        <v>5.4836848215024589E-15</v>
      </c>
      <c r="CQ247" s="26">
        <f t="shared" si="114"/>
        <v>5.24264373044741E-15</v>
      </c>
      <c r="CR247" s="26">
        <f t="shared" si="114"/>
        <v>4.9577174407491789E-15</v>
      </c>
      <c r="CS247" s="26">
        <f t="shared" si="114"/>
        <v>4.6378647026363321E-15</v>
      </c>
      <c r="CT247" s="26">
        <f t="shared" si="114"/>
        <v>4.2924917992485194E-15</v>
      </c>
      <c r="CU247" s="26">
        <f t="shared" si="114"/>
        <v>3.9310188056275924E-15</v>
      </c>
      <c r="CV247" s="26">
        <f t="shared" si="111"/>
        <v>3.562485792599998E-15</v>
      </c>
      <c r="CW247" s="26">
        <f t="shared" si="111"/>
        <v>3.1952192160433001E-15</v>
      </c>
      <c r="CX247" s="26">
        <f t="shared" si="111"/>
        <v>2.8365721611812915E-15</v>
      </c>
      <c r="CY247" s="26">
        <f t="shared" si="111"/>
        <v>2.4927452325532609E-15</v>
      </c>
      <c r="CZ247" s="26">
        <f t="shared" si="111"/>
        <v>2.1686883523213376E-15</v>
      </c>
      <c r="DA247" s="26">
        <f t="shared" si="111"/>
        <v>1.8680780856629356E-15</v>
      </c>
      <c r="DB247" s="26">
        <f t="shared" si="111"/>
        <v>1.5933607201242643E-15</v>
      </c>
      <c r="DC247" s="26">
        <f t="shared" si="111"/>
        <v>1.3458483752505981E-15</v>
      </c>
      <c r="DD247" s="26">
        <f t="shared" si="111"/>
        <v>1.1258539292961706E-15</v>
      </c>
      <c r="DE247" s="26">
        <f t="shared" si="111"/>
        <v>9.3285039855968444E-16</v>
      </c>
      <c r="DF247" s="26">
        <f t="shared" si="111"/>
        <v>7.6564136485558886E-16</v>
      </c>
      <c r="DG247" s="26">
        <f t="shared" si="111"/>
        <v>6.2253082936856411E-16</v>
      </c>
      <c r="DH247" s="26">
        <f t="shared" si="111"/>
        <v>5.0148316810245498E-16</v>
      </c>
      <c r="DI247" s="26">
        <f t="shared" si="111"/>
        <v>4.0026638187994074E-16</v>
      </c>
      <c r="DJ247" s="26">
        <f t="shared" si="112"/>
        <v>3.1657432021413491E-16</v>
      </c>
      <c r="DK247" s="26">
        <f t="shared" si="112"/>
        <v>2.4812581854621382E-16</v>
      </c>
      <c r="DL247" s="26">
        <f t="shared" si="112"/>
        <v>1.9274059119214888E-16</v>
      </c>
      <c r="DM247" s="26">
        <f t="shared" si="112"/>
        <v>1.483931985284685E-16</v>
      </c>
      <c r="DN247" s="26">
        <f t="shared" si="112"/>
        <v>1.1324744098225221E-16</v>
      </c>
      <c r="DO247" s="26">
        <f t="shared" si="112"/>
        <v>8.5674151003964797E-17</v>
      </c>
      <c r="DP247" s="26">
        <f t="shared" si="112"/>
        <v>6.4255613252973487E-17</v>
      </c>
      <c r="DQ247" s="26">
        <f t="shared" si="112"/>
        <v>4.7779814982980005E-17</v>
      </c>
      <c r="DR247" s="26">
        <f t="shared" si="112"/>
        <v>3.5227490707790696E-17</v>
      </c>
      <c r="DS247" s="26">
        <f t="shared" si="112"/>
        <v>2.5754552030065389E-17</v>
      </c>
      <c r="DT247" s="26">
        <f t="shared" si="112"/>
        <v>1.8672050221797328E-17</v>
      </c>
      <c r="DU247" s="26">
        <f t="shared" si="112"/>
        <v>1.34253584239369E-17</v>
      </c>
      <c r="DV247" s="26">
        <f t="shared" si="112"/>
        <v>9.5738211711681451E-18</v>
      </c>
      <c r="DW247" s="26">
        <f t="shared" si="112"/>
        <v>6.771727169850669E-18</v>
      </c>
      <c r="DX247" s="26">
        <f t="shared" si="112"/>
        <v>4.7511311594919906E-18</v>
      </c>
      <c r="DY247" s="26">
        <f t="shared" si="112"/>
        <v>3.3067872870064447E-18</v>
      </c>
      <c r="DZ247" s="26">
        <f t="shared" si="113"/>
        <v>2.2832578886472983E-18</v>
      </c>
      <c r="EA247" s="26">
        <f t="shared" si="113"/>
        <v>1.5641215457662478E-18</v>
      </c>
      <c r="EB247" s="26">
        <f t="shared" si="113"/>
        <v>1.0631138631380017E-18</v>
      </c>
      <c r="EC247" s="26">
        <f t="shared" si="113"/>
        <v>7.1698376816283619E-19</v>
      </c>
      <c r="ED247" s="26">
        <f t="shared" si="113"/>
        <v>4.7982759869359167E-19</v>
      </c>
      <c r="EE247" s="26">
        <f t="shared" si="113"/>
        <v>3.1866413043009378E-19</v>
      </c>
      <c r="EF247" s="26">
        <f t="shared" si="113"/>
        <v>2.1002863141983664E-19</v>
      </c>
      <c r="EG247" s="26">
        <f t="shared" si="113"/>
        <v>1.373871498761328E-19</v>
      </c>
      <c r="EH247" s="26">
        <f t="shared" si="113"/>
        <v>8.919911969569893E-20</v>
      </c>
      <c r="EI247" s="26">
        <f t="shared" si="113"/>
        <v>5.7483877137228095E-20</v>
      </c>
      <c r="EJ247" s="26">
        <f t="shared" si="113"/>
        <v>3.6772774345138093E-20</v>
      </c>
      <c r="EK247" s="26">
        <f t="shared" si="113"/>
        <v>2.3352053781219402E-20</v>
      </c>
      <c r="EL247" s="26">
        <f t="shared" si="113"/>
        <v>1.4721946949029507E-20</v>
      </c>
      <c r="EM247" s="26">
        <f t="shared" si="113"/>
        <v>9.2144560040688875E-21</v>
      </c>
      <c r="EN247" s="26">
        <f t="shared" si="113"/>
        <v>5.7261262310999323E-21</v>
      </c>
      <c r="EO247" s="26">
        <f t="shared" si="113"/>
        <v>3.5331417170616543E-21</v>
      </c>
      <c r="EP247" s="26">
        <f t="shared" si="119"/>
        <v>2.1646713336927008E-21</v>
      </c>
      <c r="EQ247" s="26">
        <f t="shared" si="119"/>
        <v>1.3169678743444969E-21</v>
      </c>
      <c r="ER247" s="26">
        <f t="shared" si="119"/>
        <v>7.956680907498084E-22</v>
      </c>
      <c r="ES247" s="26">
        <f t="shared" si="115"/>
        <v>4.7740085444988192E-22</v>
      </c>
      <c r="ET247" s="26">
        <f t="shared" si="115"/>
        <v>2.8447859135027767E-22</v>
      </c>
      <c r="EU247" s="26">
        <f t="shared" si="115"/>
        <v>1.6836488059505737E-22</v>
      </c>
      <c r="EV247" s="26">
        <f t="shared" si="115"/>
        <v>9.8971247376826936E-23</v>
      </c>
      <c r="EW247" s="26">
        <f t="shared" si="115"/>
        <v>5.7788580683113592E-23</v>
      </c>
      <c r="EX247" s="26">
        <f t="shared" si="115"/>
        <v>3.3517376796206173E-23</v>
      </c>
      <c r="EY247" s="26">
        <f t="shared" si="115"/>
        <v>1.931133629980078E-23</v>
      </c>
      <c r="EZ247" s="26">
        <f t="shared" si="115"/>
        <v>1.1053199066333102E-23</v>
      </c>
      <c r="FA247" s="26">
        <f t="shared" si="115"/>
        <v>6.2851524102679704E-24</v>
      </c>
      <c r="FB247" s="26">
        <f t="shared" si="115"/>
        <v>3.5507029850214771E-24</v>
      </c>
      <c r="FC247" s="26">
        <f t="shared" si="115"/>
        <v>1.9929752238507856E-24</v>
      </c>
      <c r="FD247" s="26">
        <f t="shared" si="115"/>
        <v>1.111466951762913E-24</v>
      </c>
      <c r="FE247" s="26">
        <f t="shared" si="115"/>
        <v>6.1590843823805574E-25</v>
      </c>
      <c r="FF247" s="26">
        <f t="shared" si="115"/>
        <v>3.3913945649817011E-25</v>
      </c>
      <c r="FG247" s="26">
        <f t="shared" si="115"/>
        <v>1.8556687242352547E-25</v>
      </c>
      <c r="FH247" s="26">
        <f t="shared" si="116"/>
        <v>1.009019868802919E-25</v>
      </c>
    </row>
    <row r="248" spans="2:164" ht="19.2" customHeight="1" x14ac:dyDescent="0.3">
      <c r="B248" s="26">
        <f t="shared" si="96"/>
        <v>4.3958761059709668E-13</v>
      </c>
      <c r="C248" s="3">
        <v>25</v>
      </c>
      <c r="D248" s="26">
        <f t="shared" si="118"/>
        <v>7.2347831448284499E-51</v>
      </c>
      <c r="E248" s="26">
        <f t="shared" si="118"/>
        <v>6.294261336000751E-49</v>
      </c>
      <c r="F248" s="26">
        <f t="shared" si="118"/>
        <v>2.738003681160299E-47</v>
      </c>
      <c r="G248" s="26">
        <f t="shared" si="118"/>
        <v>7.9402106753649661E-46</v>
      </c>
      <c r="H248" s="26">
        <f t="shared" si="118"/>
        <v>1.726995821891876E-44</v>
      </c>
      <c r="I248" s="26">
        <f t="shared" si="118"/>
        <v>3.0049727300918694E-43</v>
      </c>
      <c r="J248" s="26">
        <f t="shared" si="118"/>
        <v>4.357210458633167E-42</v>
      </c>
      <c r="K248" s="26">
        <f t="shared" si="118"/>
        <v>5.4153901414440855E-41</v>
      </c>
      <c r="L248" s="26">
        <f t="shared" si="118"/>
        <v>5.8892367788204724E-40</v>
      </c>
      <c r="M248" s="26">
        <f t="shared" si="118"/>
        <v>5.6929288861931111E-39</v>
      </c>
      <c r="N248" s="26">
        <f t="shared" si="118"/>
        <v>4.9528481309880672E-38</v>
      </c>
      <c r="O248" s="26">
        <f t="shared" si="118"/>
        <v>3.9172526126905015E-37</v>
      </c>
      <c r="P248" s="26">
        <f t="shared" si="118"/>
        <v>2.8400081442006344E-36</v>
      </c>
      <c r="Q248" s="26">
        <f t="shared" si="118"/>
        <v>1.9006208349650423E-35</v>
      </c>
      <c r="R248" s="26">
        <f t="shared" si="118"/>
        <v>1.1811000902997008E-34</v>
      </c>
      <c r="S248" s="26">
        <f t="shared" si="118"/>
        <v>6.8503805237382624E-34</v>
      </c>
      <c r="T248" s="26">
        <f t="shared" si="122"/>
        <v>3.7248944097826854E-33</v>
      </c>
      <c r="U248" s="26">
        <f t="shared" si="122"/>
        <v>1.9062694920652435E-32</v>
      </c>
      <c r="V248" s="26">
        <f t="shared" si="122"/>
        <v>9.2136358783153912E-32</v>
      </c>
      <c r="W248" s="26">
        <f t="shared" si="122"/>
        <v>4.2188753758602151E-31</v>
      </c>
      <c r="X248" s="26">
        <f t="shared" si="122"/>
        <v>1.8352107884992024E-30</v>
      </c>
      <c r="Y248" s="26">
        <f t="shared" si="122"/>
        <v>7.6030161237824021E-30</v>
      </c>
      <c r="Z248" s="26">
        <f t="shared" si="122"/>
        <v>3.0066472853139392E-29</v>
      </c>
      <c r="AA248" s="26">
        <f t="shared" si="122"/>
        <v>1.1372970166187546E-28</v>
      </c>
      <c r="AB248" s="26">
        <f t="shared" si="122"/>
        <v>4.1227016852429865E-28</v>
      </c>
      <c r="AC248" s="26">
        <f t="shared" si="122"/>
        <v>1.4347001864645608E-27</v>
      </c>
      <c r="AD248" s="26">
        <f t="shared" si="122"/>
        <v>4.8007275470160047E-27</v>
      </c>
      <c r="AE248" s="26">
        <f t="shared" si="122"/>
        <v>1.5469010984829367E-26</v>
      </c>
      <c r="AF248" s="26">
        <f t="shared" si="122"/>
        <v>4.8064426988577244E-26</v>
      </c>
      <c r="AG248" s="26">
        <f t="shared" si="122"/>
        <v>1.4419328096573154E-25</v>
      </c>
      <c r="AH248" s="26">
        <f t="shared" si="122"/>
        <v>4.1816051480061862E-25</v>
      </c>
      <c r="AI248" s="26">
        <f t="shared" si="122"/>
        <v>1.1735472512146426E-24</v>
      </c>
      <c r="AJ248" s="26">
        <f t="shared" si="120"/>
        <v>3.1905815892398078E-24</v>
      </c>
      <c r="AK248" s="26">
        <f t="shared" si="120"/>
        <v>8.4115332807231362E-24</v>
      </c>
      <c r="AL248" s="26">
        <f t="shared" si="120"/>
        <v>2.1523629277144485E-23</v>
      </c>
      <c r="AM248" s="26">
        <f t="shared" si="120"/>
        <v>5.3501592774616141E-23</v>
      </c>
      <c r="AN248" s="26">
        <f t="shared" si="120"/>
        <v>1.2929551587198945E-22</v>
      </c>
      <c r="AO248" s="26">
        <f t="shared" si="120"/>
        <v>3.0401918596927301E-22</v>
      </c>
      <c r="AP248" s="26">
        <f t="shared" si="120"/>
        <v>6.960439257717563E-22</v>
      </c>
      <c r="AQ248" s="26">
        <f t="shared" si="120"/>
        <v>1.5527133728754529E-21</v>
      </c>
      <c r="AR248" s="26">
        <f t="shared" si="120"/>
        <v>3.3771515860041186E-21</v>
      </c>
      <c r="AS248" s="26">
        <f t="shared" si="120"/>
        <v>7.1661509263989752E-21</v>
      </c>
      <c r="AT248" s="26">
        <f t="shared" si="120"/>
        <v>1.4844169776112144E-20</v>
      </c>
      <c r="AU248" s="26">
        <f t="shared" si="120"/>
        <v>3.003355280283158E-20</v>
      </c>
      <c r="AV248" s="26">
        <f t="shared" si="120"/>
        <v>5.9384524860143999E-20</v>
      </c>
      <c r="AW248" s="26">
        <f t="shared" si="120"/>
        <v>1.1481008139627822E-19</v>
      </c>
      <c r="AX248" s="26">
        <f t="shared" si="120"/>
        <v>2.1714080611904824E-19</v>
      </c>
      <c r="AY248" s="26">
        <f t="shared" si="121"/>
        <v>4.0194149217781508E-19</v>
      </c>
      <c r="AZ248" s="26">
        <f t="shared" si="121"/>
        <v>7.2851895457228785E-19</v>
      </c>
      <c r="BA248" s="26">
        <f t="shared" si="121"/>
        <v>1.2934928377099814E-18</v>
      </c>
      <c r="BB248" s="26">
        <f t="shared" si="121"/>
        <v>2.2506775376153748E-18</v>
      </c>
      <c r="BC248" s="26">
        <f t="shared" si="121"/>
        <v>3.8393910935791606E-18</v>
      </c>
      <c r="BD248" s="26">
        <f t="shared" si="121"/>
        <v>6.42359663733433E-18</v>
      </c>
      <c r="BE248" s="26">
        <f t="shared" si="121"/>
        <v>1.0544394480152587E-17</v>
      </c>
      <c r="BF248" s="26">
        <f t="shared" si="121"/>
        <v>1.698819110691254E-17</v>
      </c>
      <c r="BG248" s="26">
        <f t="shared" si="121"/>
        <v>2.6872229569116281E-17</v>
      </c>
      <c r="BH248" s="26">
        <f t="shared" si="121"/>
        <v>4.1747928080591332E-17</v>
      </c>
      <c r="BI248" s="26">
        <f t="shared" si="121"/>
        <v>6.3720521807218416E-17</v>
      </c>
      <c r="BJ248" s="26">
        <f t="shared" si="121"/>
        <v>9.5580782710827094E-17</v>
      </c>
      <c r="BK248" s="26">
        <f t="shared" si="121"/>
        <v>1.4094115416681275E-16</v>
      </c>
      <c r="BL248" s="26">
        <f t="shared" si="121"/>
        <v>2.0436467354187922E-16</v>
      </c>
      <c r="BM248" s="26">
        <f t="shared" si="121"/>
        <v>2.9147092783841789E-16</v>
      </c>
      <c r="BN248" s="26">
        <f t="shared" si="121"/>
        <v>4.0899952777326356E-16</v>
      </c>
      <c r="BO248" s="26">
        <f t="shared" si="109"/>
        <v>5.6480887168688725E-16</v>
      </c>
      <c r="BP248" s="26">
        <f t="shared" ref="BP248:CE264" si="124">$B248*BP$221</f>
        <v>7.6778705994936463E-16</v>
      </c>
      <c r="BQ248" s="26">
        <f t="shared" si="124"/>
        <v>1.027653449470686E-15</v>
      </c>
      <c r="BR248" s="26">
        <f t="shared" si="124"/>
        <v>1.3546340924840847E-15</v>
      </c>
      <c r="BS248" s="26">
        <f t="shared" si="124"/>
        <v>1.7590024783002319E-15</v>
      </c>
      <c r="BT248" s="26">
        <f t="shared" si="124"/>
        <v>2.250488464884117E-15</v>
      </c>
      <c r="BU248" s="26">
        <f t="shared" si="124"/>
        <v>2.837572412245198E-15</v>
      </c>
      <c r="BV248" s="26">
        <f t="shared" si="124"/>
        <v>3.526697140933312E-15</v>
      </c>
      <c r="BW248" s="26">
        <f t="shared" si="124"/>
        <v>4.3214457924112488E-15</v>
      </c>
      <c r="BX248" s="26">
        <f t="shared" si="124"/>
        <v>5.221746999163588E-15</v>
      </c>
      <c r="BY248" s="26">
        <f t="shared" si="124"/>
        <v>6.2231779305100371E-15</v>
      </c>
      <c r="BZ248" s="26">
        <f t="shared" si="124"/>
        <v>7.3164389183023299E-15</v>
      </c>
      <c r="CA248" s="26">
        <f t="shared" si="124"/>
        <v>8.4870691452307073E-15</v>
      </c>
      <c r="CB248" s="26">
        <f t="shared" si="124"/>
        <v>9.7154607320404252E-15</v>
      </c>
      <c r="CC248" s="26">
        <f t="shared" si="124"/>
        <v>1.0977208879058656E-14</v>
      </c>
      <c r="CD248" s="26">
        <f t="shared" si="124"/>
        <v>1.2243809903565436E-14</v>
      </c>
      <c r="CE248" s="26">
        <f t="shared" si="124"/>
        <v>1.3483689387470771E-14</v>
      </c>
      <c r="CF248" s="26">
        <f t="shared" si="114"/>
        <v>1.4663512208874467E-14</v>
      </c>
      <c r="CG248" s="26">
        <f t="shared" si="114"/>
        <v>1.5749698298420722E-14</v>
      </c>
      <c r="CH248" s="26">
        <f t="shared" si="114"/>
        <v>1.6710045755641509E-14</v>
      </c>
      <c r="CI248" s="26">
        <f t="shared" si="114"/>
        <v>1.7515349165551935E-14</v>
      </c>
      <c r="CJ248" s="26">
        <f t="shared" si="114"/>
        <v>1.8140897350035931E-14</v>
      </c>
      <c r="CK248" s="26">
        <f t="shared" si="114"/>
        <v>1.8567741993566189E-14</v>
      </c>
      <c r="CL248" s="26">
        <f t="shared" si="114"/>
        <v>1.8783645970235565E-14</v>
      </c>
      <c r="CM248" s="26">
        <f t="shared" si="114"/>
        <v>1.8783645970235568E-14</v>
      </c>
      <c r="CN248" s="26">
        <f t="shared" si="114"/>
        <v>1.8570195447846524E-14</v>
      </c>
      <c r="CO248" s="26">
        <f t="shared" si="114"/>
        <v>1.8152887684973577E-14</v>
      </c>
      <c r="CP248" s="26">
        <f t="shared" si="114"/>
        <v>1.7547791428807782E-14</v>
      </c>
      <c r="CQ248" s="26">
        <f t="shared" si="114"/>
        <v>1.6776459937431629E-14</v>
      </c>
      <c r="CR248" s="26">
        <f t="shared" si="114"/>
        <v>1.5864695810397296E-14</v>
      </c>
      <c r="CS248" s="26">
        <f t="shared" si="114"/>
        <v>1.484116704843619E-14</v>
      </c>
      <c r="CT248" s="26">
        <f t="shared" si="114"/>
        <v>1.3735973757595195E-14</v>
      </c>
      <c r="CU248" s="26">
        <f t="shared" si="114"/>
        <v>1.2579260178008234E-14</v>
      </c>
      <c r="CV248" s="26">
        <f t="shared" si="111"/>
        <v>1.1399954536319936E-14</v>
      </c>
      <c r="CW248" s="26">
        <f t="shared" si="111"/>
        <v>1.022470149133851E-14</v>
      </c>
      <c r="CX248" s="26">
        <f t="shared" si="111"/>
        <v>9.0770309157800885E-15</v>
      </c>
      <c r="CY248" s="26">
        <f t="shared" si="111"/>
        <v>7.9767847441703962E-15</v>
      </c>
      <c r="CZ248" s="26">
        <f t="shared" si="111"/>
        <v>6.9398027274282456E-15</v>
      </c>
      <c r="DA248" s="26">
        <f t="shared" si="111"/>
        <v>5.9778498741213643E-15</v>
      </c>
      <c r="DB248" s="26">
        <f t="shared" si="111"/>
        <v>5.0987543043976206E-15</v>
      </c>
      <c r="DC248" s="26">
        <f t="shared" si="111"/>
        <v>4.3067148008018921E-15</v>
      </c>
      <c r="DD248" s="26">
        <f t="shared" si="111"/>
        <v>3.6027325737477287E-15</v>
      </c>
      <c r="DE248" s="26">
        <f t="shared" si="111"/>
        <v>2.9851212753909757E-15</v>
      </c>
      <c r="DF248" s="26">
        <f t="shared" si="111"/>
        <v>2.4500523675378724E-15</v>
      </c>
      <c r="DG248" s="26">
        <f t="shared" si="111"/>
        <v>1.9920986539793954E-15</v>
      </c>
      <c r="DH248" s="26">
        <f t="shared" si="111"/>
        <v>1.604746137927848E-15</v>
      </c>
      <c r="DI248" s="26">
        <f t="shared" si="111"/>
        <v>1.2808524220158039E-15</v>
      </c>
      <c r="DJ248" s="26">
        <f t="shared" si="112"/>
        <v>1.0130378246852267E-15</v>
      </c>
      <c r="DK248" s="26">
        <f t="shared" si="112"/>
        <v>7.9400261934788035E-16</v>
      </c>
      <c r="DL248" s="26">
        <f t="shared" si="112"/>
        <v>6.167698918148734E-16</v>
      </c>
      <c r="DM248" s="26">
        <f t="shared" si="112"/>
        <v>4.7485823529109688E-16</v>
      </c>
      <c r="DN248" s="26">
        <f t="shared" si="112"/>
        <v>3.6239181114320527E-16</v>
      </c>
      <c r="DO248" s="26">
        <f t="shared" si="112"/>
        <v>2.7415728321268603E-16</v>
      </c>
      <c r="DP248" s="26">
        <f t="shared" si="112"/>
        <v>2.0561796240951413E-16</v>
      </c>
      <c r="DQ248" s="26">
        <f t="shared" si="112"/>
        <v>1.5289540794553525E-16</v>
      </c>
      <c r="DR248" s="26">
        <f t="shared" si="112"/>
        <v>1.1272797026492967E-16</v>
      </c>
      <c r="DS248" s="26">
        <f t="shared" si="112"/>
        <v>8.2414566496208846E-17</v>
      </c>
      <c r="DT248" s="26">
        <f t="shared" si="112"/>
        <v>5.9750560709751155E-17</v>
      </c>
      <c r="DU248" s="26">
        <f t="shared" si="112"/>
        <v>4.2961146956597864E-17</v>
      </c>
      <c r="DV248" s="26">
        <f t="shared" si="112"/>
        <v>3.0636227747737914E-17</v>
      </c>
      <c r="DW248" s="26">
        <f t="shared" si="112"/>
        <v>2.1669526943522034E-17</v>
      </c>
      <c r="DX248" s="26">
        <f t="shared" si="112"/>
        <v>1.5203619710374295E-17</v>
      </c>
      <c r="DY248" s="26">
        <f t="shared" si="112"/>
        <v>1.058171931842057E-17</v>
      </c>
      <c r="DZ248" s="26">
        <f t="shared" si="113"/>
        <v>7.306425243671319E-18</v>
      </c>
      <c r="EA248" s="26">
        <f t="shared" si="113"/>
        <v>5.0051889464519678E-18</v>
      </c>
      <c r="EB248" s="26">
        <f t="shared" si="113"/>
        <v>3.4019643620415891E-18</v>
      </c>
      <c r="EC248" s="26">
        <f t="shared" si="113"/>
        <v>2.2943480581210646E-18</v>
      </c>
      <c r="ED248" s="26">
        <f t="shared" si="113"/>
        <v>1.5354483158194858E-18</v>
      </c>
      <c r="EE248" s="26">
        <f t="shared" si="113"/>
        <v>1.019725217376295E-18</v>
      </c>
      <c r="EF248" s="26">
        <f t="shared" si="113"/>
        <v>6.7209162054347391E-19</v>
      </c>
      <c r="EG248" s="26">
        <f t="shared" si="113"/>
        <v>4.3963887960362281E-19</v>
      </c>
      <c r="EH248" s="26">
        <f t="shared" si="113"/>
        <v>2.8543718302623517E-19</v>
      </c>
      <c r="EI248" s="26">
        <f t="shared" si="113"/>
        <v>1.8394840683912899E-19</v>
      </c>
      <c r="EJ248" s="26">
        <f t="shared" si="113"/>
        <v>1.176728779044413E-19</v>
      </c>
      <c r="EK248" s="26">
        <f t="shared" si="113"/>
        <v>7.472657209990172E-20</v>
      </c>
      <c r="EL248" s="26">
        <f t="shared" si="113"/>
        <v>4.7110230236894185E-20</v>
      </c>
      <c r="EM248" s="26">
        <f t="shared" si="113"/>
        <v>2.9486259213020291E-20</v>
      </c>
      <c r="EN248" s="26">
        <f t="shared" si="113"/>
        <v>1.8323603939519691E-20</v>
      </c>
      <c r="EO248" s="26">
        <f t="shared" si="113"/>
        <v>1.1306053494597237E-20</v>
      </c>
      <c r="EP248" s="26">
        <f t="shared" si="119"/>
        <v>6.9269482678166076E-21</v>
      </c>
      <c r="EQ248" s="26">
        <f t="shared" si="119"/>
        <v>4.2142971979023691E-21</v>
      </c>
      <c r="ER248" s="26">
        <f t="shared" si="119"/>
        <v>2.5461378903993742E-21</v>
      </c>
      <c r="ES248" s="26">
        <f t="shared" si="115"/>
        <v>1.5276827342396146E-21</v>
      </c>
      <c r="ET248" s="26">
        <f t="shared" si="115"/>
        <v>9.1033149232088406E-22</v>
      </c>
      <c r="EU248" s="26">
        <f t="shared" si="115"/>
        <v>5.3876761790418091E-22</v>
      </c>
      <c r="EV248" s="26">
        <f t="shared" si="115"/>
        <v>3.1670799160584463E-22</v>
      </c>
      <c r="EW248" s="26">
        <f t="shared" si="115"/>
        <v>1.8492345818596257E-22</v>
      </c>
      <c r="EX248" s="26">
        <f t="shared" si="115"/>
        <v>1.0725560574785923E-22</v>
      </c>
      <c r="EY248" s="26">
        <f t="shared" si="115"/>
        <v>6.1796276159362194E-23</v>
      </c>
      <c r="EZ248" s="26">
        <f t="shared" si="115"/>
        <v>3.537023701226575E-23</v>
      </c>
      <c r="FA248" s="26">
        <f t="shared" si="115"/>
        <v>2.0112487712857405E-23</v>
      </c>
      <c r="FB248" s="26">
        <f t="shared" si="115"/>
        <v>1.1362249552068672E-23</v>
      </c>
      <c r="FC248" s="26">
        <f t="shared" si="115"/>
        <v>6.3775207163224824E-24</v>
      </c>
      <c r="FD248" s="26">
        <f t="shared" si="115"/>
        <v>3.5566942456413036E-24</v>
      </c>
      <c r="FE248" s="26">
        <f t="shared" si="115"/>
        <v>1.9709070023617685E-24</v>
      </c>
      <c r="FF248" s="26">
        <f t="shared" si="115"/>
        <v>1.085246260794139E-24</v>
      </c>
      <c r="FG248" s="26">
        <f t="shared" si="115"/>
        <v>5.9381399175527852E-25</v>
      </c>
      <c r="FH248" s="26">
        <f t="shared" si="116"/>
        <v>3.2288635801693251E-25</v>
      </c>
    </row>
    <row r="249" spans="2:164" ht="19.2" customHeight="1" x14ac:dyDescent="0.3">
      <c r="B249" s="26">
        <f t="shared" si="96"/>
        <v>1.3525772633756819E-12</v>
      </c>
      <c r="C249" s="3">
        <v>26</v>
      </c>
      <c r="D249" s="26">
        <f t="shared" si="118"/>
        <v>2.2260871214856764E-50</v>
      </c>
      <c r="E249" s="26">
        <f t="shared" si="118"/>
        <v>1.9366957956925382E-48</v>
      </c>
      <c r="F249" s="26">
        <f t="shared" si="118"/>
        <v>8.4246267112624563E-47</v>
      </c>
      <c r="G249" s="26">
        <f t="shared" si="118"/>
        <v>2.4431417462661433E-45</v>
      </c>
      <c r="H249" s="26">
        <f t="shared" si="118"/>
        <v>5.3138332981288476E-44</v>
      </c>
      <c r="I249" s="26">
        <f t="shared" si="118"/>
        <v>9.2460699387442113E-43</v>
      </c>
      <c r="J249" s="26">
        <f t="shared" si="118"/>
        <v>1.3406801411178972E-41</v>
      </c>
      <c r="K249" s="26">
        <f t="shared" si="118"/>
        <v>1.6662738896751032E-40</v>
      </c>
      <c r="L249" s="26">
        <f t="shared" si="118"/>
        <v>1.8120728550216837E-39</v>
      </c>
      <c r="M249" s="26">
        <f t="shared" si="118"/>
        <v>1.7516704265209569E-38</v>
      </c>
      <c r="N249" s="26">
        <f t="shared" si="118"/>
        <v>1.5239532710732513E-37</v>
      </c>
      <c r="O249" s="26">
        <f t="shared" si="118"/>
        <v>1.2053084962124616E-36</v>
      </c>
      <c r="P249" s="26">
        <f t="shared" si="118"/>
        <v>8.7384865975404119E-36</v>
      </c>
      <c r="Q249" s="26">
        <f t="shared" si="118"/>
        <v>5.8480641075847451E-35</v>
      </c>
      <c r="R249" s="26">
        <f t="shared" si="118"/>
        <v>3.6341541239990788E-34</v>
      </c>
      <c r="S249" s="26">
        <f t="shared" si="118"/>
        <v>2.107809391919465E-33</v>
      </c>
      <c r="T249" s="26">
        <f t="shared" si="122"/>
        <v>1.1461213568562107E-32</v>
      </c>
      <c r="U249" s="26">
        <f t="shared" si="122"/>
        <v>5.8654445909699787E-32</v>
      </c>
      <c r="V249" s="26">
        <f t="shared" si="122"/>
        <v>2.8349648856355046E-31</v>
      </c>
      <c r="W249" s="26">
        <f t="shared" si="122"/>
        <v>1.2981155002646815E-30</v>
      </c>
      <c r="X249" s="26">
        <f t="shared" si="122"/>
        <v>5.6468024261513915E-30</v>
      </c>
      <c r="Y249" s="26">
        <f t="shared" si="122"/>
        <v>2.3393895765484308E-29</v>
      </c>
      <c r="Z249" s="26">
        <f t="shared" si="122"/>
        <v>9.2512224163505804E-29</v>
      </c>
      <c r="AA249" s="26">
        <f t="shared" si="122"/>
        <v>3.4993754357500139E-28</v>
      </c>
      <c r="AB249" s="26">
        <f t="shared" si="122"/>
        <v>1.2685235954593802E-27</v>
      </c>
      <c r="AC249" s="26">
        <f t="shared" si="122"/>
        <v>4.4144621121986476E-27</v>
      </c>
      <c r="AD249" s="26">
        <f t="shared" si="122"/>
        <v>1.4771469375433859E-26</v>
      </c>
      <c r="AE249" s="26">
        <f t="shared" si="122"/>
        <v>4.7596956876398044E-26</v>
      </c>
      <c r="AF249" s="26">
        <f t="shared" si="122"/>
        <v>1.4789054458023765E-25</v>
      </c>
      <c r="AG249" s="26">
        <f t="shared" si="122"/>
        <v>4.4367163374071238E-25</v>
      </c>
      <c r="AH249" s="26">
        <f t="shared" si="122"/>
        <v>1.2866477378480573E-24</v>
      </c>
      <c r="AI249" s="26">
        <f t="shared" si="122"/>
        <v>3.6109146191219767E-24</v>
      </c>
      <c r="AJ249" s="26">
        <f t="shared" si="120"/>
        <v>9.8171741207378691E-24</v>
      </c>
      <c r="AK249" s="26">
        <f t="shared" si="120"/>
        <v>2.5881640863763491E-23</v>
      </c>
      <c r="AL249" s="26">
        <f t="shared" si="120"/>
        <v>6.6226551621983025E-23</v>
      </c>
      <c r="AM249" s="26">
        <f t="shared" si="120"/>
        <v>1.6462028546035733E-22</v>
      </c>
      <c r="AN249" s="26">
        <f t="shared" si="120"/>
        <v>3.9783235652919823E-22</v>
      </c>
      <c r="AO249" s="26">
        <f t="shared" si="120"/>
        <v>9.3544364913622451E-22</v>
      </c>
      <c r="AP249" s="26">
        <f t="shared" si="120"/>
        <v>2.1416736177592497E-21</v>
      </c>
      <c r="AQ249" s="26">
        <f t="shared" si="120"/>
        <v>4.7775796088475468E-21</v>
      </c>
      <c r="AR249" s="26">
        <f t="shared" si="120"/>
        <v>1.0391235649243439E-20</v>
      </c>
      <c r="AS249" s="26">
        <f t="shared" si="120"/>
        <v>2.2049695158150689E-20</v>
      </c>
      <c r="AT249" s="26">
        <f t="shared" si="120"/>
        <v>4.5674368541883513E-20</v>
      </c>
      <c r="AU249" s="26">
        <f t="shared" si="120"/>
        <v>9.2410931701020234E-20</v>
      </c>
      <c r="AV249" s="26">
        <f t="shared" si="120"/>
        <v>1.8272161495428921E-19</v>
      </c>
      <c r="AW249" s="26">
        <f t="shared" si="120"/>
        <v>3.5326178891162521E-19</v>
      </c>
      <c r="AX249" s="26">
        <f t="shared" si="120"/>
        <v>6.6812555728937908E-19</v>
      </c>
      <c r="AY249" s="26">
        <f t="shared" si="121"/>
        <v>1.2367430528548155E-18</v>
      </c>
      <c r="AZ249" s="26">
        <f t="shared" si="121"/>
        <v>2.241596783299347E-18</v>
      </c>
      <c r="BA249" s="26">
        <f t="shared" si="121"/>
        <v>3.9799779621845577E-18</v>
      </c>
      <c r="BB249" s="26">
        <f t="shared" si="121"/>
        <v>6.925161654201152E-18</v>
      </c>
      <c r="BC249" s="26">
        <f t="shared" si="121"/>
        <v>1.1813511057166646E-17</v>
      </c>
      <c r="BD249" s="26">
        <f t="shared" si="121"/>
        <v>1.9764912730259475E-17</v>
      </c>
      <c r="BE249" s="26">
        <f t="shared" si="121"/>
        <v>3.2444290708161804E-17</v>
      </c>
      <c r="BF249" s="26">
        <f t="shared" si="121"/>
        <v>5.2271357252038577E-17</v>
      </c>
      <c r="BG249" s="26">
        <f t="shared" si="121"/>
        <v>8.2683783289588547E-17</v>
      </c>
      <c r="BH249" s="26">
        <f t="shared" si="121"/>
        <v>1.2845516332489637E-16</v>
      </c>
      <c r="BI249" s="26">
        <f t="shared" si="121"/>
        <v>1.9606314402221046E-16</v>
      </c>
      <c r="BJ249" s="26">
        <f t="shared" si="121"/>
        <v>2.9409471603331411E-16</v>
      </c>
      <c r="BK249" s="26">
        <f t="shared" si="121"/>
        <v>4.3366508974403914E-16</v>
      </c>
      <c r="BL249" s="26">
        <f t="shared" si="121"/>
        <v>6.2881438012885901E-16</v>
      </c>
      <c r="BM249" s="26">
        <f t="shared" si="121"/>
        <v>8.9683362411820868E-16</v>
      </c>
      <c r="BN249" s="26">
        <f t="shared" si="121"/>
        <v>1.2584600854561954E-15</v>
      </c>
      <c r="BO249" s="26">
        <f t="shared" si="109"/>
        <v>1.7378734513442682E-15</v>
      </c>
      <c r="BP249" s="26">
        <f t="shared" si="124"/>
        <v>2.3624217229211215E-15</v>
      </c>
      <c r="BQ249" s="26">
        <f t="shared" si="124"/>
        <v>3.1620106137559563E-15</v>
      </c>
      <c r="BR249" s="26">
        <f t="shared" si="124"/>
        <v>4.168104899951029E-15</v>
      </c>
      <c r="BS249" s="26">
        <f t="shared" si="124"/>
        <v>5.4123153178468669E-15</v>
      </c>
      <c r="BT249" s="26">
        <f t="shared" si="124"/>
        <v>6.9245798919511278E-15</v>
      </c>
      <c r="BU249" s="26">
        <f t="shared" si="124"/>
        <v>8.7309920376775311E-15</v>
      </c>
      <c r="BV249" s="26">
        <f t="shared" si="124"/>
        <v>1.0851375818256342E-14</v>
      </c>
      <c r="BW249" s="26">
        <f t="shared" si="124"/>
        <v>1.3296756284342302E-14</v>
      </c>
      <c r="BX249" s="26">
        <f t="shared" si="124"/>
        <v>1.6066913843580269E-14</v>
      </c>
      <c r="BY249" s="26">
        <f t="shared" si="124"/>
        <v>1.9148239786184727E-14</v>
      </c>
      <c r="BZ249" s="26">
        <f t="shared" si="124"/>
        <v>2.251211974862255E-14</v>
      </c>
      <c r="CA249" s="26">
        <f t="shared" si="124"/>
        <v>2.6114058908402173E-14</v>
      </c>
      <c r="CB249" s="26">
        <f t="shared" si="124"/>
        <v>2.989372532935515E-14</v>
      </c>
      <c r="CC249" s="26">
        <f t="shared" si="124"/>
        <v>3.377602732018047E-14</v>
      </c>
      <c r="CD249" s="26">
        <f t="shared" si="124"/>
        <v>3.767326124173979E-14</v>
      </c>
      <c r="CE249" s="26">
        <f t="shared" si="124"/>
        <v>4.1488275038371598E-14</v>
      </c>
      <c r="CF249" s="26">
        <f t="shared" si="114"/>
        <v>4.5118499104229118E-14</v>
      </c>
      <c r="CG249" s="26">
        <f t="shared" si="114"/>
        <v>4.8460610148986826E-14</v>
      </c>
      <c r="CH249" s="26">
        <f t="shared" si="114"/>
        <v>5.1415525401973864E-14</v>
      </c>
      <c r="CI249" s="26">
        <f t="shared" si="114"/>
        <v>5.3893382047852102E-14</v>
      </c>
      <c r="CJ249" s="26">
        <f t="shared" si="114"/>
        <v>5.5818145692418237E-14</v>
      </c>
      <c r="CK249" s="26">
        <f t="shared" si="114"/>
        <v>5.71315138263575E-14</v>
      </c>
      <c r="CL249" s="26">
        <f t="shared" si="114"/>
        <v>5.7795833754570967E-14</v>
      </c>
      <c r="CM249" s="26">
        <f t="shared" si="114"/>
        <v>5.7795833754570967E-14</v>
      </c>
      <c r="CN249" s="26">
        <f t="shared" si="114"/>
        <v>5.7139062916450841E-14</v>
      </c>
      <c r="CO249" s="26">
        <f t="shared" si="114"/>
        <v>5.5855039030687912E-14</v>
      </c>
      <c r="CP249" s="26">
        <f t="shared" si="114"/>
        <v>5.3993204396331623E-14</v>
      </c>
      <c r="CQ249" s="26">
        <f t="shared" si="114"/>
        <v>5.1619876730558848E-14</v>
      </c>
      <c r="CR249" s="26">
        <f t="shared" si="114"/>
        <v>4.8814448647376281E-14</v>
      </c>
      <c r="CS249" s="26">
        <f t="shared" si="114"/>
        <v>4.5665129379803648E-14</v>
      </c>
      <c r="CT249" s="26">
        <f t="shared" si="114"/>
        <v>4.2264534638754438E-14</v>
      </c>
      <c r="CU249" s="26">
        <f t="shared" si="114"/>
        <v>3.8705415932333025E-14</v>
      </c>
      <c r="CV249" s="26">
        <f t="shared" si="111"/>
        <v>3.5076783188676721E-14</v>
      </c>
      <c r="CW249" s="26">
        <f t="shared" si="111"/>
        <v>3.1460619973349257E-14</v>
      </c>
      <c r="CX249" s="26">
        <f t="shared" si="111"/>
        <v>2.792932589470796E-14</v>
      </c>
      <c r="CY249" s="26">
        <f t="shared" si="111"/>
        <v>2.4543953058985831E-14</v>
      </c>
      <c r="CZ249" s="26">
        <f t="shared" si="111"/>
        <v>2.1353239161317675E-14</v>
      </c>
      <c r="DA249" s="26">
        <f t="shared" si="111"/>
        <v>1.8393384228065731E-14</v>
      </c>
      <c r="DB249" s="26">
        <f t="shared" si="111"/>
        <v>1.5688474782761907E-14</v>
      </c>
      <c r="DC249" s="26">
        <f t="shared" si="111"/>
        <v>1.3251430156313513E-14</v>
      </c>
      <c r="DD249" s="26">
        <f t="shared" si="111"/>
        <v>1.1085330996146854E-14</v>
      </c>
      <c r="DE249" s="26">
        <f t="shared" si="111"/>
        <v>9.1849885396645381E-15</v>
      </c>
      <c r="DF249" s="26">
        <f t="shared" si="111"/>
        <v>7.5386226693472986E-15</v>
      </c>
      <c r="DG249" s="26">
        <f t="shared" si="111"/>
        <v>6.1295343199366001E-15</v>
      </c>
      <c r="DH249" s="26">
        <f t="shared" si="111"/>
        <v>4.9376804243933771E-15</v>
      </c>
      <c r="DI249" s="26">
        <f t="shared" si="111"/>
        <v>3.9410843754332422E-15</v>
      </c>
      <c r="DJ249" s="26">
        <f t="shared" si="112"/>
        <v>3.1170394605699279E-15</v>
      </c>
      <c r="DK249" s="26">
        <f t="shared" si="112"/>
        <v>2.4430849826088622E-15</v>
      </c>
      <c r="DL249" s="26">
        <f t="shared" si="112"/>
        <v>1.8977535132765333E-15</v>
      </c>
      <c r="DM249" s="26">
        <f t="shared" si="112"/>
        <v>1.4611022624341439E-15</v>
      </c>
      <c r="DN249" s="26">
        <f t="shared" si="112"/>
        <v>1.1150517265944775E-15</v>
      </c>
      <c r="DO249" s="26">
        <f t="shared" si="112"/>
        <v>8.4356087142364908E-16</v>
      </c>
      <c r="DP249" s="26">
        <f t="shared" si="112"/>
        <v>6.3267065356773572E-16</v>
      </c>
      <c r="DQ249" s="26">
        <f t="shared" si="112"/>
        <v>4.7044740906318533E-16</v>
      </c>
      <c r="DR249" s="26">
        <f t="shared" si="112"/>
        <v>3.4685529312286045E-16</v>
      </c>
      <c r="DS249" s="26">
        <f t="shared" si="112"/>
        <v>2.5358328152679637E-16</v>
      </c>
      <c r="DT249" s="26">
        <f t="shared" si="112"/>
        <v>1.8384787910692661E-16</v>
      </c>
      <c r="DU249" s="26">
        <f t="shared" si="112"/>
        <v>1.3218814448183957E-16</v>
      </c>
      <c r="DV249" s="26">
        <f t="shared" si="112"/>
        <v>9.4265316146885865E-17</v>
      </c>
      <c r="DW249" s="26">
        <f t="shared" si="112"/>
        <v>6.6675467518529328E-17</v>
      </c>
      <c r="DX249" s="26">
        <f t="shared" si="112"/>
        <v>4.6780368339613203E-17</v>
      </c>
      <c r="DY249" s="26">
        <f t="shared" si="112"/>
        <v>3.2559136364370984E-17</v>
      </c>
      <c r="DZ249" s="26">
        <f t="shared" si="113"/>
        <v>2.248130844206559E-17</v>
      </c>
      <c r="EA249" s="26">
        <f t="shared" si="113"/>
        <v>1.5400581373698362E-17</v>
      </c>
      <c r="EB249" s="26">
        <f t="shared" si="113"/>
        <v>1.0467582652435657E-17</v>
      </c>
      <c r="EC249" s="26">
        <f t="shared" si="113"/>
        <v>7.0595324865263516E-18</v>
      </c>
      <c r="ED249" s="26">
        <f t="shared" si="113"/>
        <v>4.7244563563676478E-18</v>
      </c>
      <c r="EE249" s="26">
        <f t="shared" si="113"/>
        <v>3.1376160534655228E-18</v>
      </c>
      <c r="EF249" s="26">
        <f t="shared" si="113"/>
        <v>2.0679742170568427E-18</v>
      </c>
      <c r="EG249" s="26">
        <f t="shared" si="113"/>
        <v>1.3527350141649929E-18</v>
      </c>
      <c r="EH249" s="26">
        <f t="shared" si="113"/>
        <v>8.7826825546533878E-19</v>
      </c>
      <c r="EI249" s="26">
        <f t="shared" si="113"/>
        <v>5.6599509796655066E-19</v>
      </c>
      <c r="EJ249" s="26">
        <f t="shared" si="113"/>
        <v>3.6207039355212705E-19</v>
      </c>
      <c r="EK249" s="26">
        <f t="shared" si="113"/>
        <v>2.299279141535437E-19</v>
      </c>
      <c r="EL249" s="26">
        <f t="shared" si="113"/>
        <v>1.4495455457505901E-19</v>
      </c>
      <c r="EM249" s="26">
        <f t="shared" si="113"/>
        <v>9.0726951424677811E-20</v>
      </c>
      <c r="EN249" s="26">
        <f t="shared" si="113"/>
        <v>5.638031981390673E-20</v>
      </c>
      <c r="EO249" s="26">
        <f t="shared" si="113"/>
        <v>3.4787856906453032E-20</v>
      </c>
      <c r="EP249" s="26">
        <f t="shared" si="119"/>
        <v>2.1313686977897251E-20</v>
      </c>
      <c r="EQ249" s="26">
        <f t="shared" si="119"/>
        <v>1.2967068301238057E-20</v>
      </c>
      <c r="ER249" s="26">
        <f t="shared" si="119"/>
        <v>7.8342704319980733E-21</v>
      </c>
      <c r="ES249" s="26">
        <f t="shared" si="115"/>
        <v>4.7005622591988134E-21</v>
      </c>
      <c r="ET249" s="26">
        <f t="shared" si="115"/>
        <v>2.8010199763719504E-21</v>
      </c>
      <c r="EU249" s="26">
        <f t="shared" si="115"/>
        <v>1.6577465166282487E-21</v>
      </c>
      <c r="EV249" s="26">
        <f t="shared" si="115"/>
        <v>9.7448612801798319E-22</v>
      </c>
      <c r="EW249" s="26">
        <f t="shared" si="115"/>
        <v>5.6899525595680782E-22</v>
      </c>
      <c r="EX249" s="26">
        <f t="shared" si="115"/>
        <v>3.3001724845495141E-22</v>
      </c>
      <c r="EY249" s="26">
        <f t="shared" si="115"/>
        <v>1.9014238818265288E-22</v>
      </c>
      <c r="EZ249" s="26">
        <f t="shared" si="115"/>
        <v>1.0883149849927922E-22</v>
      </c>
      <c r="FA249" s="26">
        <f t="shared" si="115"/>
        <v>6.1884577578022777E-23</v>
      </c>
      <c r="FB249" s="26">
        <f t="shared" si="115"/>
        <v>3.4960767852518982E-23</v>
      </c>
      <c r="FC249" s="26">
        <f t="shared" si="115"/>
        <v>1.9623140665607632E-23</v>
      </c>
      <c r="FD249" s="26">
        <f t="shared" si="115"/>
        <v>1.0943674601973241E-23</v>
      </c>
      <c r="FE249" s="26">
        <f t="shared" si="115"/>
        <v>6.0643292380362099E-24</v>
      </c>
      <c r="FF249" s="26">
        <f t="shared" si="115"/>
        <v>3.3392192639819655E-24</v>
      </c>
      <c r="FG249" s="26">
        <f t="shared" si="115"/>
        <v>1.827119974631626E-24</v>
      </c>
      <c r="FH249" s="26">
        <f t="shared" si="116"/>
        <v>9.9349648620594587E-25</v>
      </c>
    </row>
    <row r="250" spans="2:164" ht="19.2" customHeight="1" x14ac:dyDescent="0.3">
      <c r="B250" s="26">
        <f t="shared" si="96"/>
        <v>4.0076363359279412E-12</v>
      </c>
      <c r="C250" s="3">
        <v>27</v>
      </c>
      <c r="D250" s="26">
        <f t="shared" si="118"/>
        <v>6.5958136932908843E-50</v>
      </c>
      <c r="E250" s="26">
        <f t="shared" si="118"/>
        <v>5.7383579131630693E-48</v>
      </c>
      <c r="F250" s="26">
        <f t="shared" si="118"/>
        <v>2.4961856922259099E-46</v>
      </c>
      <c r="G250" s="26">
        <f t="shared" si="118"/>
        <v>7.2389385074552304E-45</v>
      </c>
      <c r="H250" s="26">
        <f t="shared" si="118"/>
        <v>1.5744691253715086E-43</v>
      </c>
      <c r="I250" s="26">
        <f t="shared" si="118"/>
        <v>2.7395762781464297E-42</v>
      </c>
      <c r="J250" s="26">
        <f t="shared" si="118"/>
        <v>3.9723856033122835E-41</v>
      </c>
      <c r="K250" s="26">
        <f t="shared" si="118"/>
        <v>4.9371078212595587E-40</v>
      </c>
      <c r="L250" s="26">
        <f t="shared" si="118"/>
        <v>5.3691047556197965E-39</v>
      </c>
      <c r="M250" s="26">
        <f t="shared" si="118"/>
        <v>5.1901345970991249E-38</v>
      </c>
      <c r="N250" s="26">
        <f t="shared" si="118"/>
        <v>4.5154170994762947E-37</v>
      </c>
      <c r="O250" s="26">
        <f t="shared" si="118"/>
        <v>3.5712844332221041E-36</v>
      </c>
      <c r="P250" s="26">
        <f t="shared" si="118"/>
        <v>2.5891812140860448E-35</v>
      </c>
      <c r="Q250" s="26">
        <f t="shared" si="118"/>
        <v>1.7327597355806629E-34</v>
      </c>
      <c r="R250" s="26">
        <f t="shared" si="118"/>
        <v>1.0767864071108368E-33</v>
      </c>
      <c r="S250" s="26">
        <f t="shared" si="118"/>
        <v>6.2453611612428511E-33</v>
      </c>
      <c r="T250" s="26">
        <f t="shared" si="122"/>
        <v>3.395915131425805E-32</v>
      </c>
      <c r="U250" s="26">
        <f t="shared" si="122"/>
        <v>1.737909508435547E-31</v>
      </c>
      <c r="V250" s="26">
        <f t="shared" si="122"/>
        <v>8.3998959574385218E-31</v>
      </c>
      <c r="W250" s="26">
        <f t="shared" si="122"/>
        <v>3.8462681489323845E-30</v>
      </c>
      <c r="X250" s="26">
        <f t="shared" si="122"/>
        <v>1.6731266447855954E-29</v>
      </c>
      <c r="Y250" s="26">
        <f t="shared" si="122"/>
        <v>6.931524671254601E-29</v>
      </c>
      <c r="Z250" s="26">
        <f t="shared" si="122"/>
        <v>2.7411029381779463E-28</v>
      </c>
      <c r="AA250" s="26">
        <f t="shared" si="122"/>
        <v>1.0368519809629658E-27</v>
      </c>
      <c r="AB250" s="26">
        <f t="shared" si="122"/>
        <v>3.7585884309907512E-27</v>
      </c>
      <c r="AC250" s="26">
        <f t="shared" si="122"/>
        <v>1.3079887739847828E-26</v>
      </c>
      <c r="AD250" s="26">
        <f t="shared" si="122"/>
        <v>4.3767316667952118E-26</v>
      </c>
      <c r="AE250" s="26">
        <f t="shared" si="122"/>
        <v>1.4102802037451254E-25</v>
      </c>
      <c r="AF250" s="26">
        <f t="shared" si="122"/>
        <v>4.3819420616366652E-25</v>
      </c>
      <c r="AG250" s="26">
        <f t="shared" si="122"/>
        <v>1.3145826184909979E-24</v>
      </c>
      <c r="AH250" s="26">
        <f t="shared" si="122"/>
        <v>3.8122895936238682E-24</v>
      </c>
      <c r="AI250" s="26">
        <f t="shared" si="122"/>
        <v>1.0699006278879917E-23</v>
      </c>
      <c r="AJ250" s="26">
        <f t="shared" si="120"/>
        <v>2.908792332070476E-23</v>
      </c>
      <c r="AK250" s="26">
        <f t="shared" si="120"/>
        <v>7.6686343300039876E-23</v>
      </c>
      <c r="AL250" s="26">
        <f t="shared" si="120"/>
        <v>1.9622681962069018E-22</v>
      </c>
      <c r="AM250" s="26">
        <f t="shared" si="120"/>
        <v>4.877638087714285E-22</v>
      </c>
      <c r="AN250" s="26">
        <f t="shared" si="120"/>
        <v>1.1787625378642895E-21</v>
      </c>
      <c r="AO250" s="26">
        <f t="shared" si="120"/>
        <v>2.7716848863295507E-21</v>
      </c>
      <c r="AP250" s="26">
        <f t="shared" si="120"/>
        <v>6.3456996081755468E-21</v>
      </c>
      <c r="AQ250" s="26">
        <f t="shared" si="120"/>
        <v>1.4155791433622343E-20</v>
      </c>
      <c r="AR250" s="26">
        <f t="shared" si="120"/>
        <v>3.0788846368128671E-20</v>
      </c>
      <c r="AS250" s="26">
        <f t="shared" si="120"/>
        <v>6.5332430098224179E-20</v>
      </c>
      <c r="AT250" s="26">
        <f t="shared" si="120"/>
        <v>1.3533146234632134E-19</v>
      </c>
      <c r="AU250" s="26">
        <f t="shared" si="120"/>
        <v>2.7381016800302258E-19</v>
      </c>
      <c r="AV250" s="26">
        <f t="shared" si="120"/>
        <v>5.4139737764233775E-19</v>
      </c>
      <c r="AW250" s="26">
        <f t="shared" si="120"/>
        <v>1.0467015967751844E-18</v>
      </c>
      <c r="AX250" s="26">
        <f t="shared" si="120"/>
        <v>1.9796312808574171E-18</v>
      </c>
      <c r="AY250" s="26">
        <f t="shared" si="121"/>
        <v>3.6644238603105595E-18</v>
      </c>
      <c r="AZ250" s="26">
        <f t="shared" si="121"/>
        <v>6.641768246812871E-18</v>
      </c>
      <c r="BA250" s="26">
        <f t="shared" si="121"/>
        <v>1.1792527295361636E-17</v>
      </c>
      <c r="BB250" s="26">
        <f t="shared" si="121"/>
        <v>2.0518997493929312E-17</v>
      </c>
      <c r="BC250" s="26">
        <f t="shared" si="121"/>
        <v>3.5002995724938161E-17</v>
      </c>
      <c r="BD250" s="26">
        <f t="shared" si="121"/>
        <v>5.8562704385953928E-17</v>
      </c>
      <c r="BE250" s="26">
        <f t="shared" si="121"/>
        <v>9.6131231727886707E-17</v>
      </c>
      <c r="BF250" s="26">
        <f t="shared" si="121"/>
        <v>1.5487809556159559E-16</v>
      </c>
      <c r="BG250" s="26">
        <f t="shared" si="121"/>
        <v>2.4498898752470648E-16</v>
      </c>
      <c r="BH250" s="26">
        <f t="shared" si="121"/>
        <v>3.8060789133302581E-16</v>
      </c>
      <c r="BI250" s="26">
        <f t="shared" si="121"/>
        <v>5.8092783413988213E-16</v>
      </c>
      <c r="BJ250" s="26">
        <f t="shared" si="121"/>
        <v>8.7139175120981841E-16</v>
      </c>
      <c r="BK250" s="26">
        <f t="shared" si="121"/>
        <v>1.2849335992415957E-15</v>
      </c>
      <c r="BL250" s="26">
        <f t="shared" si="121"/>
        <v>1.8631537189003204E-15</v>
      </c>
      <c r="BM250" s="26">
        <f t="shared" si="121"/>
        <v>2.6572848122020965E-15</v>
      </c>
      <c r="BN250" s="26">
        <f t="shared" si="121"/>
        <v>3.7287706235739074E-15</v>
      </c>
      <c r="BO250" s="26">
        <f t="shared" si="109"/>
        <v>5.1492546706496772E-15</v>
      </c>
      <c r="BP250" s="26">
        <f t="shared" si="124"/>
        <v>6.9997680679144246E-15</v>
      </c>
      <c r="BQ250" s="26">
        <f t="shared" si="124"/>
        <v>9.3689203370546734E-15</v>
      </c>
      <c r="BR250" s="26">
        <f t="shared" si="124"/>
        <v>1.234994044429933E-14</v>
      </c>
      <c r="BS250" s="26">
        <f t="shared" si="124"/>
        <v>1.6036489830657364E-14</v>
      </c>
      <c r="BT250" s="26">
        <f t="shared" si="124"/>
        <v>2.0517273753929241E-14</v>
      </c>
      <c r="BU250" s="26">
        <f t="shared" si="124"/>
        <v>2.5869606037563019E-14</v>
      </c>
      <c r="BV250" s="26">
        <f t="shared" si="124"/>
        <v>3.2152224646685417E-14</v>
      </c>
      <c r="BW250" s="26">
        <f t="shared" si="124"/>
        <v>3.9397796398051217E-14</v>
      </c>
      <c r="BX250" s="26">
        <f t="shared" si="124"/>
        <v>4.7605670647645181E-14</v>
      </c>
      <c r="BY250" s="26">
        <f t="shared" si="124"/>
        <v>5.6735525292399118E-14</v>
      </c>
      <c r="BZ250" s="26">
        <f t="shared" si="124"/>
        <v>6.6702577032955623E-14</v>
      </c>
      <c r="CA250" s="26">
        <f t="shared" si="124"/>
        <v>7.737498935822856E-14</v>
      </c>
      <c r="CB250" s="26">
        <f t="shared" si="124"/>
        <v>8.8574000975867004E-14</v>
      </c>
      <c r="CC250" s="26">
        <f t="shared" si="124"/>
        <v>1.0007711798571979E-13</v>
      </c>
      <c r="CD250" s="26">
        <f t="shared" si="124"/>
        <v>1.1162447775330295E-13</v>
      </c>
      <c r="CE250" s="26">
        <f t="shared" si="124"/>
        <v>1.229282223359157E-13</v>
      </c>
      <c r="CF250" s="26">
        <f t="shared" si="114"/>
        <v>1.3368444179030834E-13</v>
      </c>
      <c r="CG250" s="26">
        <f t="shared" si="114"/>
        <v>1.4358699303403487E-13</v>
      </c>
      <c r="CH250" s="26">
        <f t="shared" si="114"/>
        <v>1.5234229748732976E-13</v>
      </c>
      <c r="CI250" s="26">
        <f t="shared" si="114"/>
        <v>1.5968409495659862E-13</v>
      </c>
      <c r="CJ250" s="26">
        <f t="shared" si="114"/>
        <v>1.6538709834790568E-13</v>
      </c>
      <c r="CK250" s="26">
        <f t="shared" si="114"/>
        <v>1.6927855948550347E-13</v>
      </c>
      <c r="CL250" s="26">
        <f t="shared" si="114"/>
        <v>1.7124691482835819E-13</v>
      </c>
      <c r="CM250" s="26">
        <f t="shared" si="114"/>
        <v>1.7124691482835821E-13</v>
      </c>
      <c r="CN250" s="26">
        <f t="shared" si="114"/>
        <v>1.6930092715985413E-13</v>
      </c>
      <c r="CO250" s="26">
        <f t="shared" si="114"/>
        <v>1.654964119427788E-13</v>
      </c>
      <c r="CP250" s="26">
        <f t="shared" si="114"/>
        <v>1.5997986487801942E-13</v>
      </c>
      <c r="CQ250" s="26">
        <f t="shared" si="114"/>
        <v>1.5294778290535936E-13</v>
      </c>
      <c r="CR250" s="26">
        <f t="shared" si="114"/>
        <v>1.4463540339963325E-13</v>
      </c>
      <c r="CS250" s="26">
        <f t="shared" si="114"/>
        <v>1.3530408705126992E-13</v>
      </c>
      <c r="CT250" s="26">
        <f t="shared" si="114"/>
        <v>1.2522825078149447E-13</v>
      </c>
      <c r="CU250" s="26">
        <f t="shared" si="114"/>
        <v>1.1468271387357917E-13</v>
      </c>
      <c r="CV250" s="26">
        <f t="shared" si="111"/>
        <v>1.0393120944793089E-13</v>
      </c>
      <c r="CW250" s="26">
        <f t="shared" si="111"/>
        <v>9.3216651772886569E-14</v>
      </c>
      <c r="CX250" s="26">
        <f t="shared" si="111"/>
        <v>8.2753558206542002E-14</v>
      </c>
      <c r="CY250" s="26">
        <f t="shared" si="111"/>
        <v>7.2722823878476446E-14</v>
      </c>
      <c r="CZ250" s="26">
        <f t="shared" si="111"/>
        <v>6.326885677427451E-14</v>
      </c>
      <c r="DA250" s="26">
        <f t="shared" si="111"/>
        <v>5.4498916231305801E-14</v>
      </c>
      <c r="DB250" s="26">
        <f t="shared" si="111"/>
        <v>4.6484369726701888E-14</v>
      </c>
      <c r="DC250" s="26">
        <f t="shared" si="111"/>
        <v>3.9263496759447396E-14</v>
      </c>
      <c r="DD250" s="26">
        <f t="shared" si="111"/>
        <v>3.2845425173768416E-14</v>
      </c>
      <c r="DE250" s="26">
        <f t="shared" si="111"/>
        <v>2.7214780858265266E-14</v>
      </c>
      <c r="DF250" s="26">
        <f t="shared" si="111"/>
        <v>2.2336659761029004E-14</v>
      </c>
      <c r="DG250" s="26">
        <f t="shared" si="111"/>
        <v>1.8161583170182494E-14</v>
      </c>
      <c r="DH250" s="26">
        <f t="shared" si="111"/>
        <v>1.4630164220424803E-14</v>
      </c>
      <c r="DI250" s="26">
        <f t="shared" si="111"/>
        <v>1.1677287038320703E-14</v>
      </c>
      <c r="DJ250" s="26">
        <f t="shared" si="112"/>
        <v>9.2356724757627378E-15</v>
      </c>
      <c r="DK250" s="26">
        <f t="shared" si="112"/>
        <v>7.2387703188410638E-15</v>
      </c>
      <c r="DL250" s="26">
        <f t="shared" si="112"/>
        <v>5.6229733726712023E-15</v>
      </c>
      <c r="DM250" s="26">
        <f t="shared" si="112"/>
        <v>4.3291918886937545E-15</v>
      </c>
      <c r="DN250" s="26">
        <f t="shared" si="112"/>
        <v>3.3038569676873365E-15</v>
      </c>
      <c r="DO250" s="26">
        <f t="shared" si="112"/>
        <v>2.4994396190330312E-15</v>
      </c>
      <c r="DP250" s="26">
        <f t="shared" si="112"/>
        <v>1.87457971427477E-15</v>
      </c>
      <c r="DQ250" s="26">
        <f t="shared" si="112"/>
        <v>1.393918249076103E-15</v>
      </c>
      <c r="DR250" s="26">
        <f t="shared" si="112"/>
        <v>1.0277193870306964E-15</v>
      </c>
      <c r="DS250" s="26">
        <f t="shared" si="112"/>
        <v>7.5135787119050691E-16</v>
      </c>
      <c r="DT250" s="26">
        <f t="shared" si="112"/>
        <v>5.447344566131152E-16</v>
      </c>
      <c r="DU250" s="26">
        <f t="shared" si="112"/>
        <v>3.9166857624248711E-16</v>
      </c>
      <c r="DV250" s="26">
        <f t="shared" si="112"/>
        <v>2.7930464043521705E-16</v>
      </c>
      <c r="DW250" s="26">
        <f t="shared" si="112"/>
        <v>1.9755694079564221E-16</v>
      </c>
      <c r="DX250" s="26">
        <f t="shared" si="112"/>
        <v>1.3860849878403895E-16</v>
      </c>
      <c r="DY250" s="26">
        <f t="shared" ref="DY250:DZ250" si="125">$B250*DY$221</f>
        <v>9.6471515153691678E-17</v>
      </c>
      <c r="DZ250" s="26">
        <f t="shared" si="125"/>
        <v>6.6611284272786851E-17</v>
      </c>
      <c r="EA250" s="26">
        <f t="shared" si="113"/>
        <v>4.5631352218365457E-17</v>
      </c>
      <c r="EB250" s="26">
        <f t="shared" si="113"/>
        <v>3.1015059710920422E-17</v>
      </c>
      <c r="EC250" s="26">
        <f t="shared" si="113"/>
        <v>2.0917133293411383E-17</v>
      </c>
      <c r="ED250" s="26">
        <f t="shared" si="113"/>
        <v>1.3998389204052273E-17</v>
      </c>
      <c r="EE250" s="26">
        <f t="shared" si="113"/>
        <v>9.2966401584163515E-18</v>
      </c>
      <c r="EF250" s="26">
        <f t="shared" si="113"/>
        <v>6.1273310135017481E-18</v>
      </c>
      <c r="EG250" s="26">
        <f t="shared" si="113"/>
        <v>4.0081037456740482E-18</v>
      </c>
      <c r="EH250" s="26">
        <f t="shared" si="113"/>
        <v>2.6022763124898894E-18</v>
      </c>
      <c r="EI250" s="26">
        <f t="shared" si="113"/>
        <v>1.6770225124934812E-18</v>
      </c>
      <c r="EJ250" s="26">
        <f t="shared" si="113"/>
        <v>1.072801166080375E-18</v>
      </c>
      <c r="EK250" s="26">
        <f t="shared" si="113"/>
        <v>6.8126789378827675E-19</v>
      </c>
      <c r="EL250" s="26">
        <f t="shared" si="113"/>
        <v>4.2949497651869281E-19</v>
      </c>
      <c r="EM250" s="26">
        <f t="shared" si="113"/>
        <v>2.6882059681385985E-19</v>
      </c>
      <c r="EN250" s="26">
        <f t="shared" si="113"/>
        <v>1.6705279944861235E-19</v>
      </c>
      <c r="EO250" s="26">
        <f t="shared" si="113"/>
        <v>1.0307513157467553E-19</v>
      </c>
      <c r="EP250" s="26">
        <f t="shared" si="119"/>
        <v>6.3151665119695484E-20</v>
      </c>
      <c r="EQ250" s="26">
        <f t="shared" si="119"/>
        <v>3.8420943114779378E-20</v>
      </c>
      <c r="ER250" s="26">
        <f t="shared" si="119"/>
        <v>2.3212653131846114E-20</v>
      </c>
      <c r="ES250" s="26">
        <f t="shared" si="115"/>
        <v>1.3927591879107578E-20</v>
      </c>
      <c r="ET250" s="26">
        <f t="shared" si="115"/>
        <v>8.2993184485094728E-21</v>
      </c>
      <c r="EU250" s="26">
        <f t="shared" si="115"/>
        <v>4.9118415307503606E-21</v>
      </c>
      <c r="EV250" s="26">
        <f t="shared" si="115"/>
        <v>2.8873663052384654E-21</v>
      </c>
      <c r="EW250" s="26">
        <f t="shared" si="115"/>
        <v>1.6859118695016507E-21</v>
      </c>
      <c r="EX250" s="26">
        <f t="shared" si="115"/>
        <v>9.7782888431096585E-22</v>
      </c>
      <c r="EY250" s="26">
        <f t="shared" si="115"/>
        <v>5.6338485387452627E-22</v>
      </c>
      <c r="EZ250" s="26">
        <f t="shared" si="115"/>
        <v>3.2246369925712321E-22</v>
      </c>
      <c r="FA250" s="26">
        <f t="shared" si="115"/>
        <v>1.8336171134228948E-22</v>
      </c>
      <c r="FB250" s="26">
        <f t="shared" si="115"/>
        <v>1.0358746030375982E-22</v>
      </c>
      <c r="FC250" s="26">
        <f t="shared" si="115"/>
        <v>5.8142639009207734E-23</v>
      </c>
      <c r="FD250" s="26">
        <f t="shared" si="115"/>
        <v>3.2425702524365113E-23</v>
      </c>
      <c r="FE250" s="26">
        <f t="shared" si="115"/>
        <v>1.7968382927514675E-23</v>
      </c>
      <c r="FF250" s="26">
        <f t="shared" si="115"/>
        <v>9.893983004390996E-24</v>
      </c>
      <c r="FG250" s="26">
        <f t="shared" si="115"/>
        <v>5.4136888137233292E-24</v>
      </c>
      <c r="FH250" s="26">
        <f t="shared" si="116"/>
        <v>2.9436932924620582E-24</v>
      </c>
    </row>
    <row r="251" spans="2:164" ht="19.2" customHeight="1" x14ac:dyDescent="0.3">
      <c r="B251" s="26">
        <f t="shared" si="96"/>
        <v>1.1450389531222774E-11</v>
      </c>
      <c r="C251" s="3">
        <v>28</v>
      </c>
      <c r="D251" s="26">
        <f t="shared" si="118"/>
        <v>1.8845181980831238E-49</v>
      </c>
      <c r="E251" s="26">
        <f t="shared" si="118"/>
        <v>1.6395308323323176E-47</v>
      </c>
      <c r="F251" s="26">
        <f t="shared" si="118"/>
        <v>7.1319591206455091E-46</v>
      </c>
      <c r="G251" s="26">
        <f t="shared" si="118"/>
        <v>2.0682681449872238E-44</v>
      </c>
      <c r="H251" s="26">
        <f t="shared" si="118"/>
        <v>4.4984832153472008E-43</v>
      </c>
      <c r="I251" s="26">
        <f t="shared" si="118"/>
        <v>7.8273607947041435E-42</v>
      </c>
      <c r="J251" s="26">
        <f t="shared" si="118"/>
        <v>1.1349673152320894E-40</v>
      </c>
      <c r="K251" s="26">
        <f t="shared" si="118"/>
        <v>1.4106022346455985E-39</v>
      </c>
      <c r="L251" s="26">
        <f t="shared" si="118"/>
        <v>1.5340299301770962E-38</v>
      </c>
      <c r="M251" s="26">
        <f t="shared" si="118"/>
        <v>1.4828955991711896E-37</v>
      </c>
      <c r="N251" s="26">
        <f t="shared" si="118"/>
        <v>1.2901191712789509E-36</v>
      </c>
      <c r="O251" s="26">
        <f t="shared" si="118"/>
        <v>1.0203669809206088E-35</v>
      </c>
      <c r="P251" s="26">
        <f t="shared" si="118"/>
        <v>7.3976606116744682E-35</v>
      </c>
      <c r="Q251" s="26">
        <f t="shared" si="118"/>
        <v>4.9507421016590734E-34</v>
      </c>
      <c r="R251" s="26">
        <f t="shared" si="118"/>
        <v>3.0765325917452707E-33</v>
      </c>
      <c r="S251" s="26">
        <f t="shared" si="118"/>
        <v>1.7843889032122567E-32</v>
      </c>
      <c r="T251" s="26">
        <f t="shared" si="122"/>
        <v>9.702614661216658E-32</v>
      </c>
      <c r="U251" s="26">
        <f t="shared" si="122"/>
        <v>4.9654557383873142E-31</v>
      </c>
      <c r="V251" s="26">
        <f t="shared" si="122"/>
        <v>2.399970273553881E-30</v>
      </c>
      <c r="W251" s="26">
        <f t="shared" si="122"/>
        <v>1.0989337568378324E-29</v>
      </c>
      <c r="X251" s="26">
        <f t="shared" si="122"/>
        <v>4.7803618422445936E-29</v>
      </c>
      <c r="Y251" s="26">
        <f t="shared" si="122"/>
        <v>1.9804356203584722E-28</v>
      </c>
      <c r="Z251" s="26">
        <f t="shared" si="122"/>
        <v>7.8317226805084761E-28</v>
      </c>
      <c r="AA251" s="26">
        <f t="shared" si="122"/>
        <v>2.9624342313227813E-27</v>
      </c>
      <c r="AB251" s="26">
        <f t="shared" si="122"/>
        <v>1.0738824088545084E-26</v>
      </c>
      <c r="AC251" s="26">
        <f t="shared" si="122"/>
        <v>3.7371107828136931E-26</v>
      </c>
      <c r="AD251" s="26">
        <f t="shared" si="122"/>
        <v>1.2504947619414983E-25</v>
      </c>
      <c r="AE251" s="26">
        <f t="shared" si="122"/>
        <v>4.0293720107003881E-25</v>
      </c>
      <c r="AF251" s="26">
        <f t="shared" si="122"/>
        <v>1.2519834461819138E-24</v>
      </c>
      <c r="AG251" s="26">
        <f t="shared" si="122"/>
        <v>3.7559503385457362E-24</v>
      </c>
      <c r="AH251" s="26">
        <f t="shared" si="122"/>
        <v>1.0892255981782562E-23</v>
      </c>
      <c r="AI251" s="26">
        <f t="shared" si="122"/>
        <v>3.0568589368228562E-23</v>
      </c>
      <c r="AJ251" s="26">
        <f t="shared" si="120"/>
        <v>8.3108352344871358E-23</v>
      </c>
      <c r="AK251" s="26">
        <f t="shared" si="120"/>
        <v>2.1910383800011556E-22</v>
      </c>
      <c r="AL251" s="26">
        <f t="shared" si="120"/>
        <v>5.6064805605911898E-22</v>
      </c>
      <c r="AM251" s="26">
        <f t="shared" si="120"/>
        <v>1.3936108822040919E-21</v>
      </c>
      <c r="AN251" s="26">
        <f t="shared" si="120"/>
        <v>3.3678929653265668E-21</v>
      </c>
      <c r="AO251" s="26">
        <f t="shared" si="120"/>
        <v>7.9190996752273465E-21</v>
      </c>
      <c r="AP251" s="26">
        <f t="shared" si="120"/>
        <v>1.8130570309073124E-20</v>
      </c>
      <c r="AQ251" s="26">
        <f t="shared" si="120"/>
        <v>4.0445118381778422E-20</v>
      </c>
      <c r="AR251" s="26">
        <f t="shared" si="120"/>
        <v>8.7968132480368291E-20</v>
      </c>
      <c r="AS251" s="26">
        <f t="shared" si="120"/>
        <v>1.866640859949276E-19</v>
      </c>
      <c r="AT251" s="26">
        <f t="shared" si="120"/>
        <v>3.866613209894924E-19</v>
      </c>
      <c r="AU251" s="26">
        <f t="shared" si="120"/>
        <v>7.8231476572292748E-19</v>
      </c>
      <c r="AV251" s="26">
        <f t="shared" si="120"/>
        <v>1.5468496504066906E-18</v>
      </c>
      <c r="AW251" s="26">
        <f t="shared" si="120"/>
        <v>2.9905759907862636E-18</v>
      </c>
      <c r="AX251" s="26">
        <f t="shared" si="120"/>
        <v>5.656089373878376E-18</v>
      </c>
      <c r="AY251" s="26">
        <f t="shared" si="121"/>
        <v>1.0469782458030248E-17</v>
      </c>
      <c r="AZ251" s="26">
        <f t="shared" si="121"/>
        <v>1.8976480705179771E-17</v>
      </c>
      <c r="BA251" s="26">
        <f t="shared" si="121"/>
        <v>3.3692935129604929E-17</v>
      </c>
      <c r="BB251" s="26">
        <f t="shared" si="121"/>
        <v>5.8625707125512764E-17</v>
      </c>
      <c r="BC251" s="26">
        <f t="shared" si="121"/>
        <v>1.0000855921410978E-16</v>
      </c>
      <c r="BD251" s="26">
        <f t="shared" si="121"/>
        <v>1.6732201253129816E-16</v>
      </c>
      <c r="BE251" s="26">
        <f t="shared" si="121"/>
        <v>2.7466066207967833E-16</v>
      </c>
      <c r="BF251" s="26">
        <f t="shared" si="121"/>
        <v>4.4250884446170496E-16</v>
      </c>
      <c r="BG251" s="26">
        <f t="shared" si="121"/>
        <v>6.9996853578488089E-16</v>
      </c>
      <c r="BH251" s="26">
        <f t="shared" si="121"/>
        <v>1.0874511180943676E-15</v>
      </c>
      <c r="BI251" s="26">
        <f t="shared" si="121"/>
        <v>1.6597938118282469E-15</v>
      </c>
      <c r="BJ251" s="26">
        <f t="shared" si="121"/>
        <v>2.4896907177423569E-15</v>
      </c>
      <c r="BK251" s="26">
        <f t="shared" si="121"/>
        <v>3.671238854976015E-15</v>
      </c>
      <c r="BL251" s="26">
        <f t="shared" si="121"/>
        <v>5.3232963397152411E-15</v>
      </c>
      <c r="BM251" s="26">
        <f t="shared" si="121"/>
        <v>7.5922423205774754E-15</v>
      </c>
      <c r="BN251" s="26">
        <f t="shared" si="121"/>
        <v>1.0653630353068387E-14</v>
      </c>
      <c r="BO251" s="26">
        <f t="shared" si="109"/>
        <v>1.471215620185633E-14</v>
      </c>
      <c r="BP251" s="26">
        <f t="shared" si="124"/>
        <v>1.9999337336898504E-14</v>
      </c>
      <c r="BQ251" s="26">
        <f t="shared" si="124"/>
        <v>2.676834382015641E-14</v>
      </c>
      <c r="BR251" s="26">
        <f t="shared" si="124"/>
        <v>3.5285544126569774E-14</v>
      </c>
      <c r="BS251" s="26">
        <f t="shared" si="124"/>
        <v>4.5818542373307091E-14</v>
      </c>
      <c r="BT251" s="26">
        <f t="shared" si="124"/>
        <v>5.8620782154083977E-14</v>
      </c>
      <c r="BU251" s="26">
        <f t="shared" si="124"/>
        <v>7.3913160107323463E-14</v>
      </c>
      <c r="BV251" s="26">
        <f t="shared" si="124"/>
        <v>9.1863498990530457E-14</v>
      </c>
      <c r="BW251" s="26">
        <f t="shared" si="124"/>
        <v>1.1256513256586145E-13</v>
      </c>
      <c r="BX251" s="26">
        <f t="shared" si="124"/>
        <v>1.3601620185041582E-13</v>
      </c>
      <c r="BY251" s="26">
        <f t="shared" si="124"/>
        <v>1.6210150083542724E-13</v>
      </c>
      <c r="BZ251" s="26">
        <f t="shared" si="124"/>
        <v>1.9057879152273175E-13</v>
      </c>
      <c r="CA251" s="26">
        <f t="shared" si="124"/>
        <v>2.2107139816636897E-13</v>
      </c>
      <c r="CB251" s="26">
        <f t="shared" si="124"/>
        <v>2.5306857421676476E-13</v>
      </c>
      <c r="CC251" s="26">
        <f t="shared" si="124"/>
        <v>2.8593462281634438E-13</v>
      </c>
      <c r="CD251" s="26">
        <f t="shared" si="124"/>
        <v>3.1892707929515367E-13</v>
      </c>
      <c r="CE251" s="26">
        <f t="shared" si="124"/>
        <v>3.5122349238833312E-13</v>
      </c>
      <c r="CF251" s="26">
        <f t="shared" si="114"/>
        <v>3.8195554797231236E-13</v>
      </c>
      <c r="CG251" s="26">
        <f t="shared" si="114"/>
        <v>4.1024855152581695E-13</v>
      </c>
      <c r="CH251" s="26">
        <f t="shared" si="114"/>
        <v>4.352637071066597E-13</v>
      </c>
      <c r="CI251" s="26">
        <f t="shared" si="114"/>
        <v>4.5624027130457086E-13</v>
      </c>
      <c r="CJ251" s="26">
        <f t="shared" si="114"/>
        <v>4.7253456670830551E-13</v>
      </c>
      <c r="CK251" s="26">
        <f t="shared" si="114"/>
        <v>4.8365302710144214E-13</v>
      </c>
      <c r="CL251" s="26">
        <f t="shared" si="114"/>
        <v>4.8927689950959846E-13</v>
      </c>
      <c r="CM251" s="26">
        <f t="shared" si="114"/>
        <v>4.8927689950959856E-13</v>
      </c>
      <c r="CN251" s="26">
        <f t="shared" si="114"/>
        <v>4.8371693474244392E-13</v>
      </c>
      <c r="CO251" s="26">
        <f t="shared" si="114"/>
        <v>4.728468912650858E-13</v>
      </c>
      <c r="CP251" s="26">
        <f t="shared" si="114"/>
        <v>4.5708532822291604E-13</v>
      </c>
      <c r="CQ251" s="26">
        <f t="shared" si="114"/>
        <v>4.3699366544388711E-13</v>
      </c>
      <c r="CR251" s="26">
        <f t="shared" si="114"/>
        <v>4.1324400971324089E-13</v>
      </c>
      <c r="CS251" s="26">
        <f t="shared" si="114"/>
        <v>3.8658310586077404E-13</v>
      </c>
      <c r="CT251" s="26">
        <f t="shared" si="114"/>
        <v>3.57795002232844E-13</v>
      </c>
      <c r="CU251" s="26">
        <f t="shared" si="114"/>
        <v>3.2766489678165722E-13</v>
      </c>
      <c r="CV251" s="26">
        <f t="shared" ref="CV251:DK266" si="126">$B251*CV$221</f>
        <v>2.9694631270837621E-13</v>
      </c>
      <c r="CW251" s="26">
        <f t="shared" si="126"/>
        <v>2.663332907796779E-13</v>
      </c>
      <c r="CX251" s="26">
        <f t="shared" si="126"/>
        <v>2.364387377329789E-13</v>
      </c>
      <c r="CY251" s="26">
        <f t="shared" si="126"/>
        <v>2.0777949679564851E-13</v>
      </c>
      <c r="CZ251" s="26">
        <f t="shared" si="126"/>
        <v>1.8076816221221422E-13</v>
      </c>
      <c r="DA251" s="26">
        <f t="shared" si="126"/>
        <v>1.5571118923230346E-13</v>
      </c>
      <c r="DB251" s="26">
        <f t="shared" si="126"/>
        <v>1.3281248493343495E-13</v>
      </c>
      <c r="DC251" s="26">
        <f t="shared" si="126"/>
        <v>1.1218141931270768E-13</v>
      </c>
      <c r="DD251" s="26">
        <f t="shared" si="126"/>
        <v>9.384407192505331E-14</v>
      </c>
      <c r="DE251" s="26">
        <f t="shared" si="126"/>
        <v>7.7756516737901334E-14</v>
      </c>
      <c r="DF251" s="26">
        <f t="shared" si="126"/>
        <v>6.3819027888654768E-14</v>
      </c>
      <c r="DG251" s="26">
        <f t="shared" si="126"/>
        <v>5.189023762909323E-14</v>
      </c>
      <c r="DH251" s="26">
        <f t="shared" si="126"/>
        <v>4.1800469201214038E-14</v>
      </c>
      <c r="DI251" s="26">
        <f t="shared" si="126"/>
        <v>3.3363677252345115E-14</v>
      </c>
      <c r="DJ251" s="26">
        <f t="shared" si="126"/>
        <v>2.6387635645036588E-14</v>
      </c>
      <c r="DK251" s="26">
        <f t="shared" si="126"/>
        <v>2.0682200910974622E-14</v>
      </c>
      <c r="DL251" s="26">
        <f t="shared" ref="DL251:EA269" si="127">$B251*DL$221</f>
        <v>1.6065638207632126E-14</v>
      </c>
      <c r="DM251" s="26">
        <f t="shared" si="127"/>
        <v>1.2369119681982247E-14</v>
      </c>
      <c r="DN251" s="26">
        <f t="shared" si="127"/>
        <v>9.4395913362496036E-15</v>
      </c>
      <c r="DO251" s="26">
        <f t="shared" si="127"/>
        <v>7.1412560543801418E-15</v>
      </c>
      <c r="DP251" s="26">
        <f t="shared" si="127"/>
        <v>5.3559420407850969E-15</v>
      </c>
      <c r="DQ251" s="26">
        <f t="shared" si="127"/>
        <v>3.9826235687888951E-15</v>
      </c>
      <c r="DR251" s="26">
        <f t="shared" si="127"/>
        <v>2.9363411058020113E-15</v>
      </c>
      <c r="DS251" s="26">
        <f t="shared" si="127"/>
        <v>2.1467367748300356E-15</v>
      </c>
      <c r="DT251" s="26">
        <f t="shared" si="127"/>
        <v>1.5563841617517691E-15</v>
      </c>
      <c r="DU251" s="26">
        <f t="shared" si="127"/>
        <v>1.1190530749785429E-15</v>
      </c>
      <c r="DV251" s="26">
        <f t="shared" si="127"/>
        <v>7.9801325838634028E-16</v>
      </c>
      <c r="DW251" s="26">
        <f t="shared" si="127"/>
        <v>5.6444840227326759E-16</v>
      </c>
      <c r="DX251" s="26">
        <f t="shared" si="127"/>
        <v>3.9602428224011425E-16</v>
      </c>
      <c r="DY251" s="26">
        <f t="shared" si="127"/>
        <v>2.7563290043912112E-16</v>
      </c>
      <c r="DZ251" s="26">
        <f t="shared" si="127"/>
        <v>1.9031795506510669E-16</v>
      </c>
      <c r="EA251" s="26">
        <f t="shared" si="127"/>
        <v>1.3037529205247371E-16</v>
      </c>
      <c r="EB251" s="26">
        <f t="shared" ref="EB251:EQ266" si="128">$B251*EB$221</f>
        <v>8.861445631691616E-17</v>
      </c>
      <c r="EC251" s="26">
        <f t="shared" si="128"/>
        <v>5.9763237981175822E-17</v>
      </c>
      <c r="ED251" s="26">
        <f t="shared" si="128"/>
        <v>3.999539772586393E-17</v>
      </c>
      <c r="EE251" s="26">
        <f t="shared" si="128"/>
        <v>2.6561829024046917E-17</v>
      </c>
      <c r="EF251" s="26">
        <f t="shared" si="128"/>
        <v>1.7506660038576553E-17</v>
      </c>
      <c r="EG251" s="26">
        <f t="shared" si="128"/>
        <v>1.1451724987640222E-17</v>
      </c>
      <c r="EH251" s="26">
        <f t="shared" si="128"/>
        <v>7.4350751785425956E-18</v>
      </c>
      <c r="EI251" s="26">
        <f t="shared" si="128"/>
        <v>4.7914928928385537E-18</v>
      </c>
      <c r="EJ251" s="26">
        <f t="shared" si="128"/>
        <v>3.0651461888010944E-18</v>
      </c>
      <c r="EK251" s="26">
        <f t="shared" si="128"/>
        <v>1.946479696537948E-18</v>
      </c>
      <c r="EL251" s="26">
        <f t="shared" si="128"/>
        <v>1.2271285043391313E-18</v>
      </c>
      <c r="EM251" s="26">
        <f t="shared" si="128"/>
        <v>7.6805884803960527E-19</v>
      </c>
      <c r="EN251" s="26">
        <f t="shared" si="128"/>
        <v>4.7729371271032451E-19</v>
      </c>
      <c r="EO251" s="26">
        <f t="shared" si="128"/>
        <v>2.9450037592764656E-19</v>
      </c>
      <c r="EP251" s="26">
        <f t="shared" si="128"/>
        <v>1.80433328913417E-19</v>
      </c>
      <c r="EQ251" s="26">
        <f t="shared" si="128"/>
        <v>1.0977412318508475E-19</v>
      </c>
      <c r="ER251" s="26">
        <f t="shared" si="119"/>
        <v>6.6321866090989396E-20</v>
      </c>
      <c r="ES251" s="26">
        <f t="shared" si="115"/>
        <v>3.9793119654593375E-20</v>
      </c>
      <c r="ET251" s="26">
        <f t="shared" si="115"/>
        <v>2.3712338424312956E-20</v>
      </c>
      <c r="EU251" s="26">
        <f t="shared" si="115"/>
        <v>1.4033832945001133E-20</v>
      </c>
      <c r="EV251" s="26">
        <f t="shared" si="115"/>
        <v>8.2496180149671042E-21</v>
      </c>
      <c r="EW251" s="26">
        <f t="shared" si="115"/>
        <v>4.8168910557190377E-21</v>
      </c>
      <c r="EX251" s="26">
        <f t="shared" si="115"/>
        <v>2.7937968123170661E-21</v>
      </c>
      <c r="EY251" s="26">
        <f t="shared" si="115"/>
        <v>1.6096710110700871E-21</v>
      </c>
      <c r="EZ251" s="26">
        <f t="shared" si="115"/>
        <v>9.2132485502035883E-22</v>
      </c>
      <c r="FA251" s="26">
        <f t="shared" si="115"/>
        <v>5.2389060383511668E-22</v>
      </c>
      <c r="FB251" s="26">
        <f t="shared" si="115"/>
        <v>2.9596417229645884E-22</v>
      </c>
      <c r="FC251" s="26">
        <f t="shared" si="115"/>
        <v>1.6612182574059475E-22</v>
      </c>
      <c r="FD251" s="26">
        <f t="shared" si="115"/>
        <v>9.2644864355329588E-23</v>
      </c>
      <c r="FE251" s="26">
        <f t="shared" si="115"/>
        <v>5.1338236935756592E-23</v>
      </c>
      <c r="FF251" s="26">
        <f t="shared" si="115"/>
        <v>2.8268522869688769E-23</v>
      </c>
      <c r="FG251" s="26">
        <f t="shared" si="115"/>
        <v>1.5467682324923912E-23</v>
      </c>
      <c r="FH251" s="26">
        <f t="shared" si="116"/>
        <v>8.4105522641773712E-24</v>
      </c>
    </row>
    <row r="252" spans="2:164" ht="19.2" customHeight="1" x14ac:dyDescent="0.3">
      <c r="B252" s="26">
        <f t="shared" si="96"/>
        <v>3.1587281465441915E-11</v>
      </c>
      <c r="C252" s="3">
        <v>29</v>
      </c>
      <c r="D252" s="26">
        <f t="shared" si="118"/>
        <v>5.1986708912637536E-49</v>
      </c>
      <c r="E252" s="26">
        <f t="shared" si="118"/>
        <v>4.5228436753994657E-47</v>
      </c>
      <c r="F252" s="26">
        <f t="shared" si="118"/>
        <v>1.9674369987987474E-45</v>
      </c>
      <c r="G252" s="26">
        <f t="shared" si="118"/>
        <v>5.7055672965164399E-44</v>
      </c>
      <c r="H252" s="26">
        <f t="shared" si="118"/>
        <v>1.2409608869923225E-42</v>
      </c>
      <c r="I252" s="26">
        <f t="shared" si="118"/>
        <v>2.1592719433666449E-41</v>
      </c>
      <c r="J252" s="26">
        <f t="shared" si="118"/>
        <v>3.1309443178816039E-40</v>
      </c>
      <c r="K252" s="26">
        <f t="shared" si="118"/>
        <v>3.8913165093671414E-39</v>
      </c>
      <c r="L252" s="26">
        <f t="shared" si="118"/>
        <v>4.2318067039367875E-38</v>
      </c>
      <c r="M252" s="26">
        <f t="shared" si="118"/>
        <v>4.0907464804722189E-37</v>
      </c>
      <c r="N252" s="26">
        <f t="shared" si="118"/>
        <v>3.558949438010874E-36</v>
      </c>
      <c r="O252" s="26">
        <f t="shared" si="118"/>
        <v>2.8148054646085564E-35</v>
      </c>
      <c r="P252" s="26">
        <f t="shared" si="118"/>
        <v>2.0407339618412185E-34</v>
      </c>
      <c r="Q252" s="26">
        <f t="shared" si="118"/>
        <v>1.3657219590783555E-33</v>
      </c>
      <c r="R252" s="26">
        <f t="shared" si="118"/>
        <v>8.4869864599868946E-33</v>
      </c>
      <c r="S252" s="26">
        <f t="shared" si="118"/>
        <v>4.9224521467923976E-32</v>
      </c>
      <c r="T252" s="26">
        <f t="shared" si="122"/>
        <v>2.6765833548183696E-31</v>
      </c>
      <c r="U252" s="26">
        <f t="shared" si="122"/>
        <v>1.3697808933482149E-30</v>
      </c>
      <c r="V252" s="26">
        <f t="shared" si="122"/>
        <v>6.6206076511830734E-30</v>
      </c>
      <c r="W252" s="26">
        <f t="shared" si="122"/>
        <v>3.0315413981733092E-29</v>
      </c>
      <c r="X252" s="26">
        <f t="shared" si="122"/>
        <v>1.3187205082053959E-28</v>
      </c>
      <c r="Y252" s="26">
        <f t="shared" si="122"/>
        <v>5.4632706768509199E-28</v>
      </c>
      <c r="Z252" s="26">
        <f t="shared" si="122"/>
        <v>2.1604752222092198E-27</v>
      </c>
      <c r="AA252" s="26">
        <f t="shared" si="122"/>
        <v>8.1722323622696846E-27</v>
      </c>
      <c r="AB252" s="26">
        <f t="shared" si="122"/>
        <v>2.9624342313227612E-26</v>
      </c>
      <c r="AC252" s="26">
        <f t="shared" si="122"/>
        <v>1.030927112500322E-25</v>
      </c>
      <c r="AD252" s="26">
        <f t="shared" si="122"/>
        <v>3.4496407225972124E-25</v>
      </c>
      <c r="AE252" s="26">
        <f t="shared" si="122"/>
        <v>1.1115508995035476E-24</v>
      </c>
      <c r="AF252" s="26">
        <f t="shared" si="122"/>
        <v>3.4537474377431863E-24</v>
      </c>
      <c r="AG252" s="26">
        <f t="shared" si="122"/>
        <v>1.0361242313229544E-23</v>
      </c>
      <c r="AH252" s="26">
        <f t="shared" si="122"/>
        <v>3.0047602708365478E-23</v>
      </c>
      <c r="AI252" s="26">
        <f t="shared" si="122"/>
        <v>8.4327143084767861E-23</v>
      </c>
      <c r="AJ252" s="26">
        <f t="shared" si="120"/>
        <v>2.2926442026171249E-22</v>
      </c>
      <c r="AK252" s="26">
        <f t="shared" si="120"/>
        <v>6.0442438068996975E-22</v>
      </c>
      <c r="AL252" s="26">
        <f t="shared" si="120"/>
        <v>1.5466153270596278E-21</v>
      </c>
      <c r="AM252" s="26">
        <f t="shared" si="120"/>
        <v>3.8444438129767783E-21</v>
      </c>
      <c r="AN252" s="26">
        <f t="shared" si="120"/>
        <v>9.2907392146939121E-21</v>
      </c>
      <c r="AO252" s="26">
        <f t="shared" si="120"/>
        <v>2.1845792207523561E-20</v>
      </c>
      <c r="AP252" s="26">
        <f t="shared" si="120"/>
        <v>5.0015366369856543E-20</v>
      </c>
      <c r="AQ252" s="26">
        <f t="shared" si="120"/>
        <v>1.115727403635259E-19</v>
      </c>
      <c r="AR252" s="26">
        <f t="shared" si="120"/>
        <v>2.4267071029066945E-19</v>
      </c>
      <c r="AS252" s="26">
        <f t="shared" si="120"/>
        <v>5.1493540964117605E-19</v>
      </c>
      <c r="AT252" s="26">
        <f t="shared" si="120"/>
        <v>1.066651919971006E-18</v>
      </c>
      <c r="AU252" s="26">
        <f t="shared" si="120"/>
        <v>2.1581096985459916E-18</v>
      </c>
      <c r="AV252" s="26">
        <f t="shared" si="120"/>
        <v>4.2671714493977376E-18</v>
      </c>
      <c r="AW252" s="26">
        <f t="shared" si="120"/>
        <v>8.2498648021689457E-18</v>
      </c>
      <c r="AX252" s="26">
        <f t="shared" si="120"/>
        <v>1.560300516931955E-17</v>
      </c>
      <c r="AY252" s="26">
        <f t="shared" si="121"/>
        <v>2.8882158504910827E-17</v>
      </c>
      <c r="AZ252" s="26">
        <f t="shared" si="121"/>
        <v>5.234891229015073E-17</v>
      </c>
      <c r="BA252" s="26">
        <f t="shared" si="121"/>
        <v>9.2946027943737081E-17</v>
      </c>
      <c r="BB252" s="26">
        <f t="shared" si="121"/>
        <v>1.6172608862210302E-16</v>
      </c>
      <c r="BC252" s="26">
        <f t="shared" si="121"/>
        <v>2.7588568059064572E-16</v>
      </c>
      <c r="BD252" s="26">
        <f t="shared" si="121"/>
        <v>4.6157796560357796E-16</v>
      </c>
      <c r="BE252" s="26">
        <f t="shared" si="121"/>
        <v>7.5768458504738321E-16</v>
      </c>
      <c r="BF252" s="26">
        <f t="shared" si="121"/>
        <v>1.2207140536874535E-15</v>
      </c>
      <c r="BG252" s="26">
        <f t="shared" si="121"/>
        <v>1.9309476849237956E-15</v>
      </c>
      <c r="BH252" s="26">
        <f t="shared" si="121"/>
        <v>2.9998651533637515E-15</v>
      </c>
      <c r="BI252" s="26">
        <f t="shared" si="121"/>
        <v>4.5787415498709941E-15</v>
      </c>
      <c r="BJ252" s="26">
        <f t="shared" si="121"/>
        <v>6.8681123248064536E-15</v>
      </c>
      <c r="BK252" s="26">
        <f t="shared" si="121"/>
        <v>1.012755546200273E-14</v>
      </c>
      <c r="BL252" s="26">
        <f t="shared" si="121"/>
        <v>1.4684955419904013E-14</v>
      </c>
      <c r="BM252" s="26">
        <f t="shared" si="121"/>
        <v>2.0944116746420476E-14</v>
      </c>
      <c r="BN252" s="26">
        <f t="shared" si="121"/>
        <v>2.9389325111912582E-14</v>
      </c>
      <c r="BO252" s="26">
        <f t="shared" si="109"/>
        <v>4.0585258487879246E-14</v>
      </c>
      <c r="BP252" s="26">
        <f t="shared" si="124"/>
        <v>5.5170585756961007E-14</v>
      </c>
      <c r="BQ252" s="26">
        <f t="shared" si="124"/>
        <v>7.3843707090086122E-14</v>
      </c>
      <c r="BR252" s="26">
        <f t="shared" si="124"/>
        <v>9.7339432073295256E-14</v>
      </c>
      <c r="BS252" s="26">
        <f t="shared" si="124"/>
        <v>1.2639597896084627E-13</v>
      </c>
      <c r="BT252" s="26">
        <f t="shared" si="124"/>
        <v>1.6171250249402364E-13</v>
      </c>
      <c r="BU252" s="26">
        <f t="shared" si="124"/>
        <v>2.0389837270985641E-13</v>
      </c>
      <c r="BV252" s="26">
        <f t="shared" si="124"/>
        <v>2.5341654893939257E-13</v>
      </c>
      <c r="BW252" s="26">
        <f t="shared" si="124"/>
        <v>3.1052450362996044E-13</v>
      </c>
      <c r="BX252" s="26">
        <f t="shared" si="124"/>
        <v>3.7521710855286859E-13</v>
      </c>
      <c r="BY252" s="26">
        <f t="shared" si="124"/>
        <v>4.4717655402876166E-13</v>
      </c>
      <c r="BZ252" s="26">
        <f t="shared" si="124"/>
        <v>5.2573459730408394E-13</v>
      </c>
      <c r="CA252" s="26">
        <f t="shared" si="124"/>
        <v>6.0985213287273771E-13</v>
      </c>
      <c r="CB252" s="26">
        <f t="shared" si="124"/>
        <v>6.9812020473589787E-13</v>
      </c>
      <c r="CC252" s="26">
        <f t="shared" si="124"/>
        <v>7.8878516638991008E-13</v>
      </c>
      <c r="CD252" s="26">
        <f t="shared" si="124"/>
        <v>8.7979883943490044E-13</v>
      </c>
      <c r="CE252" s="26">
        <f t="shared" si="124"/>
        <v>9.6889239279539489E-13</v>
      </c>
      <c r="CF252" s="26">
        <f t="shared" ref="CF252:CU268" si="129">$B252*CF$221</f>
        <v>1.0536704771649921E-12</v>
      </c>
      <c r="CG252" s="26">
        <f t="shared" si="129"/>
        <v>1.1317201421401767E-12</v>
      </c>
      <c r="CH252" s="26">
        <f t="shared" si="129"/>
        <v>1.2007274678804323E-12</v>
      </c>
      <c r="CI252" s="26">
        <f t="shared" si="129"/>
        <v>1.2585938518746693E-12</v>
      </c>
      <c r="CJ252" s="26">
        <f t="shared" si="129"/>
        <v>1.3035436322987646E-12</v>
      </c>
      <c r="CK252" s="26">
        <f t="shared" si="129"/>
        <v>1.3342152471763827E-12</v>
      </c>
      <c r="CL252" s="26">
        <f t="shared" si="129"/>
        <v>1.3497293779575035E-12</v>
      </c>
      <c r="CM252" s="26">
        <f t="shared" si="129"/>
        <v>1.3497293779575037E-12</v>
      </c>
      <c r="CN252" s="26">
        <f t="shared" si="129"/>
        <v>1.3343915441170774E-12</v>
      </c>
      <c r="CO252" s="26">
        <f t="shared" si="129"/>
        <v>1.3044052172829861E-12</v>
      </c>
      <c r="CP252" s="26">
        <f t="shared" si="129"/>
        <v>1.2609250433735528E-12</v>
      </c>
      <c r="CQ252" s="26">
        <f t="shared" si="129"/>
        <v>1.2054997667417492E-12</v>
      </c>
      <c r="CR252" s="26">
        <f t="shared" si="129"/>
        <v>1.1399834750710014E-12</v>
      </c>
      <c r="CS252" s="26">
        <f t="shared" si="129"/>
        <v>1.0664361540986796E-12</v>
      </c>
      <c r="CT252" s="26">
        <f t="shared" si="129"/>
        <v>9.8702069581473527E-13</v>
      </c>
      <c r="CU252" s="26">
        <f t="shared" si="129"/>
        <v>9.0390316353559986E-13</v>
      </c>
      <c r="CV252" s="26">
        <f t="shared" si="126"/>
        <v>8.1916224195413555E-13</v>
      </c>
      <c r="CW252" s="26">
        <f t="shared" si="126"/>
        <v>7.3471252628876148E-13</v>
      </c>
      <c r="CX252" s="26">
        <f t="shared" si="126"/>
        <v>6.5224479374614409E-13</v>
      </c>
      <c r="CY252" s="26">
        <f t="shared" si="126"/>
        <v>5.7318481874661256E-13</v>
      </c>
      <c r="CZ252" s="26">
        <f t="shared" si="126"/>
        <v>4.98670792309553E-13</v>
      </c>
      <c r="DA252" s="26">
        <f t="shared" si="126"/>
        <v>4.2954810822704102E-13</v>
      </c>
      <c r="DB252" s="26">
        <f t="shared" si="126"/>
        <v>3.6637926878188693E-13</v>
      </c>
      <c r="DC252" s="26">
        <f t="shared" si="126"/>
        <v>3.0946598431091556E-13</v>
      </c>
      <c r="DD252" s="26">
        <f t="shared" si="126"/>
        <v>2.5888019841393834E-13</v>
      </c>
      <c r="DE252" s="26">
        <f t="shared" si="126"/>
        <v>2.1450073582869184E-13</v>
      </c>
      <c r="DF252" s="26">
        <f t="shared" si="126"/>
        <v>1.7605249072732227E-13</v>
      </c>
      <c r="DG252" s="26">
        <f t="shared" si="126"/>
        <v>1.4314548311473894E-13</v>
      </c>
      <c r="DH252" s="26">
        <f t="shared" si="126"/>
        <v>1.1531163917576205E-13</v>
      </c>
      <c r="DI252" s="26">
        <f t="shared" si="126"/>
        <v>9.2037730351296217E-14</v>
      </c>
      <c r="DJ252" s="26">
        <f t="shared" si="126"/>
        <v>7.2793477641479736E-14</v>
      </c>
      <c r="DK252" s="26">
        <f t="shared" si="126"/>
        <v>5.7054347340619247E-14</v>
      </c>
      <c r="DL252" s="26">
        <f t="shared" si="127"/>
        <v>4.4319001952088316E-14</v>
      </c>
      <c r="DM252" s="26">
        <f t="shared" si="127"/>
        <v>3.4121709467536994E-14</v>
      </c>
      <c r="DN252" s="26">
        <f t="shared" si="127"/>
        <v>2.6040251962067687E-14</v>
      </c>
      <c r="DO252" s="26">
        <f t="shared" si="127"/>
        <v>1.9700016701738186E-14</v>
      </c>
      <c r="DP252" s="26">
        <f t="shared" si="127"/>
        <v>1.4775012526303614E-14</v>
      </c>
      <c r="DQ252" s="26">
        <f t="shared" si="127"/>
        <v>1.0986547775969289E-14</v>
      </c>
      <c r="DR252" s="26">
        <f t="shared" si="127"/>
        <v>8.1002513263503196E-15</v>
      </c>
      <c r="DS252" s="26">
        <f t="shared" si="127"/>
        <v>5.9220324822897122E-15</v>
      </c>
      <c r="DT252" s="26">
        <f t="shared" si="127"/>
        <v>4.2934735496600231E-15</v>
      </c>
      <c r="DU252" s="26">
        <f t="shared" si="127"/>
        <v>3.0870429654580277E-15</v>
      </c>
      <c r="DV252" s="26">
        <f t="shared" si="127"/>
        <v>2.201415885203682E-15</v>
      </c>
      <c r="DW252" s="26">
        <f t="shared" si="127"/>
        <v>1.5570990407538307E-15</v>
      </c>
      <c r="DX252" s="26">
        <f t="shared" si="127"/>
        <v>1.0924807785934109E-15</v>
      </c>
      <c r="DY252" s="26">
        <f t="shared" si="127"/>
        <v>7.6036662190101839E-16</v>
      </c>
      <c r="DZ252" s="26">
        <f t="shared" si="127"/>
        <v>5.2501504845546311E-16</v>
      </c>
      <c r="EA252" s="26">
        <f t="shared" si="127"/>
        <v>3.5965597807578701E-16</v>
      </c>
      <c r="EB252" s="26">
        <f t="shared" si="128"/>
        <v>2.4445367259838771E-16</v>
      </c>
      <c r="EC252" s="26">
        <f t="shared" si="128"/>
        <v>1.648641047756563E-16</v>
      </c>
      <c r="ED252" s="26">
        <f t="shared" si="128"/>
        <v>1.103321316575549E-16</v>
      </c>
      <c r="EE252" s="26">
        <f t="shared" si="128"/>
        <v>7.3274011100818574E-17</v>
      </c>
      <c r="EF252" s="26">
        <f t="shared" si="128"/>
        <v>4.8294234589176358E-17</v>
      </c>
      <c r="EG252" s="26">
        <f t="shared" si="128"/>
        <v>3.1590965483145218E-17</v>
      </c>
      <c r="EH252" s="26">
        <f t="shared" si="128"/>
        <v>2.0510552216669089E-17</v>
      </c>
      <c r="EI252" s="26">
        <f t="shared" si="128"/>
        <v>1.3217911428520056E-17</v>
      </c>
      <c r="EJ252" s="26">
        <f t="shared" si="128"/>
        <v>8.4555756932443396E-18</v>
      </c>
      <c r="EK252" s="26">
        <f t="shared" si="128"/>
        <v>5.3695991628632675E-18</v>
      </c>
      <c r="EL252" s="26">
        <f t="shared" si="128"/>
        <v>3.3851820809355113E-18</v>
      </c>
      <c r="EM252" s="26">
        <f t="shared" si="128"/>
        <v>2.1187830290747583E-18</v>
      </c>
      <c r="EN252" s="26">
        <f t="shared" si="128"/>
        <v>1.316672310925024E-18</v>
      </c>
      <c r="EO252" s="26">
        <f t="shared" si="128"/>
        <v>8.1241483014522618E-19</v>
      </c>
      <c r="EP252" s="26">
        <f t="shared" si="128"/>
        <v>4.977471142439055E-19</v>
      </c>
      <c r="EQ252" s="26">
        <f t="shared" si="128"/>
        <v>3.0282516740712824E-19</v>
      </c>
      <c r="ER252" s="26">
        <f t="shared" si="119"/>
        <v>1.8295687197514187E-19</v>
      </c>
      <c r="ES252" s="26">
        <f t="shared" si="115"/>
        <v>1.0977412318508439E-19</v>
      </c>
      <c r="ET252" s="26">
        <f t="shared" si="115"/>
        <v>6.5413347377414591E-20</v>
      </c>
      <c r="EU252" s="26">
        <f t="shared" si="115"/>
        <v>3.8714021917244237E-20</v>
      </c>
      <c r="EV252" s="26">
        <f t="shared" si="115"/>
        <v>2.2757566937840129E-20</v>
      </c>
      <c r="EW252" s="26">
        <f t="shared" si="115"/>
        <v>1.3287975326121391E-20</v>
      </c>
      <c r="EX252" s="26">
        <f t="shared" si="115"/>
        <v>7.7070256891504735E-21</v>
      </c>
      <c r="EY252" s="26">
        <f t="shared" si="115"/>
        <v>4.4404717546760714E-21</v>
      </c>
      <c r="EZ252" s="26">
        <f t="shared" si="115"/>
        <v>2.5415858069526962E-21</v>
      </c>
      <c r="FA252" s="26">
        <f t="shared" si="115"/>
        <v>1.4452154588554842E-21</v>
      </c>
      <c r="FB252" s="26">
        <f t="shared" si="115"/>
        <v>8.1645288909367382E-22</v>
      </c>
      <c r="FC252" s="26">
        <f t="shared" si="115"/>
        <v>4.5826710549129262E-22</v>
      </c>
      <c r="FD252" s="26">
        <f t="shared" si="115"/>
        <v>2.5557203960090741E-22</v>
      </c>
      <c r="FE252" s="26">
        <f t="shared" si="115"/>
        <v>1.416227225813965E-22</v>
      </c>
      <c r="FF252" s="26">
        <f t="shared" si="115"/>
        <v>7.7982132054313303E-23</v>
      </c>
      <c r="FG252" s="26">
        <f t="shared" si="115"/>
        <v>4.2669468482548429E-23</v>
      </c>
      <c r="FH252" s="26">
        <f t="shared" si="116"/>
        <v>2.3201523487385693E-23</v>
      </c>
    </row>
    <row r="253" spans="2:164" ht="19.2" customHeight="1" x14ac:dyDescent="0.3">
      <c r="B253" s="26">
        <f t="shared" si="96"/>
        <v>8.4232750574511613E-11</v>
      </c>
      <c r="C253" s="3">
        <v>30</v>
      </c>
      <c r="D253" s="26">
        <f t="shared" si="118"/>
        <v>1.3863122376703316E-48</v>
      </c>
      <c r="E253" s="26">
        <f t="shared" si="118"/>
        <v>1.2060916467731885E-46</v>
      </c>
      <c r="F253" s="26">
        <f t="shared" si="118"/>
        <v>5.246498663463317E-45</v>
      </c>
      <c r="G253" s="26">
        <f t="shared" si="118"/>
        <v>1.521484612404381E-43</v>
      </c>
      <c r="H253" s="26">
        <f t="shared" si="118"/>
        <v>3.3092290319795202E-42</v>
      </c>
      <c r="I253" s="26">
        <f t="shared" si="118"/>
        <v>5.7580585156443763E-41</v>
      </c>
      <c r="J253" s="26">
        <f t="shared" si="118"/>
        <v>8.3491848476842623E-40</v>
      </c>
      <c r="K253" s="26">
        <f t="shared" si="118"/>
        <v>1.0376844024979024E-38</v>
      </c>
      <c r="L253" s="26">
        <f t="shared" si="118"/>
        <v>1.1284817877164744E-37</v>
      </c>
      <c r="M253" s="26">
        <f t="shared" si="118"/>
        <v>1.0908657281259229E-36</v>
      </c>
      <c r="N253" s="26">
        <f t="shared" si="118"/>
        <v>9.4905318346956456E-36</v>
      </c>
      <c r="O253" s="26">
        <f t="shared" si="118"/>
        <v>7.5061479056228022E-35</v>
      </c>
      <c r="P253" s="26">
        <f t="shared" si="118"/>
        <v>5.4419572315765719E-34</v>
      </c>
      <c r="Q253" s="26">
        <f t="shared" si="118"/>
        <v>3.6419252242089417E-33</v>
      </c>
      <c r="R253" s="26">
        <f t="shared" si="118"/>
        <v>2.2631963893298343E-32</v>
      </c>
      <c r="S253" s="26">
        <f t="shared" si="118"/>
        <v>1.3126539058113036E-31</v>
      </c>
      <c r="T253" s="26">
        <f t="shared" si="122"/>
        <v>7.1375556128489729E-31</v>
      </c>
      <c r="U253" s="26">
        <f t="shared" si="122"/>
        <v>3.6527490489285666E-30</v>
      </c>
      <c r="V253" s="26">
        <f t="shared" si="122"/>
        <v>1.7654953736488163E-29</v>
      </c>
      <c r="W253" s="26">
        <f t="shared" si="122"/>
        <v>8.0841103951288096E-29</v>
      </c>
      <c r="X253" s="26">
        <f t="shared" si="122"/>
        <v>3.5165880218810492E-28</v>
      </c>
      <c r="Y253" s="26">
        <f t="shared" si="122"/>
        <v>1.4568721804935757E-27</v>
      </c>
      <c r="Z253" s="26">
        <f t="shared" si="122"/>
        <v>5.7612672592245752E-27</v>
      </c>
      <c r="AA253" s="26">
        <f t="shared" si="122"/>
        <v>2.1792619632719118E-26</v>
      </c>
      <c r="AB253" s="26">
        <f t="shared" si="122"/>
        <v>7.8998246168606812E-26</v>
      </c>
      <c r="AC253" s="26">
        <f t="shared" si="122"/>
        <v>2.7491389666675197E-25</v>
      </c>
      <c r="AD253" s="26">
        <f t="shared" si="122"/>
        <v>9.1990419269258827E-25</v>
      </c>
      <c r="AE253" s="26">
        <f t="shared" si="122"/>
        <v>2.9641357320094546E-24</v>
      </c>
      <c r="AF253" s="26">
        <f t="shared" si="122"/>
        <v>9.2099931673151454E-24</v>
      </c>
      <c r="AG253" s="26">
        <f t="shared" si="122"/>
        <v>2.7629979501945402E-23</v>
      </c>
      <c r="AH253" s="26">
        <f t="shared" si="122"/>
        <v>8.0126940555641119E-23</v>
      </c>
      <c r="AI253" s="26">
        <f t="shared" si="122"/>
        <v>2.2487238155938052E-22</v>
      </c>
      <c r="AJ253" s="26">
        <f t="shared" si="120"/>
        <v>6.1137178736456548E-22</v>
      </c>
      <c r="AK253" s="26">
        <f t="shared" si="120"/>
        <v>1.6117983485065829E-21</v>
      </c>
      <c r="AL253" s="26">
        <f t="shared" si="120"/>
        <v>4.1243075388256659E-21</v>
      </c>
      <c r="AM253" s="26">
        <f t="shared" si="120"/>
        <v>1.0251850167938056E-20</v>
      </c>
      <c r="AN253" s="26">
        <f t="shared" si="120"/>
        <v>2.477530457251705E-20</v>
      </c>
      <c r="AO253" s="26">
        <f t="shared" si="120"/>
        <v>5.8255445886729384E-20</v>
      </c>
      <c r="AP253" s="26">
        <f t="shared" si="120"/>
        <v>1.333743103196172E-19</v>
      </c>
      <c r="AQ253" s="26">
        <f t="shared" si="120"/>
        <v>2.9752730763606851E-19</v>
      </c>
      <c r="AR253" s="26">
        <f t="shared" si="120"/>
        <v>6.4712189410845061E-19</v>
      </c>
      <c r="AS253" s="26">
        <f t="shared" si="120"/>
        <v>1.3731610923764668E-18</v>
      </c>
      <c r="AT253" s="26">
        <f t="shared" si="120"/>
        <v>2.8444051199226775E-18</v>
      </c>
      <c r="AU253" s="26">
        <f t="shared" si="120"/>
        <v>5.7549591961226337E-18</v>
      </c>
      <c r="AV253" s="26">
        <f t="shared" si="120"/>
        <v>1.1379123865060611E-17</v>
      </c>
      <c r="AW253" s="26">
        <f t="shared" si="120"/>
        <v>2.1999639472450478E-17</v>
      </c>
      <c r="AX253" s="26">
        <f t="shared" si="120"/>
        <v>4.1608013784852053E-17</v>
      </c>
      <c r="AY253" s="26">
        <f t="shared" si="121"/>
        <v>7.7019089346428724E-17</v>
      </c>
      <c r="AZ253" s="26">
        <f t="shared" si="121"/>
        <v>1.3959709944040169E-16</v>
      </c>
      <c r="BA253" s="26">
        <f t="shared" si="121"/>
        <v>2.4785607451663176E-16</v>
      </c>
      <c r="BB253" s="26">
        <f t="shared" si="121"/>
        <v>4.3126956965894061E-16</v>
      </c>
      <c r="BC253" s="26">
        <f t="shared" si="121"/>
        <v>7.3569514824172054E-16</v>
      </c>
      <c r="BD253" s="26">
        <f t="shared" si="121"/>
        <v>1.2308745749428721E-15</v>
      </c>
      <c r="BE253" s="26">
        <f t="shared" si="121"/>
        <v>2.0204922267930179E-15</v>
      </c>
      <c r="BF253" s="26">
        <f t="shared" si="121"/>
        <v>3.2552374764998696E-15</v>
      </c>
      <c r="BG253" s="26">
        <f t="shared" si="121"/>
        <v>5.1491938264634455E-15</v>
      </c>
      <c r="BH253" s="26">
        <f t="shared" si="121"/>
        <v>7.9996404089699897E-15</v>
      </c>
      <c r="BI253" s="26">
        <f t="shared" si="121"/>
        <v>1.2209977466322627E-14</v>
      </c>
      <c r="BJ253" s="26">
        <f t="shared" si="121"/>
        <v>1.8314966199483841E-14</v>
      </c>
      <c r="BK253" s="26">
        <f t="shared" si="121"/>
        <v>2.7006814565340562E-14</v>
      </c>
      <c r="BL253" s="26">
        <f t="shared" si="121"/>
        <v>3.9159881119743958E-14</v>
      </c>
      <c r="BM253" s="26">
        <f t="shared" si="121"/>
        <v>5.5850977990454496E-14</v>
      </c>
      <c r="BN253" s="26">
        <f t="shared" si="121"/>
        <v>7.8371533631766747E-14</v>
      </c>
      <c r="BO253" s="26">
        <f t="shared" si="109"/>
        <v>1.0822735596767779E-13</v>
      </c>
      <c r="BP253" s="26">
        <f t="shared" si="124"/>
        <v>1.4712156201856241E-13</v>
      </c>
      <c r="BQ253" s="26">
        <f t="shared" si="124"/>
        <v>1.969165522402293E-13</v>
      </c>
      <c r="BR253" s="26">
        <f t="shared" si="124"/>
        <v>2.595718188621202E-13</v>
      </c>
      <c r="BS253" s="26">
        <f t="shared" si="124"/>
        <v>3.370559438955894E-13</v>
      </c>
      <c r="BT253" s="26">
        <f t="shared" si="124"/>
        <v>4.3123333998406223E-13</v>
      </c>
      <c r="BU253" s="26">
        <f t="shared" si="124"/>
        <v>5.4372899389294934E-13</v>
      </c>
      <c r="BV253" s="26">
        <f t="shared" si="124"/>
        <v>6.7577746383837896E-13</v>
      </c>
      <c r="BW253" s="26">
        <f t="shared" si="124"/>
        <v>8.2806534301322629E-13</v>
      </c>
      <c r="BX253" s="26">
        <f t="shared" si="124"/>
        <v>1.000578956140981E-12</v>
      </c>
      <c r="BY253" s="26">
        <f t="shared" si="124"/>
        <v>1.1924708107433621E-12</v>
      </c>
      <c r="BZ253" s="26">
        <f t="shared" si="124"/>
        <v>1.4019589261442212E-12</v>
      </c>
      <c r="CA253" s="26">
        <f t="shared" si="124"/>
        <v>1.6262723543272975E-12</v>
      </c>
      <c r="CB253" s="26">
        <f t="shared" si="124"/>
        <v>1.8616538792957243E-12</v>
      </c>
      <c r="CC253" s="26">
        <f t="shared" si="124"/>
        <v>2.1034271103730896E-12</v>
      </c>
      <c r="CD253" s="26">
        <f t="shared" si="124"/>
        <v>2.3461302384930634E-12</v>
      </c>
      <c r="CE253" s="26">
        <f t="shared" si="124"/>
        <v>2.5837130474543818E-12</v>
      </c>
      <c r="CF253" s="26">
        <f t="shared" si="129"/>
        <v>2.8097879391066407E-12</v>
      </c>
      <c r="CG253" s="26">
        <f t="shared" si="129"/>
        <v>3.0179203790404658E-12</v>
      </c>
      <c r="CH253" s="26">
        <f t="shared" si="129"/>
        <v>3.2019399143478132E-12</v>
      </c>
      <c r="CI253" s="26">
        <f t="shared" si="129"/>
        <v>3.3562502716657789E-12</v>
      </c>
      <c r="CJ253" s="26">
        <f t="shared" si="129"/>
        <v>3.4761163527966991E-12</v>
      </c>
      <c r="CK253" s="26">
        <f t="shared" si="129"/>
        <v>3.5579073258036805E-12</v>
      </c>
      <c r="CL253" s="26">
        <f t="shared" si="129"/>
        <v>3.5992783412200027E-12</v>
      </c>
      <c r="CM253" s="26">
        <f t="shared" si="129"/>
        <v>3.5992783412200031E-12</v>
      </c>
      <c r="CN253" s="26">
        <f t="shared" si="129"/>
        <v>3.5583774509788662E-12</v>
      </c>
      <c r="CO253" s="26">
        <f t="shared" si="129"/>
        <v>3.4784139127546232E-12</v>
      </c>
      <c r="CP253" s="26">
        <f t="shared" si="129"/>
        <v>3.3624667823294673E-12</v>
      </c>
      <c r="CQ253" s="26">
        <f t="shared" si="129"/>
        <v>3.2146660446446584E-12</v>
      </c>
      <c r="CR253" s="26">
        <f t="shared" si="129"/>
        <v>3.0399559335226648E-12</v>
      </c>
      <c r="CS253" s="26">
        <f t="shared" si="129"/>
        <v>2.84382974426314E-12</v>
      </c>
      <c r="CT253" s="26">
        <f t="shared" si="129"/>
        <v>2.6320551888392887E-12</v>
      </c>
      <c r="CU253" s="26">
        <f t="shared" si="129"/>
        <v>2.4104084360949282E-12</v>
      </c>
      <c r="CV253" s="26">
        <f t="shared" si="126"/>
        <v>2.1844326452110238E-12</v>
      </c>
      <c r="CW253" s="26">
        <f t="shared" si="126"/>
        <v>1.9592334034366934E-12</v>
      </c>
      <c r="CX253" s="26">
        <f t="shared" si="126"/>
        <v>1.7393194499897144E-12</v>
      </c>
      <c r="CY253" s="26">
        <f t="shared" si="126"/>
        <v>1.5284928499909639E-12</v>
      </c>
      <c r="CZ253" s="26">
        <f t="shared" si="126"/>
        <v>1.3297887794921388E-12</v>
      </c>
      <c r="DA253" s="26">
        <f t="shared" si="126"/>
        <v>1.1454616219387738E-12</v>
      </c>
      <c r="DB253" s="26">
        <f t="shared" si="126"/>
        <v>9.7701138341836339E-13</v>
      </c>
      <c r="DC253" s="26">
        <f t="shared" si="126"/>
        <v>8.2524262482910665E-13</v>
      </c>
      <c r="DD253" s="26">
        <f t="shared" si="126"/>
        <v>6.9034719577050101E-13</v>
      </c>
      <c r="DE253" s="26">
        <f t="shared" si="126"/>
        <v>5.7200196220984379E-13</v>
      </c>
      <c r="DF253" s="26">
        <f t="shared" si="126"/>
        <v>4.6947330860619187E-13</v>
      </c>
      <c r="DG253" s="26">
        <f t="shared" si="126"/>
        <v>3.8172128830596977E-13</v>
      </c>
      <c r="DH253" s="26">
        <f t="shared" si="126"/>
        <v>3.074977044686982E-13</v>
      </c>
      <c r="DI253" s="26">
        <f t="shared" si="126"/>
        <v>2.4543394760345612E-13</v>
      </c>
      <c r="DJ253" s="26">
        <f t="shared" si="126"/>
        <v>1.9411594037727893E-13</v>
      </c>
      <c r="DK253" s="26">
        <f t="shared" si="126"/>
        <v>1.5214492624165102E-13</v>
      </c>
      <c r="DL253" s="26">
        <f t="shared" si="127"/>
        <v>1.1818400520556861E-13</v>
      </c>
      <c r="DM253" s="26">
        <f t="shared" si="127"/>
        <v>9.0991225246765144E-14</v>
      </c>
      <c r="DN253" s="26">
        <f t="shared" si="127"/>
        <v>6.944067189884704E-14</v>
      </c>
      <c r="DO253" s="26">
        <f t="shared" si="127"/>
        <v>5.2533377871301731E-14</v>
      </c>
      <c r="DP253" s="26">
        <f t="shared" si="127"/>
        <v>3.9400033403476228E-14</v>
      </c>
      <c r="DQ253" s="26">
        <f t="shared" si="127"/>
        <v>2.9297460735918047E-14</v>
      </c>
      <c r="DR253" s="26">
        <f t="shared" si="127"/>
        <v>2.1600670203600812E-14</v>
      </c>
      <c r="DS253" s="26">
        <f t="shared" si="127"/>
        <v>1.5792086619439203E-14</v>
      </c>
      <c r="DT253" s="26">
        <f t="shared" si="127"/>
        <v>1.1449262799093373E-14</v>
      </c>
      <c r="DU253" s="26">
        <f t="shared" si="127"/>
        <v>8.2321145745547246E-15</v>
      </c>
      <c r="DV253" s="26">
        <f t="shared" si="127"/>
        <v>5.8704423605431413E-15</v>
      </c>
      <c r="DW253" s="26">
        <f t="shared" si="127"/>
        <v>4.1522641086768746E-15</v>
      </c>
      <c r="DX253" s="26">
        <f t="shared" si="127"/>
        <v>2.9132820762490901E-15</v>
      </c>
      <c r="DY253" s="26">
        <f t="shared" si="127"/>
        <v>2.0276443250693787E-15</v>
      </c>
      <c r="DZ253" s="26">
        <f t="shared" si="127"/>
        <v>1.4000401292145657E-15</v>
      </c>
      <c r="EA253" s="26">
        <f t="shared" si="127"/>
        <v>9.5908260820209678E-16</v>
      </c>
      <c r="EB253" s="26">
        <f t="shared" si="128"/>
        <v>6.5187646026236597E-16</v>
      </c>
      <c r="EC253" s="26">
        <f t="shared" si="128"/>
        <v>4.3963761273508264E-16</v>
      </c>
      <c r="ED253" s="26">
        <f t="shared" si="128"/>
        <v>2.9421901775347921E-16</v>
      </c>
      <c r="EE253" s="26">
        <f t="shared" si="128"/>
        <v>1.9539736293551582E-16</v>
      </c>
      <c r="EF253" s="26">
        <f t="shared" si="128"/>
        <v>1.287846255711367E-16</v>
      </c>
      <c r="EG253" s="26">
        <f t="shared" si="128"/>
        <v>8.4242574621720421E-17</v>
      </c>
      <c r="EH253" s="26">
        <f t="shared" si="128"/>
        <v>5.4694805911117464E-17</v>
      </c>
      <c r="EI253" s="26">
        <f t="shared" si="128"/>
        <v>3.5247763809386745E-17</v>
      </c>
      <c r="EJ253" s="26">
        <f t="shared" si="128"/>
        <v>2.2548201848651529E-17</v>
      </c>
      <c r="EK253" s="26">
        <f t="shared" si="128"/>
        <v>1.4318931100968687E-17</v>
      </c>
      <c r="EL253" s="26">
        <f t="shared" si="128"/>
        <v>9.0271522158280122E-18</v>
      </c>
      <c r="EM253" s="26">
        <f t="shared" si="128"/>
        <v>5.6500880775326781E-18</v>
      </c>
      <c r="EN253" s="26">
        <f t="shared" si="128"/>
        <v>3.511126162466724E-18</v>
      </c>
      <c r="EO253" s="26">
        <f t="shared" si="128"/>
        <v>2.1664395470539324E-18</v>
      </c>
      <c r="EP253" s="26">
        <f t="shared" si="128"/>
        <v>1.3273256379837454E-18</v>
      </c>
      <c r="EQ253" s="26">
        <f t="shared" si="128"/>
        <v>8.0753377975234051E-19</v>
      </c>
      <c r="ER253" s="26">
        <f t="shared" si="119"/>
        <v>4.8788499193371074E-19</v>
      </c>
      <c r="ES253" s="26">
        <f t="shared" si="115"/>
        <v>2.927309951602245E-19</v>
      </c>
      <c r="ET253" s="26">
        <f t="shared" si="115"/>
        <v>1.7443559300643857E-19</v>
      </c>
      <c r="EU253" s="26">
        <f t="shared" si="115"/>
        <v>1.0323739177931777E-19</v>
      </c>
      <c r="EV253" s="26">
        <f t="shared" si="115"/>
        <v>6.0686845167573561E-20</v>
      </c>
      <c r="EW253" s="26">
        <f t="shared" si="115"/>
        <v>3.5434600869656974E-20</v>
      </c>
      <c r="EX253" s="26">
        <f t="shared" si="115"/>
        <v>2.0552068504401224E-20</v>
      </c>
      <c r="EY253" s="26">
        <f t="shared" si="115"/>
        <v>1.1841258012469502E-20</v>
      </c>
      <c r="EZ253" s="26">
        <f t="shared" si="115"/>
        <v>6.777562151873843E-21</v>
      </c>
      <c r="FA253" s="26">
        <f t="shared" si="115"/>
        <v>3.8539078902812836E-21</v>
      </c>
      <c r="FB253" s="26">
        <f t="shared" si="115"/>
        <v>2.1772077042497928E-21</v>
      </c>
      <c r="FC253" s="26">
        <f t="shared" si="115"/>
        <v>1.2220456146434448E-21</v>
      </c>
      <c r="FD253" s="26">
        <f t="shared" si="115"/>
        <v>6.8152543893575185E-22</v>
      </c>
      <c r="FE253" s="26">
        <f t="shared" si="115"/>
        <v>3.7766059355038995E-22</v>
      </c>
      <c r="FF253" s="26">
        <f t="shared" si="115"/>
        <v>2.0795235214483508E-22</v>
      </c>
      <c r="FG253" s="26">
        <f t="shared" si="115"/>
        <v>1.137852492867956E-22</v>
      </c>
      <c r="FH253" s="26">
        <f t="shared" si="116"/>
        <v>6.1870729299695059E-23</v>
      </c>
    </row>
    <row r="254" spans="2:164" ht="19.2" customHeight="1" x14ac:dyDescent="0.3">
      <c r="B254" s="26">
        <f t="shared" si="96"/>
        <v>2.1737484019228896E-10</v>
      </c>
      <c r="C254" s="3">
        <v>31</v>
      </c>
      <c r="D254" s="26">
        <f t="shared" si="118"/>
        <v>3.5775799681815167E-48</v>
      </c>
      <c r="E254" s="26">
        <f t="shared" si="118"/>
        <v>3.1124945723179192E-46</v>
      </c>
      <c r="F254" s="26">
        <f t="shared" si="118"/>
        <v>1.3539351389582811E-44</v>
      </c>
      <c r="G254" s="26">
        <f t="shared" si="118"/>
        <v>3.9264119029790644E-43</v>
      </c>
      <c r="H254" s="26">
        <f t="shared" si="118"/>
        <v>8.5399458889794437E-42</v>
      </c>
      <c r="I254" s="26">
        <f t="shared" si="118"/>
        <v>1.4859505846824259E-40</v>
      </c>
      <c r="J254" s="26">
        <f t="shared" si="118"/>
        <v>2.1546283477894962E-39</v>
      </c>
      <c r="K254" s="26">
        <f t="shared" si="118"/>
        <v>2.6778952322526628E-38</v>
      </c>
      <c r="L254" s="26">
        <f t="shared" si="118"/>
        <v>2.9122110650747853E-37</v>
      </c>
      <c r="M254" s="26">
        <f t="shared" si="118"/>
        <v>2.8151373629056193E-36</v>
      </c>
      <c r="N254" s="26">
        <f t="shared" si="118"/>
        <v>2.449169505727919E-35</v>
      </c>
      <c r="O254" s="26">
        <f t="shared" si="118"/>
        <v>1.9370704272575057E-34</v>
      </c>
      <c r="P254" s="26">
        <f t="shared" si="118"/>
        <v>1.404376059761702E-33</v>
      </c>
      <c r="Q254" s="26">
        <f t="shared" si="118"/>
        <v>9.3985167076360185E-33</v>
      </c>
      <c r="R254" s="26">
        <f t="shared" si="118"/>
        <v>5.8405068111737906E-32</v>
      </c>
      <c r="S254" s="26">
        <f t="shared" si="118"/>
        <v>3.3874939504807977E-31</v>
      </c>
      <c r="T254" s="26">
        <f t="shared" si="122"/>
        <v>1.8419498355739361E-30</v>
      </c>
      <c r="U254" s="26">
        <f t="shared" si="122"/>
        <v>9.4264491585253732E-30</v>
      </c>
      <c r="V254" s="26">
        <f t="shared" si="122"/>
        <v>4.5561170932872875E-29</v>
      </c>
      <c r="W254" s="26">
        <f t="shared" si="122"/>
        <v>2.0862220374526048E-28</v>
      </c>
      <c r="X254" s="26">
        <f t="shared" si="122"/>
        <v>9.0750658629188755E-28</v>
      </c>
      <c r="Y254" s="26">
        <f t="shared" si="122"/>
        <v>3.7596701432092436E-27</v>
      </c>
      <c r="Z254" s="26">
        <f t="shared" si="122"/>
        <v>1.4867786475418322E-26</v>
      </c>
      <c r="AA254" s="26">
        <f t="shared" si="122"/>
        <v>5.6239018407017315E-26</v>
      </c>
      <c r="AB254" s="26">
        <f t="shared" si="122"/>
        <v>2.0386644172543781E-25</v>
      </c>
      <c r="AC254" s="26">
        <f t="shared" si="122"/>
        <v>7.094552172045243E-25</v>
      </c>
      <c r="AD254" s="26">
        <f t="shared" si="122"/>
        <v>2.3739463037228185E-24</v>
      </c>
      <c r="AE254" s="26">
        <f t="shared" si="122"/>
        <v>7.6493825342179806E-24</v>
      </c>
      <c r="AF254" s="26">
        <f t="shared" si="122"/>
        <v>2.3767724302748863E-23</v>
      </c>
      <c r="AG254" s="26">
        <f t="shared" si="122"/>
        <v>7.1303172908246493E-23</v>
      </c>
      <c r="AH254" s="26">
        <f t="shared" si="122"/>
        <v>2.0677920143391346E-22</v>
      </c>
      <c r="AI254" s="26">
        <f t="shared" si="122"/>
        <v>5.8031582337904898E-22</v>
      </c>
      <c r="AJ254" s="26">
        <f t="shared" si="120"/>
        <v>1.5777336448117885E-21</v>
      </c>
      <c r="AK254" s="26">
        <f t="shared" si="120"/>
        <v>4.1594796090492643E-21</v>
      </c>
      <c r="AL254" s="26">
        <f t="shared" si="120"/>
        <v>1.0643374293743701E-20</v>
      </c>
      <c r="AM254" s="26">
        <f t="shared" si="120"/>
        <v>2.6456387530162837E-20</v>
      </c>
      <c r="AN254" s="26">
        <f t="shared" si="120"/>
        <v>6.3936269864560401E-20</v>
      </c>
      <c r="AO254" s="26">
        <f t="shared" si="120"/>
        <v>1.5033663454639905E-19</v>
      </c>
      <c r="AP254" s="26">
        <f t="shared" si="120"/>
        <v>3.4419176856675555E-19</v>
      </c>
      <c r="AQ254" s="26">
        <f t="shared" si="120"/>
        <v>7.678124068027607E-19</v>
      </c>
      <c r="AR254" s="26">
        <f t="shared" si="120"/>
        <v>1.6699919847960088E-18</v>
      </c>
      <c r="AS254" s="26">
        <f t="shared" si="120"/>
        <v>3.5436415287134776E-18</v>
      </c>
      <c r="AT254" s="26">
        <f t="shared" si="120"/>
        <v>7.3404003094779091E-18</v>
      </c>
      <c r="AU254" s="26">
        <f t="shared" si="120"/>
        <v>1.4851507602897183E-17</v>
      </c>
      <c r="AV254" s="26">
        <f t="shared" si="120"/>
        <v>2.9365480942092024E-17</v>
      </c>
      <c r="AW254" s="26">
        <f t="shared" si="120"/>
        <v>5.6773263154711152E-17</v>
      </c>
      <c r="AX254" s="26">
        <f t="shared" si="120"/>
        <v>1.0737551944477995E-16</v>
      </c>
      <c r="AY254" s="26">
        <f t="shared" si="121"/>
        <v>1.9875894024884917E-16</v>
      </c>
      <c r="AZ254" s="26">
        <f t="shared" si="121"/>
        <v>3.6025057920103816E-16</v>
      </c>
      <c r="BA254" s="26">
        <f t="shared" si="121"/>
        <v>6.3962857939776205E-16</v>
      </c>
      <c r="BB254" s="26">
        <f t="shared" si="121"/>
        <v>1.1129537281521095E-15</v>
      </c>
      <c r="BC254" s="26">
        <f t="shared" si="121"/>
        <v>1.8985681244947708E-15</v>
      </c>
      <c r="BD254" s="26">
        <f t="shared" si="121"/>
        <v>3.1764505159816191E-15</v>
      </c>
      <c r="BE254" s="26">
        <f t="shared" si="121"/>
        <v>5.2141734884981337E-15</v>
      </c>
      <c r="BF254" s="26">
        <f t="shared" si="121"/>
        <v>8.4006128425803444E-15</v>
      </c>
      <c r="BG254" s="26">
        <f t="shared" si="121"/>
        <v>1.3288242132808949E-14</v>
      </c>
      <c r="BH254" s="26">
        <f t="shared" si="121"/>
        <v>2.0644233313471027E-14</v>
      </c>
      <c r="BI254" s="26">
        <f t="shared" si="121"/>
        <v>3.1509619267929496E-14</v>
      </c>
      <c r="BJ254" s="26">
        <f t="shared" si="121"/>
        <v>4.7264428901893985E-14</v>
      </c>
      <c r="BK254" s="26">
        <f t="shared" si="121"/>
        <v>6.9695005329911418E-14</v>
      </c>
      <c r="BL254" s="26">
        <f t="shared" si="121"/>
        <v>1.0105775772837193E-13</v>
      </c>
      <c r="BM254" s="26">
        <f t="shared" si="121"/>
        <v>1.441315561043993E-13</v>
      </c>
      <c r="BN254" s="26">
        <f t="shared" si="121"/>
        <v>2.022491190497215E-13</v>
      </c>
      <c r="BO254" s="26">
        <f t="shared" si="109"/>
        <v>2.7929640249723421E-13</v>
      </c>
      <c r="BP254" s="26">
        <f t="shared" si="124"/>
        <v>3.7966854714467881E-13</v>
      </c>
      <c r="BQ254" s="26">
        <f t="shared" si="124"/>
        <v>5.0817174771672296E-13</v>
      </c>
      <c r="BR254" s="26">
        <f t="shared" si="124"/>
        <v>6.698627583538614E-13</v>
      </c>
      <c r="BS254" s="26">
        <f t="shared" si="124"/>
        <v>8.6982179069829893E-13</v>
      </c>
      <c r="BT254" s="26">
        <f t="shared" si="124"/>
        <v>1.1128602322169395E-12</v>
      </c>
      <c r="BU254" s="26">
        <f t="shared" si="124"/>
        <v>1.4031715971431012E-12</v>
      </c>
      <c r="BV254" s="26">
        <f t="shared" si="124"/>
        <v>1.7439418421635659E-12</v>
      </c>
      <c r="BW254" s="26">
        <f t="shared" si="124"/>
        <v>2.1369428206793028E-12</v>
      </c>
      <c r="BX254" s="26">
        <f t="shared" si="124"/>
        <v>2.5821392416541557E-12</v>
      </c>
      <c r="BY254" s="26">
        <f t="shared" si="124"/>
        <v>3.0773440277248188E-12</v>
      </c>
      <c r="BZ254" s="26">
        <f t="shared" si="124"/>
        <v>3.6179585190818766E-12</v>
      </c>
      <c r="CA254" s="26">
        <f t="shared" si="124"/>
        <v>4.1968318821349795E-12</v>
      </c>
      <c r="CB254" s="26">
        <f t="shared" si="124"/>
        <v>4.8042680756018892E-12</v>
      </c>
      <c r="CC254" s="26">
        <f t="shared" si="124"/>
        <v>5.4281989945112221E-12</v>
      </c>
      <c r="CD254" s="26">
        <f t="shared" si="124"/>
        <v>6.0545296477240605E-12</v>
      </c>
      <c r="CE254" s="26">
        <f t="shared" si="124"/>
        <v>6.6676465740758525E-12</v>
      </c>
      <c r="CF254" s="26">
        <f t="shared" si="129"/>
        <v>7.2510656493074903E-12</v>
      </c>
      <c r="CG254" s="26">
        <f t="shared" si="129"/>
        <v>7.7881816233302674E-12</v>
      </c>
      <c r="CH254" s="26">
        <f t="shared" si="129"/>
        <v>8.2630707467040692E-12</v>
      </c>
      <c r="CI254" s="26">
        <f t="shared" si="129"/>
        <v>8.6612910236536589E-12</v>
      </c>
      <c r="CJ254" s="26">
        <f t="shared" si="129"/>
        <v>8.9706228459270031E-12</v>
      </c>
      <c r="CK254" s="26">
        <f t="shared" si="129"/>
        <v>9.1816963246546992E-12</v>
      </c>
      <c r="CL254" s="26">
        <f t="shared" si="129"/>
        <v>9.2884602354064975E-12</v>
      </c>
      <c r="CM254" s="26">
        <f t="shared" si="129"/>
        <v>9.2884602354064991E-12</v>
      </c>
      <c r="CN254" s="26">
        <f t="shared" si="129"/>
        <v>9.1829095509132432E-12</v>
      </c>
      <c r="CO254" s="26">
        <f t="shared" si="129"/>
        <v>8.9765520329151945E-12</v>
      </c>
      <c r="CP254" s="26">
        <f t="shared" si="129"/>
        <v>8.6773336318180174E-12</v>
      </c>
      <c r="CQ254" s="26">
        <f t="shared" si="129"/>
        <v>8.2959123732765721E-12</v>
      </c>
      <c r="CR254" s="26">
        <f t="shared" si="129"/>
        <v>7.8450475703811032E-12</v>
      </c>
      <c r="CS254" s="26">
        <f t="shared" si="129"/>
        <v>7.3389154690661995E-12</v>
      </c>
      <c r="CT254" s="26">
        <f t="shared" si="129"/>
        <v>6.7924004873272258E-12</v>
      </c>
      <c r="CU254" s="26">
        <f t="shared" si="129"/>
        <v>6.2204088673417768E-12</v>
      </c>
      <c r="CV254" s="26">
        <f t="shared" si="126"/>
        <v>5.6372455360284726E-12</v>
      </c>
      <c r="CW254" s="26">
        <f t="shared" si="126"/>
        <v>5.0560862024172955E-12</v>
      </c>
      <c r="CX254" s="26">
        <f t="shared" si="126"/>
        <v>4.4885663225541207E-12</v>
      </c>
      <c r="CY254" s="26">
        <f t="shared" si="126"/>
        <v>3.9444976773960529E-12</v>
      </c>
      <c r="CZ254" s="26">
        <f t="shared" si="126"/>
        <v>3.4317129793345668E-12</v>
      </c>
      <c r="DA254" s="26">
        <f t="shared" si="126"/>
        <v>2.956029992100074E-12</v>
      </c>
      <c r="DB254" s="26">
        <f t="shared" si="126"/>
        <v>2.5213196991441741E-12</v>
      </c>
      <c r="DC254" s="26">
        <f t="shared" si="126"/>
        <v>2.129658386655768E-12</v>
      </c>
      <c r="DD254" s="26">
        <f t="shared" si="126"/>
        <v>1.7815411503754941E-12</v>
      </c>
      <c r="DE254" s="26">
        <f t="shared" si="126"/>
        <v>1.4761340960254097E-12</v>
      </c>
      <c r="DF254" s="26">
        <f t="shared" si="126"/>
        <v>1.2115440222095325E-12</v>
      </c>
      <c r="DG254" s="26">
        <f t="shared" si="126"/>
        <v>9.850871956283133E-13</v>
      </c>
      <c r="DH254" s="26">
        <f t="shared" si="126"/>
        <v>7.9354246314503102E-13</v>
      </c>
      <c r="DI254" s="26">
        <f t="shared" si="126"/>
        <v>6.3337792929924436E-13</v>
      </c>
      <c r="DJ254" s="26">
        <f t="shared" si="126"/>
        <v>5.0094436226394775E-13</v>
      </c>
      <c r="DK254" s="26">
        <f t="shared" si="126"/>
        <v>3.9263206772039142E-13</v>
      </c>
      <c r="DL254" s="26">
        <f t="shared" si="127"/>
        <v>3.0499098117566225E-13</v>
      </c>
      <c r="DM254" s="26">
        <f t="shared" si="127"/>
        <v>2.3481606515294332E-13</v>
      </c>
      <c r="DN254" s="26">
        <f t="shared" si="127"/>
        <v>1.7920173393250924E-13</v>
      </c>
      <c r="DO254" s="26">
        <f t="shared" si="127"/>
        <v>1.355700074098115E-13</v>
      </c>
      <c r="DP254" s="26">
        <f t="shared" si="127"/>
        <v>1.0167750555735843E-13</v>
      </c>
      <c r="DQ254" s="26">
        <f t="shared" si="127"/>
        <v>7.5606350286240445E-14</v>
      </c>
      <c r="DR254" s="26">
        <f t="shared" si="127"/>
        <v>5.5743665041550718E-14</v>
      </c>
      <c r="DS254" s="26">
        <f t="shared" si="127"/>
        <v>4.0753771921133599E-14</v>
      </c>
      <c r="DT254" s="26">
        <f t="shared" si="127"/>
        <v>2.954648464282173E-14</v>
      </c>
      <c r="DU254" s="26">
        <f t="shared" si="127"/>
        <v>2.1244166644012283E-14</v>
      </c>
      <c r="DV254" s="26">
        <f t="shared" si="127"/>
        <v>1.5149528672369462E-14</v>
      </c>
      <c r="DW254" s="26">
        <f t="shared" si="127"/>
        <v>1.0715520280456496E-14</v>
      </c>
      <c r="DX254" s="26">
        <f t="shared" si="127"/>
        <v>7.5181472935460716E-15</v>
      </c>
      <c r="DY254" s="26">
        <f t="shared" si="127"/>
        <v>5.2326305163080961E-15</v>
      </c>
      <c r="DZ254" s="26">
        <f t="shared" si="127"/>
        <v>3.613006785069862E-15</v>
      </c>
      <c r="EA254" s="26">
        <f t="shared" si="127"/>
        <v>2.475051892134454E-15</v>
      </c>
      <c r="EB254" s="26">
        <f t="shared" si="128"/>
        <v>1.6822618329351451E-15</v>
      </c>
      <c r="EC254" s="26">
        <f t="shared" si="128"/>
        <v>1.1345486780260246E-15</v>
      </c>
      <c r="ED254" s="26">
        <f t="shared" si="128"/>
        <v>7.5927488452511078E-16</v>
      </c>
      <c r="EE254" s="26">
        <f t="shared" si="128"/>
        <v>5.0425125918843009E-16</v>
      </c>
      <c r="EF254" s="26">
        <f t="shared" si="128"/>
        <v>3.3234742082874131E-16</v>
      </c>
      <c r="EG254" s="26">
        <f t="shared" si="128"/>
        <v>2.1740019257218268E-16</v>
      </c>
      <c r="EH254" s="26">
        <f t="shared" si="128"/>
        <v>1.4114788622223922E-16</v>
      </c>
      <c r="EI254" s="26">
        <f t="shared" si="128"/>
        <v>9.0961971120998444E-17</v>
      </c>
      <c r="EJ254" s="26">
        <f t="shared" si="128"/>
        <v>5.8188907996520322E-17</v>
      </c>
      <c r="EK254" s="26">
        <f t="shared" si="128"/>
        <v>3.6952080260564513E-17</v>
      </c>
      <c r="EL254" s="26">
        <f t="shared" si="128"/>
        <v>2.3295876686007876E-17</v>
      </c>
      <c r="EM254" s="26">
        <f t="shared" si="128"/>
        <v>1.4580872458148909E-17</v>
      </c>
      <c r="EN254" s="26">
        <f t="shared" si="128"/>
        <v>9.0609707418496492E-18</v>
      </c>
      <c r="EO254" s="26">
        <f t="shared" si="128"/>
        <v>5.5908117343327529E-18</v>
      </c>
      <c r="EP254" s="26">
        <f t="shared" si="128"/>
        <v>3.4253564851193577E-18</v>
      </c>
      <c r="EQ254" s="26">
        <f t="shared" si="128"/>
        <v>2.0839581412963715E-18</v>
      </c>
      <c r="ER254" s="26">
        <f t="shared" si="119"/>
        <v>1.2590580436999039E-18</v>
      </c>
      <c r="ES254" s="26">
        <f t="shared" si="115"/>
        <v>7.5543482621993742E-19</v>
      </c>
      <c r="ET254" s="26">
        <f t="shared" si="115"/>
        <v>4.5015636904887564E-19</v>
      </c>
      <c r="EU254" s="26">
        <f t="shared" si="115"/>
        <v>2.6641907555953087E-19</v>
      </c>
      <c r="EV254" s="26">
        <f t="shared" si="115"/>
        <v>1.566112133356744E-19</v>
      </c>
      <c r="EW254" s="26">
        <f t="shared" si="115"/>
        <v>9.1444131276534519E-20</v>
      </c>
      <c r="EX254" s="26">
        <f t="shared" si="115"/>
        <v>5.3037596140390478E-20</v>
      </c>
      <c r="EY254" s="26">
        <f t="shared" si="115"/>
        <v>3.0558085193469812E-20</v>
      </c>
      <c r="EZ254" s="26">
        <f t="shared" si="115"/>
        <v>1.7490482972577735E-20</v>
      </c>
      <c r="FA254" s="26">
        <f t="shared" si="115"/>
        <v>9.9455687491130333E-21</v>
      </c>
      <c r="FB254" s="26">
        <f t="shared" si="115"/>
        <v>5.6186005270962633E-21</v>
      </c>
      <c r="FC254" s="26">
        <f t="shared" si="115"/>
        <v>3.1536661023056774E-21</v>
      </c>
      <c r="FD254" s="26">
        <f t="shared" si="115"/>
        <v>1.7587753262858189E-21</v>
      </c>
      <c r="FE254" s="26">
        <f t="shared" si="115"/>
        <v>9.7460798335584914E-22</v>
      </c>
      <c r="FF254" s="26">
        <f t="shared" si="115"/>
        <v>5.3665123134151221E-22</v>
      </c>
      <c r="FG254" s="26">
        <f t="shared" si="115"/>
        <v>2.936393529981834E-22</v>
      </c>
      <c r="FH254" s="26">
        <f t="shared" si="116"/>
        <v>1.5966639819276212E-22</v>
      </c>
    </row>
    <row r="255" spans="2:164" ht="19.2" customHeight="1" x14ac:dyDescent="0.3">
      <c r="B255" s="26">
        <f t="shared" ref="B255:B286" si="130">_xlfn.POISSON.DIST($C255, AwayTeamRatingLive + AwayTeamPointsAdjustment, FALSE)</f>
        <v>5.4343710048072092E-10</v>
      </c>
      <c r="C255" s="3">
        <v>32</v>
      </c>
      <c r="D255" s="26">
        <f t="shared" si="118"/>
        <v>8.9439499204537671E-48</v>
      </c>
      <c r="E255" s="26">
        <f t="shared" si="118"/>
        <v>7.7812364307947771E-46</v>
      </c>
      <c r="F255" s="26">
        <f t="shared" si="118"/>
        <v>3.3848378473956936E-44</v>
      </c>
      <c r="G255" s="26">
        <f t="shared" si="118"/>
        <v>9.8160297574476352E-43</v>
      </c>
      <c r="H255" s="26">
        <f t="shared" si="118"/>
        <v>2.1349864722448553E-41</v>
      </c>
      <c r="I255" s="26">
        <f t="shared" si="118"/>
        <v>3.7148764617060549E-40</v>
      </c>
      <c r="J255" s="26">
        <f t="shared" si="118"/>
        <v>5.3865708694737254E-39</v>
      </c>
      <c r="K255" s="26">
        <f t="shared" si="118"/>
        <v>6.694738080631638E-38</v>
      </c>
      <c r="L255" s="26">
        <f t="shared" si="118"/>
        <v>7.2805276626869429E-37</v>
      </c>
      <c r="M255" s="26">
        <f t="shared" si="118"/>
        <v>7.0378434072640289E-36</v>
      </c>
      <c r="N255" s="26">
        <f t="shared" si="118"/>
        <v>6.1229237643197805E-35</v>
      </c>
      <c r="O255" s="26">
        <f t="shared" si="118"/>
        <v>4.842676068143751E-34</v>
      </c>
      <c r="P255" s="26">
        <f t="shared" si="118"/>
        <v>3.510940149404245E-33</v>
      </c>
      <c r="Q255" s="26">
        <f t="shared" si="118"/>
        <v>2.349629176908998E-32</v>
      </c>
      <c r="R255" s="26">
        <f t="shared" si="118"/>
        <v>1.4601267027934438E-31</v>
      </c>
      <c r="S255" s="26">
        <f t="shared" si="118"/>
        <v>8.4687348762019704E-31</v>
      </c>
      <c r="T255" s="26">
        <f t="shared" si="122"/>
        <v>4.6048745889348282E-30</v>
      </c>
      <c r="U255" s="26">
        <f t="shared" si="122"/>
        <v>2.3566122896313369E-29</v>
      </c>
      <c r="V255" s="26">
        <f t="shared" si="122"/>
        <v>1.1390292733218188E-28</v>
      </c>
      <c r="W255" s="26">
        <f t="shared" si="122"/>
        <v>5.2155550936314978E-28</v>
      </c>
      <c r="X255" s="26">
        <f t="shared" si="122"/>
        <v>2.2687664657297124E-27</v>
      </c>
      <c r="Y255" s="26">
        <f t="shared" si="122"/>
        <v>9.3991753580230839E-27</v>
      </c>
      <c r="Z255" s="26">
        <f t="shared" si="122"/>
        <v>3.7169466188545703E-26</v>
      </c>
      <c r="AA255" s="26">
        <f t="shared" si="122"/>
        <v>1.4059754601754292E-25</v>
      </c>
      <c r="AB255" s="26">
        <f t="shared" si="122"/>
        <v>5.0966610431359316E-25</v>
      </c>
      <c r="AC255" s="26">
        <f t="shared" si="122"/>
        <v>1.7736380430113057E-24</v>
      </c>
      <c r="AD255" s="26">
        <f t="shared" si="122"/>
        <v>5.9348657593070305E-24</v>
      </c>
      <c r="AE255" s="26">
        <f t="shared" si="122"/>
        <v>1.9123456335544897E-23</v>
      </c>
      <c r="AF255" s="26">
        <f t="shared" si="122"/>
        <v>5.9419310756872001E-23</v>
      </c>
      <c r="AG255" s="26">
        <f t="shared" si="122"/>
        <v>1.7825793227061574E-22</v>
      </c>
      <c r="AH255" s="26">
        <f t="shared" si="122"/>
        <v>5.1694800358478226E-22</v>
      </c>
      <c r="AI255" s="26">
        <f t="shared" si="122"/>
        <v>1.4507895584476185E-21</v>
      </c>
      <c r="AJ255" s="26">
        <f t="shared" si="120"/>
        <v>3.9443341120294608E-21</v>
      </c>
      <c r="AK255" s="26">
        <f t="shared" si="120"/>
        <v>1.0398699022623131E-20</v>
      </c>
      <c r="AL255" s="26">
        <f t="shared" si="120"/>
        <v>2.6608435734359179E-20</v>
      </c>
      <c r="AM255" s="26">
        <f t="shared" si="120"/>
        <v>6.6140968825406919E-20</v>
      </c>
      <c r="AN255" s="26">
        <f t="shared" si="120"/>
        <v>1.5984067466140057E-19</v>
      </c>
      <c r="AO255" s="26">
        <f t="shared" si="120"/>
        <v>3.758415863659966E-19</v>
      </c>
      <c r="AP255" s="26">
        <f t="shared" si="120"/>
        <v>8.6047942141688653E-19</v>
      </c>
      <c r="AQ255" s="26">
        <f t="shared" si="120"/>
        <v>1.9195310170068966E-18</v>
      </c>
      <c r="AR255" s="26">
        <f t="shared" si="120"/>
        <v>4.1749799619900102E-18</v>
      </c>
      <c r="AS255" s="26">
        <f t="shared" si="120"/>
        <v>8.8591038217836709E-18</v>
      </c>
      <c r="AT255" s="26">
        <f t="shared" si="120"/>
        <v>1.8351000773694722E-17</v>
      </c>
      <c r="AU255" s="26">
        <f t="shared" si="120"/>
        <v>3.7128769007242856E-17</v>
      </c>
      <c r="AV255" s="26">
        <f t="shared" si="120"/>
        <v>7.3413702355229866E-17</v>
      </c>
      <c r="AW255" s="26">
        <f t="shared" si="120"/>
        <v>1.4193315788677749E-16</v>
      </c>
      <c r="AX255" s="26">
        <f t="shared" si="120"/>
        <v>2.6843879861194914E-16</v>
      </c>
      <c r="AY255" s="26">
        <f t="shared" si="121"/>
        <v>4.9689735062212158E-16</v>
      </c>
      <c r="AZ255" s="26">
        <f t="shared" si="121"/>
        <v>9.006264480025928E-16</v>
      </c>
      <c r="BA255" s="26">
        <f t="shared" si="121"/>
        <v>1.5990714484944009E-15</v>
      </c>
      <c r="BB255" s="26">
        <f t="shared" si="121"/>
        <v>2.7823843203802661E-15</v>
      </c>
      <c r="BC255" s="26">
        <f t="shared" si="121"/>
        <v>4.7464203112369144E-15</v>
      </c>
      <c r="BD255" s="26">
        <f t="shared" si="121"/>
        <v>7.9411262899540264E-15</v>
      </c>
      <c r="BE255" s="26">
        <f t="shared" si="121"/>
        <v>1.3035433721245298E-14</v>
      </c>
      <c r="BF255" s="26">
        <f t="shared" si="121"/>
        <v>2.1001532106450803E-14</v>
      </c>
      <c r="BG255" s="26">
        <f t="shared" si="121"/>
        <v>3.3220605332022279E-14</v>
      </c>
      <c r="BH255" s="26">
        <f t="shared" si="121"/>
        <v>5.1610583283677426E-14</v>
      </c>
      <c r="BI255" s="26">
        <f t="shared" si="121"/>
        <v>7.8774048169823519E-14</v>
      </c>
      <c r="BJ255" s="26">
        <f t="shared" si="121"/>
        <v>1.1816107225473465E-13</v>
      </c>
      <c r="BK255" s="26">
        <f t="shared" si="121"/>
        <v>1.7423751332477808E-13</v>
      </c>
      <c r="BL255" s="26">
        <f t="shared" si="121"/>
        <v>2.5264439432092914E-13</v>
      </c>
      <c r="BM255" s="26">
        <f t="shared" si="121"/>
        <v>3.6032889026099732E-13</v>
      </c>
      <c r="BN255" s="26">
        <f t="shared" si="121"/>
        <v>5.0562279762430236E-13</v>
      </c>
      <c r="BO255" s="26">
        <f t="shared" si="109"/>
        <v>6.9824100624308361E-13</v>
      </c>
      <c r="BP255" s="26">
        <f t="shared" si="124"/>
        <v>9.4917136786169452E-13</v>
      </c>
      <c r="BQ255" s="26">
        <f t="shared" si="124"/>
        <v>1.2704293692918038E-12</v>
      </c>
      <c r="BR255" s="26">
        <f t="shared" si="124"/>
        <v>1.6746568958846489E-12</v>
      </c>
      <c r="BS255" s="26">
        <f t="shared" si="124"/>
        <v>2.1745544767457413E-12</v>
      </c>
      <c r="BT255" s="26">
        <f t="shared" si="124"/>
        <v>2.7821505805423413E-12</v>
      </c>
      <c r="BU255" s="26">
        <f t="shared" si="124"/>
        <v>3.5079289928577431E-12</v>
      </c>
      <c r="BV255" s="26">
        <f t="shared" si="124"/>
        <v>4.3598546054089034E-12</v>
      </c>
      <c r="BW255" s="26">
        <f t="shared" si="124"/>
        <v>5.3423570516982428E-12</v>
      </c>
      <c r="BX255" s="26">
        <f t="shared" si="124"/>
        <v>6.4553481041353708E-12</v>
      </c>
      <c r="BY255" s="26">
        <f t="shared" si="124"/>
        <v>7.6933600693120265E-12</v>
      </c>
      <c r="BZ255" s="26">
        <f t="shared" si="124"/>
        <v>9.0448962977046669E-12</v>
      </c>
      <c r="CA255" s="26">
        <f t="shared" si="124"/>
        <v>1.0492079705337419E-11</v>
      </c>
      <c r="CB255" s="26">
        <f t="shared" si="124"/>
        <v>1.201067018900469E-11</v>
      </c>
      <c r="CC255" s="26">
        <f t="shared" si="124"/>
        <v>1.3570497486278018E-11</v>
      </c>
      <c r="CD255" s="26">
        <f t="shared" si="124"/>
        <v>1.5136324119310111E-11</v>
      </c>
      <c r="CE255" s="26">
        <f t="shared" si="124"/>
        <v>1.6669116435189584E-11</v>
      </c>
      <c r="CF255" s="26">
        <f t="shared" si="129"/>
        <v>1.8127664123268677E-11</v>
      </c>
      <c r="CG255" s="26">
        <f t="shared" si="129"/>
        <v>1.9470454058325615E-11</v>
      </c>
      <c r="CH255" s="26">
        <f t="shared" si="129"/>
        <v>2.0657676866760115E-11</v>
      </c>
      <c r="CI255" s="26">
        <f t="shared" si="129"/>
        <v>2.1653227559134088E-11</v>
      </c>
      <c r="CJ255" s="26">
        <f t="shared" si="129"/>
        <v>2.2426557114817448E-11</v>
      </c>
      <c r="CK255" s="26">
        <f t="shared" si="129"/>
        <v>2.2954240811636684E-11</v>
      </c>
      <c r="CL255" s="26">
        <f t="shared" si="129"/>
        <v>2.3221150588516181E-11</v>
      </c>
      <c r="CM255" s="26">
        <f t="shared" si="129"/>
        <v>2.3221150588516184E-11</v>
      </c>
      <c r="CN255" s="26">
        <f t="shared" si="129"/>
        <v>2.2957273877283043E-11</v>
      </c>
      <c r="CO255" s="26">
        <f t="shared" si="129"/>
        <v>2.2441380082287925E-11</v>
      </c>
      <c r="CP255" s="26">
        <f t="shared" si="129"/>
        <v>2.1693334079544984E-11</v>
      </c>
      <c r="CQ255" s="26">
        <f t="shared" si="129"/>
        <v>2.0739780933191375E-11</v>
      </c>
      <c r="CR255" s="26">
        <f t="shared" si="129"/>
        <v>1.9612618925952705E-11</v>
      </c>
      <c r="CS255" s="26">
        <f t="shared" si="129"/>
        <v>1.8347288672665447E-11</v>
      </c>
      <c r="CT255" s="26">
        <f t="shared" si="129"/>
        <v>1.698100121831802E-11</v>
      </c>
      <c r="CU255" s="26">
        <f t="shared" si="129"/>
        <v>1.5551022168354402E-11</v>
      </c>
      <c r="CV255" s="26">
        <f t="shared" si="126"/>
        <v>1.4093113840071144E-11</v>
      </c>
      <c r="CW255" s="26">
        <f t="shared" si="126"/>
        <v>1.2640215506043203E-11</v>
      </c>
      <c r="CX255" s="26">
        <f t="shared" si="126"/>
        <v>1.1221415806385271E-11</v>
      </c>
      <c r="CY255" s="26">
        <f t="shared" si="126"/>
        <v>9.861244193490106E-12</v>
      </c>
      <c r="CZ255" s="26">
        <f t="shared" si="126"/>
        <v>8.5792824483363931E-12</v>
      </c>
      <c r="DA255" s="26">
        <f t="shared" si="126"/>
        <v>7.3900749802501657E-12</v>
      </c>
      <c r="DB255" s="26">
        <f t="shared" si="126"/>
        <v>6.3032992478604182E-12</v>
      </c>
      <c r="DC255" s="26">
        <f t="shared" si="126"/>
        <v>5.3241459666394058E-12</v>
      </c>
      <c r="DD255" s="26">
        <f t="shared" si="126"/>
        <v>4.4538528759387233E-12</v>
      </c>
      <c r="DE255" s="26">
        <f t="shared" si="126"/>
        <v>3.6903352400635142E-12</v>
      </c>
      <c r="DF255" s="26">
        <f t="shared" si="126"/>
        <v>3.028860055523823E-12</v>
      </c>
      <c r="DG255" s="26">
        <f t="shared" si="126"/>
        <v>2.4627179890707767E-12</v>
      </c>
      <c r="DH255" s="26">
        <f t="shared" si="126"/>
        <v>1.983856157862572E-12</v>
      </c>
      <c r="DI255" s="26">
        <f t="shared" si="126"/>
        <v>1.5834448232481065E-12</v>
      </c>
      <c r="DJ255" s="26">
        <f t="shared" si="126"/>
        <v>1.2523609056598658E-12</v>
      </c>
      <c r="DK255" s="26">
        <f t="shared" si="126"/>
        <v>9.8158016930097584E-13</v>
      </c>
      <c r="DL255" s="26">
        <f t="shared" si="127"/>
        <v>7.624774529391535E-13</v>
      </c>
      <c r="DM255" s="26">
        <f t="shared" si="127"/>
        <v>5.8704016288235665E-13</v>
      </c>
      <c r="DN255" s="26">
        <f t="shared" si="127"/>
        <v>4.4800433483127188E-13</v>
      </c>
      <c r="DO255" s="26">
        <f t="shared" si="127"/>
        <v>3.389250185245278E-13</v>
      </c>
      <c r="DP255" s="26">
        <f t="shared" si="127"/>
        <v>2.5419376389339539E-13</v>
      </c>
      <c r="DQ255" s="26">
        <f t="shared" si="127"/>
        <v>1.890158757156006E-13</v>
      </c>
      <c r="DR255" s="26">
        <f t="shared" si="127"/>
        <v>1.3935916260387642E-13</v>
      </c>
      <c r="DS255" s="26">
        <f t="shared" si="127"/>
        <v>1.0188442980283372E-13</v>
      </c>
      <c r="DT255" s="26">
        <f t="shared" si="127"/>
        <v>7.3866211607054126E-14</v>
      </c>
      <c r="DU255" s="26">
        <f t="shared" si="127"/>
        <v>5.3110416610030563E-14</v>
      </c>
      <c r="DV255" s="26">
        <f t="shared" si="127"/>
        <v>3.7873821680923548E-14</v>
      </c>
      <c r="DW255" s="26">
        <f t="shared" si="127"/>
        <v>2.6788800701141166E-14</v>
      </c>
      <c r="DX255" s="26">
        <f t="shared" si="127"/>
        <v>1.8795368233865127E-14</v>
      </c>
      <c r="DY255" s="26">
        <f t="shared" si="127"/>
        <v>1.3081576290770206E-14</v>
      </c>
      <c r="DZ255" s="26">
        <f t="shared" si="127"/>
        <v>9.0325169626746314E-15</v>
      </c>
      <c r="EA255" s="26">
        <f t="shared" si="127"/>
        <v>6.1876297303361178E-15</v>
      </c>
      <c r="EB255" s="26">
        <f t="shared" si="128"/>
        <v>4.2056545823378516E-15</v>
      </c>
      <c r="EC255" s="26">
        <f t="shared" si="128"/>
        <v>2.8363716950650535E-15</v>
      </c>
      <c r="ED255" s="26">
        <f t="shared" si="128"/>
        <v>1.8981872113127717E-15</v>
      </c>
      <c r="EE255" s="26">
        <f t="shared" si="128"/>
        <v>1.2606281479710717E-15</v>
      </c>
      <c r="EF255" s="26">
        <f t="shared" si="128"/>
        <v>8.3086855207185106E-16</v>
      </c>
      <c r="EG255" s="26">
        <f t="shared" si="128"/>
        <v>5.4350048143045515E-16</v>
      </c>
      <c r="EH255" s="26">
        <f t="shared" si="128"/>
        <v>3.5286971555559711E-16</v>
      </c>
      <c r="EI255" s="26">
        <f t="shared" si="128"/>
        <v>2.2740492780249548E-16</v>
      </c>
      <c r="EJ255" s="26">
        <f t="shared" si="128"/>
        <v>1.454722699913004E-16</v>
      </c>
      <c r="EK255" s="26">
        <f t="shared" si="128"/>
        <v>9.2380200651411024E-17</v>
      </c>
      <c r="EL255" s="26">
        <f t="shared" si="128"/>
        <v>5.8239691715019531E-17</v>
      </c>
      <c r="EM255" s="26">
        <f t="shared" si="128"/>
        <v>3.6452181145372171E-17</v>
      </c>
      <c r="EN255" s="26">
        <f t="shared" si="128"/>
        <v>2.2652426854624058E-17</v>
      </c>
      <c r="EO255" s="26">
        <f t="shared" si="128"/>
        <v>1.3977029335831842E-17</v>
      </c>
      <c r="EP255" s="26">
        <f t="shared" si="128"/>
        <v>8.5633912127983707E-18</v>
      </c>
      <c r="EQ255" s="26">
        <f t="shared" si="128"/>
        <v>5.2098953532409144E-18</v>
      </c>
      <c r="ER255" s="26">
        <f t="shared" si="119"/>
        <v>3.1476451092497513E-18</v>
      </c>
      <c r="ES255" s="26">
        <f t="shared" si="115"/>
        <v>1.8885870655498383E-18</v>
      </c>
      <c r="ET255" s="26">
        <f t="shared" si="115"/>
        <v>1.1253909226221861E-18</v>
      </c>
      <c r="EU255" s="26">
        <f t="shared" si="115"/>
        <v>6.6604768889882534E-19</v>
      </c>
      <c r="EV255" s="26">
        <f t="shared" si="115"/>
        <v>3.915280333391849E-19</v>
      </c>
      <c r="EW255" s="26">
        <f t="shared" si="115"/>
        <v>2.2861032819133569E-19</v>
      </c>
      <c r="EX255" s="26">
        <f t="shared" si="115"/>
        <v>1.3259399035097584E-19</v>
      </c>
      <c r="EY255" s="26">
        <f t="shared" si="115"/>
        <v>7.639521298367432E-20</v>
      </c>
      <c r="EZ255" s="26">
        <f t="shared" si="115"/>
        <v>4.3726207431444221E-20</v>
      </c>
      <c r="FA255" s="26">
        <f t="shared" si="115"/>
        <v>2.4863921872782513E-20</v>
      </c>
      <c r="FB255" s="26">
        <f t="shared" si="115"/>
        <v>1.404650131774062E-20</v>
      </c>
      <c r="FC255" s="26">
        <f t="shared" ref="FC255:FH271" si="131">$B255*FC$221</f>
        <v>7.8841652557641713E-21</v>
      </c>
      <c r="FD255" s="26">
        <f t="shared" si="131"/>
        <v>4.396938315714535E-21</v>
      </c>
      <c r="FE255" s="26">
        <f t="shared" si="131"/>
        <v>2.4365199583896165E-21</v>
      </c>
      <c r="FF255" s="26">
        <f t="shared" si="131"/>
        <v>1.3416280783537768E-21</v>
      </c>
      <c r="FG255" s="26">
        <f t="shared" si="131"/>
        <v>7.3409838249545653E-22</v>
      </c>
      <c r="FH255" s="26">
        <f t="shared" si="131"/>
        <v>3.9916599548190421E-22</v>
      </c>
    </row>
    <row r="256" spans="2:164" ht="19.2" customHeight="1" x14ac:dyDescent="0.3">
      <c r="B256" s="26">
        <f t="shared" si="130"/>
        <v>1.3174232738926593E-9</v>
      </c>
      <c r="C256" s="3">
        <v>33</v>
      </c>
      <c r="D256" s="26">
        <f t="shared" si="118"/>
        <v>2.1682302837463717E-47</v>
      </c>
      <c r="E256" s="26">
        <f t="shared" si="118"/>
        <v>1.8863603468593435E-45</v>
      </c>
      <c r="F256" s="26">
        <f t="shared" si="118"/>
        <v>8.2056675088380609E-44</v>
      </c>
      <c r="G256" s="26">
        <f t="shared" si="118"/>
        <v>2.3796435775630674E-42</v>
      </c>
      <c r="H256" s="26">
        <f t="shared" si="118"/>
        <v>5.1757247811996594E-41</v>
      </c>
      <c r="I256" s="26">
        <f t="shared" si="118"/>
        <v>9.0057611192874217E-40</v>
      </c>
      <c r="J256" s="26">
        <f t="shared" si="118"/>
        <v>1.3058353622966632E-38</v>
      </c>
      <c r="K256" s="26">
        <f t="shared" si="118"/>
        <v>1.6229668074258549E-37</v>
      </c>
      <c r="L256" s="26">
        <f t="shared" si="118"/>
        <v>1.764976403075626E-36</v>
      </c>
      <c r="M256" s="26">
        <f t="shared" si="118"/>
        <v>1.7061438563064345E-35</v>
      </c>
      <c r="N256" s="26">
        <f t="shared" si="118"/>
        <v>1.4843451549866165E-34</v>
      </c>
      <c r="O256" s="26">
        <f t="shared" si="118"/>
        <v>1.1739820771257601E-33</v>
      </c>
      <c r="P256" s="26">
        <f t="shared" si="118"/>
        <v>8.5113700591618228E-33</v>
      </c>
      <c r="Q256" s="26">
        <f t="shared" si="118"/>
        <v>5.6960707319006121E-32</v>
      </c>
      <c r="R256" s="26">
        <f t="shared" si="118"/>
        <v>3.5397010976810822E-31</v>
      </c>
      <c r="S256" s="26">
        <f t="shared" si="118"/>
        <v>2.0530266366550271E-30</v>
      </c>
      <c r="T256" s="26">
        <f t="shared" si="122"/>
        <v>1.1163332336811726E-29</v>
      </c>
      <c r="U256" s="26">
        <f t="shared" si="122"/>
        <v>5.7129994900153729E-29</v>
      </c>
      <c r="V256" s="26">
        <f t="shared" si="122"/>
        <v>2.7612830868407781E-28</v>
      </c>
      <c r="W256" s="26">
        <f t="shared" si="122"/>
        <v>1.2643769923955172E-27</v>
      </c>
      <c r="X256" s="26">
        <f t="shared" si="122"/>
        <v>5.5000399169205262E-27</v>
      </c>
      <c r="Y256" s="26">
        <f t="shared" si="122"/>
        <v>2.2785879655813582E-26</v>
      </c>
      <c r="Z256" s="26">
        <f t="shared" si="122"/>
        <v>9.0107796820717032E-26</v>
      </c>
      <c r="AA256" s="26">
        <f t="shared" si="122"/>
        <v>3.4084253580010469E-25</v>
      </c>
      <c r="AB256" s="26">
        <f t="shared" si="122"/>
        <v>1.2355541922753797E-24</v>
      </c>
      <c r="AC256" s="26">
        <f t="shared" si="122"/>
        <v>4.2997285891183252E-24</v>
      </c>
      <c r="AD256" s="26">
        <f t="shared" si="122"/>
        <v>1.4387553355895858E-23</v>
      </c>
      <c r="AE256" s="26">
        <f t="shared" si="122"/>
        <v>4.63598941467756E-23</v>
      </c>
      <c r="AF256" s="26">
        <f t="shared" si="122"/>
        <v>1.440468139560536E-22</v>
      </c>
      <c r="AG256" s="26">
        <f t="shared" si="122"/>
        <v>4.3214044186816027E-22</v>
      </c>
      <c r="AH256" s="26">
        <f t="shared" si="122"/>
        <v>1.2532072814176562E-21</v>
      </c>
      <c r="AI256" s="26">
        <f t="shared" si="122"/>
        <v>3.5170655962366579E-21</v>
      </c>
      <c r="AJ256" s="26">
        <f t="shared" si="120"/>
        <v>9.5620220897684081E-21</v>
      </c>
      <c r="AK256" s="26">
        <f t="shared" si="120"/>
        <v>2.5208967327571277E-20</v>
      </c>
      <c r="AL256" s="26">
        <f t="shared" si="120"/>
        <v>6.4505298749961762E-20</v>
      </c>
      <c r="AM256" s="26">
        <f t="shared" si="120"/>
        <v>1.6034174260704737E-19</v>
      </c>
      <c r="AN256" s="26">
        <f t="shared" si="120"/>
        <v>3.8749254463369914E-19</v>
      </c>
      <c r="AO256" s="26">
        <f t="shared" si="120"/>
        <v>9.1113111846302392E-19</v>
      </c>
      <c r="AP256" s="26">
        <f t="shared" si="120"/>
        <v>2.0860107185863956E-18</v>
      </c>
      <c r="AQ256" s="26">
        <f t="shared" si="120"/>
        <v>4.653408526077334E-18</v>
      </c>
      <c r="AR256" s="26">
        <f t="shared" si="120"/>
        <v>1.0121163544218227E-17</v>
      </c>
      <c r="AS256" s="26">
        <f t="shared" si="120"/>
        <v>2.1476615325536212E-17</v>
      </c>
      <c r="AT256" s="26">
        <f t="shared" si="120"/>
        <v>4.4487274602896382E-17</v>
      </c>
      <c r="AU256" s="26">
        <f t="shared" si="120"/>
        <v>9.0009136987255575E-17</v>
      </c>
      <c r="AV256" s="26">
        <f t="shared" si="120"/>
        <v>1.7797261177025456E-16</v>
      </c>
      <c r="AW256" s="26">
        <f t="shared" si="120"/>
        <v>3.4408038275582492E-16</v>
      </c>
      <c r="AX256" s="26">
        <f t="shared" si="120"/>
        <v>6.5076072390775681E-16</v>
      </c>
      <c r="AY256" s="26">
        <f t="shared" si="121"/>
        <v>1.2045996378718122E-15</v>
      </c>
      <c r="AZ256" s="26">
        <f t="shared" si="121"/>
        <v>2.1833368436426535E-15</v>
      </c>
      <c r="BA256" s="26">
        <f t="shared" si="121"/>
        <v>3.8765368448349185E-15</v>
      </c>
      <c r="BB256" s="26">
        <f t="shared" si="121"/>
        <v>6.7451741100127795E-15</v>
      </c>
      <c r="BC256" s="26">
        <f t="shared" si="121"/>
        <v>1.1506473481786482E-14</v>
      </c>
      <c r="BD256" s="26">
        <f t="shared" si="121"/>
        <v>1.9251215248373432E-14</v>
      </c>
      <c r="BE256" s="26">
        <f t="shared" si="121"/>
        <v>3.1601051445443209E-14</v>
      </c>
      <c r="BF256" s="26">
        <f t="shared" si="121"/>
        <v>5.0912805106547505E-14</v>
      </c>
      <c r="BG256" s="26">
        <f t="shared" si="121"/>
        <v>8.0534800804902656E-14</v>
      </c>
      <c r="BH256" s="26">
        <f t="shared" si="121"/>
        <v>1.2511656553618796E-13</v>
      </c>
      <c r="BI256" s="26">
        <f t="shared" si="121"/>
        <v>1.9096738950260285E-13</v>
      </c>
      <c r="BJ256" s="26">
        <f t="shared" si="121"/>
        <v>2.8645108425390273E-13</v>
      </c>
      <c r="BK256" s="26">
        <f t="shared" si="121"/>
        <v>4.2239397169643254E-13</v>
      </c>
      <c r="BL256" s="26">
        <f t="shared" si="121"/>
        <v>6.1247125895982938E-13</v>
      </c>
      <c r="BM256" s="26">
        <f t="shared" si="121"/>
        <v>8.735245824509042E-13</v>
      </c>
      <c r="BN256" s="26">
        <f t="shared" si="121"/>
        <v>1.2257522366649777E-12</v>
      </c>
      <c r="BO256" s="26">
        <f t="shared" si="109"/>
        <v>1.6927054696802058E-12</v>
      </c>
      <c r="BP256" s="26">
        <f t="shared" si="124"/>
        <v>2.3010214978465365E-12</v>
      </c>
      <c r="BQ256" s="26">
        <f t="shared" si="124"/>
        <v>3.0798287740407426E-12</v>
      </c>
      <c r="BR256" s="26">
        <f t="shared" si="124"/>
        <v>4.0597742930537022E-12</v>
      </c>
      <c r="BS256" s="26">
        <f t="shared" si="124"/>
        <v>5.2716472163533228E-12</v>
      </c>
      <c r="BT256" s="26">
        <f t="shared" si="124"/>
        <v>6.7446074679814464E-12</v>
      </c>
      <c r="BU256" s="26">
        <f t="shared" si="124"/>
        <v>8.5040702857157576E-12</v>
      </c>
      <c r="BV256" s="26">
        <f t="shared" si="124"/>
        <v>1.0569344497960997E-11</v>
      </c>
      <c r="BW256" s="26">
        <f t="shared" si="124"/>
        <v>1.2951168610177582E-11</v>
      </c>
      <c r="BX256" s="26">
        <f t="shared" si="124"/>
        <v>1.5649328737297899E-11</v>
      </c>
      <c r="BY256" s="26">
        <f t="shared" si="124"/>
        <v>1.8650569864998887E-11</v>
      </c>
      <c r="BZ256" s="26">
        <f t="shared" si="124"/>
        <v>2.192702132776893E-11</v>
      </c>
      <c r="CA256" s="26">
        <f t="shared" si="124"/>
        <v>2.5435344740211976E-11</v>
      </c>
      <c r="CB256" s="26">
        <f t="shared" si="124"/>
        <v>2.9116776215769002E-11</v>
      </c>
      <c r="CC256" s="26">
        <f t="shared" si="124"/>
        <v>3.2898175724310406E-11</v>
      </c>
      <c r="CD256" s="26">
        <f t="shared" si="124"/>
        <v>3.6694119077115487E-11</v>
      </c>
      <c r="CE256" s="26">
        <f t="shared" si="124"/>
        <v>4.0409979236823315E-11</v>
      </c>
      <c r="CF256" s="26">
        <f t="shared" si="129"/>
        <v>4.3945852420045363E-11</v>
      </c>
      <c r="CG256" s="26">
        <f t="shared" si="129"/>
        <v>4.7201100747456129E-11</v>
      </c>
      <c r="CH256" s="26">
        <f t="shared" si="129"/>
        <v>5.0079216646691286E-11</v>
      </c>
      <c r="CI256" s="26">
        <f t="shared" si="129"/>
        <v>5.2492672870628199E-11</v>
      </c>
      <c r="CJ256" s="26">
        <f t="shared" si="129"/>
        <v>5.4367411187436342E-11</v>
      </c>
      <c r="CK256" s="26">
        <f t="shared" si="129"/>
        <v>5.5646644391846615E-11</v>
      </c>
      <c r="CL256" s="26">
        <f t="shared" si="129"/>
        <v>5.6293698396402975E-11</v>
      </c>
      <c r="CM256" s="26">
        <f t="shared" si="129"/>
        <v>5.6293698396402982E-11</v>
      </c>
      <c r="CN256" s="26">
        <f t="shared" si="129"/>
        <v>5.565399727826203E-11</v>
      </c>
      <c r="CO256" s="26">
        <f t="shared" si="129"/>
        <v>5.4403345654031438E-11</v>
      </c>
      <c r="CP256" s="26">
        <f t="shared" si="129"/>
        <v>5.2589900798897036E-11</v>
      </c>
      <c r="CQ256" s="26">
        <f t="shared" si="129"/>
        <v>5.0278256807736764E-11</v>
      </c>
      <c r="CR256" s="26">
        <f t="shared" si="129"/>
        <v>4.7545742850794529E-11</v>
      </c>
      <c r="CS256" s="26">
        <f t="shared" si="129"/>
        <v>4.4478275570098142E-11</v>
      </c>
      <c r="CT256" s="26">
        <f t="shared" si="129"/>
        <v>4.1166063559558915E-11</v>
      </c>
      <c r="CU256" s="26">
        <f t="shared" si="129"/>
        <v>3.7699447680859226E-11</v>
      </c>
      <c r="CV256" s="26">
        <f t="shared" si="126"/>
        <v>3.4165124460778595E-11</v>
      </c>
      <c r="CW256" s="26">
        <f t="shared" si="126"/>
        <v>3.0642946681316913E-11</v>
      </c>
      <c r="CX256" s="26">
        <f t="shared" si="126"/>
        <v>2.7203432257903739E-11</v>
      </c>
      <c r="CY256" s="26">
        <f t="shared" si="126"/>
        <v>2.390604652967303E-11</v>
      </c>
      <c r="CZ256" s="26">
        <f t="shared" si="126"/>
        <v>2.0798260480815539E-11</v>
      </c>
      <c r="DA256" s="26">
        <f t="shared" si="126"/>
        <v>1.7915333285454981E-11</v>
      </c>
      <c r="DB256" s="26">
        <f t="shared" si="126"/>
        <v>1.528072544935862E-11</v>
      </c>
      <c r="DC256" s="26">
        <f t="shared" si="126"/>
        <v>1.2907020525186463E-11</v>
      </c>
      <c r="DD256" s="26">
        <f t="shared" si="126"/>
        <v>1.0797219093184804E-11</v>
      </c>
      <c r="DE256" s="26">
        <f t="shared" si="126"/>
        <v>8.9462672486388396E-12</v>
      </c>
      <c r="DF256" s="26">
        <f t="shared" si="126"/>
        <v>7.3426910436941307E-12</v>
      </c>
      <c r="DG256" s="26">
        <f t="shared" si="126"/>
        <v>5.9702254280503786E-12</v>
      </c>
      <c r="DH256" s="26">
        <f t="shared" si="126"/>
        <v>4.8093482614850329E-12</v>
      </c>
      <c r="DI256" s="26">
        <f t="shared" si="126"/>
        <v>3.838654116965114E-12</v>
      </c>
      <c r="DJ256" s="26">
        <f t="shared" si="126"/>
        <v>3.0360264379633172E-12</v>
      </c>
      <c r="DK256" s="26">
        <f t="shared" si="126"/>
        <v>2.3795882892144915E-12</v>
      </c>
      <c r="DL256" s="26">
        <f t="shared" si="127"/>
        <v>1.8484301889434061E-12</v>
      </c>
      <c r="DM256" s="26">
        <f t="shared" si="127"/>
        <v>1.4231276675935947E-12</v>
      </c>
      <c r="DN256" s="26">
        <f t="shared" si="127"/>
        <v>1.0860711147424794E-12</v>
      </c>
      <c r="DO256" s="26">
        <f t="shared" si="127"/>
        <v>8.2163640854431141E-13</v>
      </c>
      <c r="DP256" s="26">
        <f t="shared" si="127"/>
        <v>6.1622730640823247E-13</v>
      </c>
      <c r="DQ256" s="26">
        <f t="shared" si="127"/>
        <v>4.5822030476509328E-13</v>
      </c>
      <c r="DR256" s="26">
        <f t="shared" si="127"/>
        <v>3.3784039419121622E-13</v>
      </c>
      <c r="DS256" s="26">
        <f t="shared" si="127"/>
        <v>2.469925570977792E-13</v>
      </c>
      <c r="DT256" s="26">
        <f t="shared" si="127"/>
        <v>1.7906960389588915E-13</v>
      </c>
      <c r="DU256" s="26">
        <f t="shared" si="127"/>
        <v>1.2875252511522587E-13</v>
      </c>
      <c r="DV256" s="26">
        <f t="shared" si="127"/>
        <v>9.1815325287087571E-14</v>
      </c>
      <c r="DW256" s="26">
        <f t="shared" si="127"/>
        <v>6.4942547154281744E-14</v>
      </c>
      <c r="DX256" s="26">
        <f t="shared" si="127"/>
        <v>4.5564529051794337E-14</v>
      </c>
      <c r="DY256" s="26">
        <f t="shared" si="127"/>
        <v>3.1712912220049043E-14</v>
      </c>
      <c r="DZ256" s="26">
        <f t="shared" si="127"/>
        <v>2.1897010818605207E-14</v>
      </c>
      <c r="EA256" s="26">
        <f t="shared" si="127"/>
        <v>1.5000314497784559E-14</v>
      </c>
      <c r="EB256" s="26">
        <f t="shared" si="128"/>
        <v>1.0195526260212992E-14</v>
      </c>
      <c r="EC256" s="26">
        <f t="shared" si="128"/>
        <v>6.8760525940971129E-15</v>
      </c>
      <c r="ED256" s="26">
        <f t="shared" si="128"/>
        <v>4.6016659668188494E-15</v>
      </c>
      <c r="EE256" s="26">
        <f t="shared" si="128"/>
        <v>3.0560682375056343E-15</v>
      </c>
      <c r="EF256" s="26">
        <f t="shared" si="128"/>
        <v>2.014226792901461E-15</v>
      </c>
      <c r="EG256" s="26">
        <f t="shared" si="128"/>
        <v>1.317576924679894E-15</v>
      </c>
      <c r="EH256" s="26">
        <f t="shared" si="128"/>
        <v>8.5544173468023704E-16</v>
      </c>
      <c r="EI256" s="26">
        <f t="shared" si="128"/>
        <v>5.5128467346059622E-16</v>
      </c>
      <c r="EJ256" s="26">
        <f t="shared" si="128"/>
        <v>3.5266004846375924E-16</v>
      </c>
      <c r="EK256" s="26">
        <f t="shared" si="128"/>
        <v>2.2395200157917869E-16</v>
      </c>
      <c r="EL256" s="26">
        <f t="shared" si="128"/>
        <v>1.4118713143035064E-16</v>
      </c>
      <c r="EM256" s="26">
        <f t="shared" si="128"/>
        <v>8.8368923988781186E-17</v>
      </c>
      <c r="EN256" s="26">
        <f t="shared" si="128"/>
        <v>5.491497419302813E-17</v>
      </c>
      <c r="EO256" s="26">
        <f t="shared" si="128"/>
        <v>3.3883707480804536E-17</v>
      </c>
      <c r="EP256" s="26">
        <f t="shared" si="128"/>
        <v>2.0759736273450636E-17</v>
      </c>
      <c r="EQ256" s="26">
        <f t="shared" si="128"/>
        <v>1.263004934119012E-17</v>
      </c>
      <c r="ER256" s="26">
        <f t="shared" si="119"/>
        <v>7.6306548103024419E-18</v>
      </c>
      <c r="ES256" s="26">
        <f t="shared" si="119"/>
        <v>4.5783928861814351E-18</v>
      </c>
      <c r="ET256" s="26">
        <f t="shared" si="119"/>
        <v>2.7282204184780323E-18</v>
      </c>
      <c r="EU256" s="26">
        <f t="shared" si="119"/>
        <v>1.6146610639971554E-18</v>
      </c>
      <c r="EV256" s="26">
        <f t="shared" si="119"/>
        <v>9.4915886870105619E-19</v>
      </c>
      <c r="EW256" s="26">
        <f t="shared" si="119"/>
        <v>5.5420685622142087E-19</v>
      </c>
      <c r="EX256" s="26">
        <f t="shared" si="119"/>
        <v>3.2143997660842691E-19</v>
      </c>
      <c r="EY256" s="26">
        <f t="shared" si="119"/>
        <v>1.8520051632405932E-19</v>
      </c>
      <c r="EZ256" s="26">
        <f t="shared" si="119"/>
        <v>1.0600292710653165E-19</v>
      </c>
      <c r="FA256" s="26">
        <f t="shared" si="119"/>
        <v>6.027617423704864E-20</v>
      </c>
      <c r="FB256" s="26">
        <f t="shared" si="119"/>
        <v>3.405212440664399E-20</v>
      </c>
      <c r="FC256" s="26">
        <f t="shared" si="119"/>
        <v>1.9113127892761665E-20</v>
      </c>
      <c r="FD256" s="26">
        <f t="shared" si="119"/>
        <v>1.0659244401732226E-20</v>
      </c>
      <c r="FE256" s="26">
        <f t="shared" si="119"/>
        <v>5.9067150506415061E-21</v>
      </c>
      <c r="FF256" s="26">
        <f t="shared" si="131"/>
        <v>3.2524317051000711E-21</v>
      </c>
      <c r="FG256" s="26">
        <f t="shared" si="131"/>
        <v>1.7796324424132316E-21</v>
      </c>
      <c r="FH256" s="26">
        <f t="shared" si="131"/>
        <v>9.676751405621939E-22</v>
      </c>
    </row>
    <row r="257" spans="2:164" ht="19.2" customHeight="1" x14ac:dyDescent="0.3">
      <c r="B257" s="26">
        <f t="shared" si="130"/>
        <v>3.0998194679827311E-9</v>
      </c>
      <c r="C257" s="3">
        <v>34</v>
      </c>
      <c r="D257" s="26">
        <f t="shared" si="118"/>
        <v>5.1017183146973508E-47</v>
      </c>
      <c r="E257" s="26">
        <f t="shared" si="118"/>
        <v>4.4384949337866949E-45</v>
      </c>
      <c r="F257" s="26">
        <f t="shared" si="118"/>
        <v>1.9307452961971928E-43</v>
      </c>
      <c r="G257" s="26">
        <f t="shared" si="118"/>
        <v>5.5991613589719301E-42</v>
      </c>
      <c r="H257" s="26">
        <f t="shared" si="118"/>
        <v>1.2178175955763917E-40</v>
      </c>
      <c r="I257" s="26">
        <f t="shared" si="118"/>
        <v>2.1190026163029253E-39</v>
      </c>
      <c r="J257" s="26">
        <f t="shared" si="118"/>
        <v>3.0725537936392112E-38</v>
      </c>
      <c r="K257" s="26">
        <f t="shared" si="118"/>
        <v>3.8187454292373095E-37</v>
      </c>
      <c r="L257" s="26">
        <f t="shared" si="118"/>
        <v>4.1528856542955951E-36</v>
      </c>
      <c r="M257" s="26">
        <f t="shared" si="118"/>
        <v>4.0144561324857329E-35</v>
      </c>
      <c r="N257" s="26">
        <f t="shared" si="118"/>
        <v>3.4925768352626308E-34</v>
      </c>
      <c r="O257" s="26">
        <f t="shared" si="118"/>
        <v>2.7623107697076738E-33</v>
      </c>
      <c r="P257" s="26">
        <f t="shared" si="118"/>
        <v>2.0026753080380782E-32</v>
      </c>
      <c r="Q257" s="26">
        <f t="shared" si="118"/>
        <v>1.3402519369177926E-31</v>
      </c>
      <c r="R257" s="26">
        <f t="shared" si="118"/>
        <v>8.3287084651319678E-31</v>
      </c>
      <c r="S257" s="26">
        <f t="shared" si="118"/>
        <v>4.8306509097765402E-30</v>
      </c>
      <c r="T257" s="26">
        <f t="shared" si="122"/>
        <v>2.6266664321909969E-29</v>
      </c>
      <c r="U257" s="26">
        <f t="shared" si="122"/>
        <v>1.3442351741212656E-28</v>
      </c>
      <c r="V257" s="26">
        <f t="shared" si="122"/>
        <v>6.4971366749194849E-28</v>
      </c>
      <c r="W257" s="26">
        <f t="shared" si="122"/>
        <v>2.9750046879894551E-27</v>
      </c>
      <c r="X257" s="26">
        <f t="shared" si="122"/>
        <v>1.2941270392754193E-26</v>
      </c>
      <c r="Y257" s="26">
        <f t="shared" si="122"/>
        <v>5.3613834484267303E-26</v>
      </c>
      <c r="Z257" s="26">
        <f t="shared" si="122"/>
        <v>2.120183454605109E-25</v>
      </c>
      <c r="AA257" s="26">
        <f t="shared" si="122"/>
        <v>8.0198243717671773E-25</v>
      </c>
      <c r="AB257" s="26">
        <f t="shared" si="122"/>
        <v>2.9071863347656025E-24</v>
      </c>
      <c r="AC257" s="26">
        <f t="shared" si="122"/>
        <v>1.0117008444984307E-23</v>
      </c>
      <c r="AD257" s="26">
        <f t="shared" si="122"/>
        <v>3.3853066719755001E-23</v>
      </c>
      <c r="AE257" s="26">
        <f t="shared" si="122"/>
        <v>1.0908210387476624E-22</v>
      </c>
      <c r="AF257" s="26">
        <f t="shared" si="122"/>
        <v>3.389336798965971E-22</v>
      </c>
      <c r="AG257" s="26">
        <f t="shared" si="122"/>
        <v>1.0168010396897898E-21</v>
      </c>
      <c r="AH257" s="26">
        <f t="shared" si="122"/>
        <v>2.9487230151003711E-21</v>
      </c>
      <c r="AI257" s="26">
        <f t="shared" si="122"/>
        <v>8.2754484617333215E-21</v>
      </c>
      <c r="AJ257" s="26">
        <f t="shared" si="120"/>
        <v>2.2498875505337454E-20</v>
      </c>
      <c r="AK257" s="26">
        <f t="shared" si="120"/>
        <v>5.9315217241344244E-20</v>
      </c>
      <c r="AL257" s="26">
        <f t="shared" si="120"/>
        <v>1.5177717352932197E-19</v>
      </c>
      <c r="AM257" s="26">
        <f t="shared" si="120"/>
        <v>3.7727468848717068E-19</v>
      </c>
      <c r="AN257" s="26">
        <f t="shared" si="120"/>
        <v>9.1174716384399885E-19</v>
      </c>
      <c r="AO257" s="26">
        <f t="shared" si="120"/>
        <v>2.1438379257953526E-18</v>
      </c>
      <c r="AP257" s="26">
        <f t="shared" si="120"/>
        <v>4.9082605143209357E-18</v>
      </c>
      <c r="AQ257" s="26">
        <f t="shared" si="120"/>
        <v>1.094919653194668E-17</v>
      </c>
      <c r="AR257" s="26">
        <f t="shared" si="120"/>
        <v>2.3814502456984088E-17</v>
      </c>
      <c r="AS257" s="26">
        <f t="shared" si="120"/>
        <v>5.0533212530673494E-17</v>
      </c>
      <c r="AT257" s="26">
        <f t="shared" si="120"/>
        <v>1.0467594024210925E-16</v>
      </c>
      <c r="AU257" s="26">
        <f t="shared" si="120"/>
        <v>2.1178620467589571E-16</v>
      </c>
      <c r="AV257" s="26">
        <f t="shared" si="120"/>
        <v>4.1875908651824647E-16</v>
      </c>
      <c r="AW257" s="26">
        <f t="shared" si="120"/>
        <v>8.0960090060194181E-16</v>
      </c>
      <c r="AX257" s="26">
        <f t="shared" si="120"/>
        <v>1.5312017033123705E-15</v>
      </c>
      <c r="AY257" s="26">
        <f t="shared" si="121"/>
        <v>2.8343520891101495E-15</v>
      </c>
      <c r="AZ257" s="26">
        <f t="shared" si="121"/>
        <v>5.1372631615121316E-15</v>
      </c>
      <c r="BA257" s="26">
        <f t="shared" si="121"/>
        <v>9.1212631643174654E-15</v>
      </c>
      <c r="BB257" s="26">
        <f t="shared" si="121"/>
        <v>1.587099790591244E-14</v>
      </c>
      <c r="BC257" s="26">
        <f t="shared" si="121"/>
        <v>2.7074055251262337E-14</v>
      </c>
      <c r="BD257" s="26">
        <f t="shared" si="121"/>
        <v>4.5296977054996361E-14</v>
      </c>
      <c r="BE257" s="26">
        <f t="shared" si="121"/>
        <v>7.4355415165748799E-14</v>
      </c>
      <c r="BF257" s="26">
        <f t="shared" si="121"/>
        <v>1.1979483554481779E-13</v>
      </c>
      <c r="BG257" s="26">
        <f t="shared" si="121"/>
        <v>1.8949364895271232E-13</v>
      </c>
      <c r="BH257" s="26">
        <f t="shared" si="121"/>
        <v>2.9439191890867784E-13</v>
      </c>
      <c r="BI257" s="26">
        <f t="shared" si="121"/>
        <v>4.493350341237719E-13</v>
      </c>
      <c r="BJ257" s="26">
        <f t="shared" si="121"/>
        <v>6.7400255118565417E-13</v>
      </c>
      <c r="BK257" s="26">
        <f t="shared" si="121"/>
        <v>9.9386816869748942E-13</v>
      </c>
      <c r="BL257" s="26">
        <f t="shared" si="121"/>
        <v>1.4411088446113649E-12</v>
      </c>
      <c r="BM257" s="26">
        <f t="shared" si="121"/>
        <v>2.0553519587080123E-12</v>
      </c>
      <c r="BN257" s="26">
        <f t="shared" si="121"/>
        <v>2.8841229097999509E-12</v>
      </c>
      <c r="BO257" s="26">
        <f t="shared" si="109"/>
        <v>3.9828363992475471E-12</v>
      </c>
      <c r="BP257" s="26">
        <f t="shared" si="124"/>
        <v>5.4141682302271501E-12</v>
      </c>
      <c r="BQ257" s="26">
        <f t="shared" si="124"/>
        <v>7.2466559389194022E-12</v>
      </c>
      <c r="BR257" s="26">
        <f t="shared" si="124"/>
        <v>9.5524101013028391E-12</v>
      </c>
      <c r="BS257" s="26">
        <f t="shared" si="124"/>
        <v>1.2403875803184301E-11</v>
      </c>
      <c r="BT257" s="26">
        <f t="shared" si="124"/>
        <v>1.5869664630544597E-11</v>
      </c>
      <c r="BU257" s="26">
        <f t="shared" si="124"/>
        <v>2.0009577142860627E-11</v>
      </c>
      <c r="BV257" s="26">
        <f t="shared" si="124"/>
        <v>2.4869045877555316E-11</v>
      </c>
      <c r="BW257" s="26">
        <f t="shared" si="124"/>
        <v>3.0473337906300225E-11</v>
      </c>
      <c r="BX257" s="26">
        <f t="shared" si="124"/>
        <v>3.6821949970112746E-11</v>
      </c>
      <c r="BY257" s="26">
        <f t="shared" si="124"/>
        <v>4.3883693799997429E-11</v>
      </c>
      <c r="BZ257" s="26">
        <f t="shared" si="124"/>
        <v>5.1592991359456364E-11</v>
      </c>
      <c r="CA257" s="26">
        <f t="shared" si="124"/>
        <v>5.9847869976969421E-11</v>
      </c>
      <c r="CB257" s="26">
        <f t="shared" si="124"/>
        <v>6.8510061684162436E-11</v>
      </c>
      <c r="CC257" s="26">
        <f t="shared" si="124"/>
        <v>7.740747229249517E-11</v>
      </c>
      <c r="CD257" s="26">
        <f t="shared" si="124"/>
        <v>8.6339103710860072E-11</v>
      </c>
      <c r="CE257" s="26">
        <f t="shared" si="124"/>
        <v>9.5082304086643196E-11</v>
      </c>
      <c r="CF257" s="26">
        <f t="shared" si="129"/>
        <v>1.0340200569422449E-10</v>
      </c>
      <c r="CG257" s="26">
        <f t="shared" si="129"/>
        <v>1.110614135234263E-10</v>
      </c>
      <c r="CH257" s="26">
        <f t="shared" si="129"/>
        <v>1.1783345093339139E-10</v>
      </c>
      <c r="CI257" s="26">
        <f t="shared" si="129"/>
        <v>1.2351217146030178E-10</v>
      </c>
      <c r="CJ257" s="26">
        <f t="shared" si="129"/>
        <v>1.2792332044102681E-10</v>
      </c>
      <c r="CK257" s="26">
        <f t="shared" si="129"/>
        <v>1.3093328092199217E-10</v>
      </c>
      <c r="CL257" s="26">
        <f t="shared" si="129"/>
        <v>1.3245576093271302E-10</v>
      </c>
      <c r="CM257" s="26">
        <f t="shared" si="129"/>
        <v>1.3245576093271305E-10</v>
      </c>
      <c r="CN257" s="26">
        <f t="shared" si="129"/>
        <v>1.3095058183120491E-10</v>
      </c>
      <c r="CO257" s="26">
        <f t="shared" si="129"/>
        <v>1.2800787212713295E-10</v>
      </c>
      <c r="CP257" s="26">
        <f t="shared" si="129"/>
        <v>1.2374094305622844E-10</v>
      </c>
      <c r="CQ257" s="26">
        <f t="shared" si="129"/>
        <v>1.1830178072408663E-10</v>
      </c>
      <c r="CR257" s="26">
        <f t="shared" si="129"/>
        <v>1.1187233611951667E-10</v>
      </c>
      <c r="CS257" s="26">
        <f t="shared" si="129"/>
        <v>1.0465476604728986E-10</v>
      </c>
      <c r="CT257" s="26">
        <f t="shared" si="129"/>
        <v>9.6861326022491666E-11</v>
      </c>
      <c r="CU257" s="26">
        <f t="shared" si="129"/>
        <v>8.8704582778492397E-11</v>
      </c>
      <c r="CV257" s="26">
        <f t="shared" si="126"/>
        <v>8.0388528143008551E-11</v>
      </c>
      <c r="CW257" s="26">
        <f t="shared" si="126"/>
        <v>7.2101051014863409E-11</v>
      </c>
      <c r="CX257" s="26">
        <f t="shared" si="126"/>
        <v>6.4008075900950041E-11</v>
      </c>
      <c r="CY257" s="26">
        <f t="shared" si="126"/>
        <v>5.6249521246289539E-11</v>
      </c>
      <c r="CZ257" s="26">
        <f t="shared" si="126"/>
        <v>4.8937083484271905E-11</v>
      </c>
      <c r="DA257" s="26">
        <f t="shared" si="126"/>
        <v>4.2153725377541177E-11</v>
      </c>
      <c r="DB257" s="26">
        <f t="shared" si="126"/>
        <v>3.5954648116137965E-11</v>
      </c>
      <c r="DC257" s="26">
        <f t="shared" si="126"/>
        <v>3.0369460059262301E-11</v>
      </c>
      <c r="DD257" s="26">
        <f t="shared" si="126"/>
        <v>2.5405221395728979E-11</v>
      </c>
      <c r="DE257" s="26">
        <f t="shared" si="126"/>
        <v>2.1050040585032585E-11</v>
      </c>
      <c r="DF257" s="26">
        <f t="shared" si="126"/>
        <v>1.7276920102809739E-11</v>
      </c>
      <c r="DG257" s="26">
        <f t="shared" si="126"/>
        <v>1.4047589242471495E-11</v>
      </c>
      <c r="DH257" s="26">
        <f t="shared" si="126"/>
        <v>1.1316113556435383E-11</v>
      </c>
      <c r="DI257" s="26">
        <f t="shared" si="126"/>
        <v>9.0321273340355728E-12</v>
      </c>
      <c r="DJ257" s="26">
        <f t="shared" si="126"/>
        <v>7.1435916187372245E-12</v>
      </c>
      <c r="DK257" s="26">
        <f t="shared" si="126"/>
        <v>5.5990312687399861E-12</v>
      </c>
      <c r="DL257" s="26">
        <f t="shared" si="127"/>
        <v>4.3492475033962542E-12</v>
      </c>
      <c r="DM257" s="26">
        <f t="shared" si="127"/>
        <v>3.3485356884555206E-12</v>
      </c>
      <c r="DN257" s="26">
        <f t="shared" si="127"/>
        <v>2.5554614464528954E-12</v>
      </c>
      <c r="DO257" s="26">
        <f t="shared" si="127"/>
        <v>1.933262137751323E-12</v>
      </c>
      <c r="DP257" s="26">
        <f t="shared" si="127"/>
        <v>1.4499466033134896E-12</v>
      </c>
      <c r="DQ257" s="26">
        <f t="shared" si="127"/>
        <v>1.0781654229766912E-12</v>
      </c>
      <c r="DR257" s="26">
        <f t="shared" si="127"/>
        <v>7.9491857456756841E-13</v>
      </c>
      <c r="DS257" s="26">
        <f t="shared" si="127"/>
        <v>5.811589578771281E-13</v>
      </c>
      <c r="DT257" s="26">
        <f t="shared" si="127"/>
        <v>4.2134024446091609E-13</v>
      </c>
      <c r="DU257" s="26">
        <f t="shared" si="127"/>
        <v>3.029471179181788E-13</v>
      </c>
      <c r="DV257" s="26">
        <f t="shared" si="127"/>
        <v>2.1603605949902981E-13</v>
      </c>
      <c r="DW257" s="26">
        <f t="shared" si="127"/>
        <v>1.5280599330419248E-13</v>
      </c>
      <c r="DX257" s="26">
        <f t="shared" si="127"/>
        <v>1.0721065659245737E-13</v>
      </c>
      <c r="DY257" s="26">
        <f t="shared" si="127"/>
        <v>7.4618616988350776E-14</v>
      </c>
      <c r="DZ257" s="26">
        <f t="shared" si="127"/>
        <v>5.1522378396718192E-14</v>
      </c>
      <c r="EA257" s="26">
        <f t="shared" si="127"/>
        <v>3.5294857641846057E-14</v>
      </c>
      <c r="EB257" s="26">
        <f t="shared" si="128"/>
        <v>2.3989473553442361E-14</v>
      </c>
      <c r="EC257" s="26">
        <f t="shared" si="128"/>
        <v>1.6178947280228518E-14</v>
      </c>
      <c r="ED257" s="26">
        <f t="shared" si="128"/>
        <v>1.0827449333691422E-14</v>
      </c>
      <c r="EE257" s="26">
        <f t="shared" si="128"/>
        <v>7.1907487941309125E-15</v>
      </c>
      <c r="EF257" s="26">
        <f t="shared" si="128"/>
        <v>4.7393571597681485E-15</v>
      </c>
      <c r="EG257" s="26">
        <f t="shared" si="128"/>
        <v>3.1001809992468126E-15</v>
      </c>
      <c r="EH257" s="26">
        <f t="shared" si="128"/>
        <v>2.0128040816005597E-15</v>
      </c>
      <c r="EI257" s="26">
        <f t="shared" si="128"/>
        <v>1.2971404081425806E-15</v>
      </c>
      <c r="EJ257" s="26">
        <f t="shared" si="128"/>
        <v>8.2978834932649326E-16</v>
      </c>
      <c r="EK257" s="26">
        <f t="shared" si="128"/>
        <v>5.2694588606865623E-16</v>
      </c>
      <c r="EL257" s="26">
        <f t="shared" si="128"/>
        <v>3.3220501513023718E-16</v>
      </c>
      <c r="EM257" s="26">
        <f t="shared" si="128"/>
        <v>2.0792687997360304E-16</v>
      </c>
      <c r="EN257" s="26">
        <f t="shared" si="128"/>
        <v>1.2921170398359574E-16</v>
      </c>
      <c r="EO257" s="26">
        <f t="shared" si="128"/>
        <v>7.9726370543069575E-17</v>
      </c>
      <c r="EP257" s="26">
        <f t="shared" si="128"/>
        <v>4.8846438290472137E-17</v>
      </c>
      <c r="EQ257" s="26">
        <f t="shared" si="128"/>
        <v>2.9717763155741492E-17</v>
      </c>
      <c r="ER257" s="26">
        <f t="shared" si="119"/>
        <v>1.7954481906594001E-17</v>
      </c>
      <c r="ES257" s="26">
        <f t="shared" si="119"/>
        <v>1.077268914395633E-17</v>
      </c>
      <c r="ET257" s="26">
        <f t="shared" si="119"/>
        <v>6.4193421611247888E-18</v>
      </c>
      <c r="EU257" s="26">
        <f t="shared" si="119"/>
        <v>3.7992025035227224E-18</v>
      </c>
      <c r="EV257" s="26">
        <f t="shared" si="119"/>
        <v>2.2333149851789579E-18</v>
      </c>
      <c r="EW257" s="26">
        <f t="shared" si="119"/>
        <v>1.3040161322856976E-18</v>
      </c>
      <c r="EX257" s="26">
        <f t="shared" si="119"/>
        <v>7.5632935672571115E-19</v>
      </c>
      <c r="EY257" s="26">
        <f t="shared" si="119"/>
        <v>4.35765920762493E-19</v>
      </c>
      <c r="EZ257" s="26">
        <f t="shared" si="119"/>
        <v>2.4941865201536884E-19</v>
      </c>
      <c r="FA257" s="26">
        <f t="shared" si="119"/>
        <v>1.4182629232246752E-19</v>
      </c>
      <c r="FB257" s="26">
        <f t="shared" si="119"/>
        <v>8.0122645662691833E-20</v>
      </c>
      <c r="FC257" s="26">
        <f t="shared" si="119"/>
        <v>4.4972065630027499E-20</v>
      </c>
      <c r="FD257" s="26">
        <f t="shared" si="119"/>
        <v>2.5080575062899384E-20</v>
      </c>
      <c r="FE257" s="26">
        <f t="shared" si="119"/>
        <v>1.3898153060332969E-20</v>
      </c>
      <c r="FF257" s="26">
        <f t="shared" si="131"/>
        <v>7.6527804825884104E-21</v>
      </c>
      <c r="FG257" s="26">
        <f t="shared" si="131"/>
        <v>4.1873704527370193E-21</v>
      </c>
      <c r="FH257" s="26">
        <f t="shared" si="131"/>
        <v>2.2768826836757528E-21</v>
      </c>
    </row>
    <row r="258" spans="2:164" ht="19.2" customHeight="1" x14ac:dyDescent="0.3">
      <c r="B258" s="26">
        <f t="shared" si="130"/>
        <v>7.0853016411033752E-9</v>
      </c>
      <c r="C258" s="3">
        <v>35</v>
      </c>
      <c r="D258" s="26">
        <f t="shared" si="118"/>
        <v>1.1661070433593928E-46</v>
      </c>
      <c r="E258" s="26">
        <f t="shared" si="118"/>
        <v>1.0145131277226717E-44</v>
      </c>
      <c r="F258" s="26">
        <f t="shared" si="118"/>
        <v>4.4131321055935772E-43</v>
      </c>
      <c r="G258" s="26">
        <f t="shared" si="118"/>
        <v>1.2798083106221535E-41</v>
      </c>
      <c r="H258" s="26">
        <f t="shared" si="118"/>
        <v>2.7835830756031769E-40</v>
      </c>
      <c r="I258" s="26">
        <f t="shared" si="118"/>
        <v>4.8434345515495366E-39</v>
      </c>
      <c r="J258" s="26">
        <f t="shared" si="118"/>
        <v>7.0229800997467572E-38</v>
      </c>
      <c r="K258" s="26">
        <f t="shared" si="118"/>
        <v>8.7285609811138388E-37</v>
      </c>
      <c r="L258" s="26">
        <f t="shared" si="118"/>
        <v>9.4923100669613468E-36</v>
      </c>
      <c r="M258" s="26">
        <f t="shared" si="118"/>
        <v>9.175899731395948E-35</v>
      </c>
      <c r="N258" s="26">
        <f t="shared" si="118"/>
        <v>7.9830327663145725E-34</v>
      </c>
      <c r="O258" s="26">
        <f t="shared" si="118"/>
        <v>6.3138531879032453E-33</v>
      </c>
      <c r="P258" s="26">
        <f t="shared" si="118"/>
        <v>4.5775435612298864E-32</v>
      </c>
      <c r="Q258" s="26">
        <f t="shared" si="118"/>
        <v>3.0634329986692359E-31</v>
      </c>
      <c r="R258" s="26">
        <f t="shared" si="118"/>
        <v>1.9037047920301614E-30</v>
      </c>
      <c r="S258" s="26">
        <f t="shared" ref="S258" si="132">$B258*S$221</f>
        <v>1.1041487793774933E-29</v>
      </c>
      <c r="T258" s="26">
        <f t="shared" si="122"/>
        <v>6.0038089878651278E-29</v>
      </c>
      <c r="U258" s="26">
        <f t="shared" si="122"/>
        <v>3.0725375408486029E-28</v>
      </c>
      <c r="V258" s="26">
        <f t="shared" si="122"/>
        <v>1.4850598114101658E-27</v>
      </c>
      <c r="W258" s="26">
        <f t="shared" si="122"/>
        <v>6.8000107154044586E-27</v>
      </c>
      <c r="X258" s="26">
        <f t="shared" si="122"/>
        <v>2.958004661200954E-26</v>
      </c>
      <c r="Y258" s="26">
        <f t="shared" si="122"/>
        <v>1.225459073926108E-25</v>
      </c>
      <c r="Z258" s="26">
        <f t="shared" si="122"/>
        <v>4.8461336105259559E-25</v>
      </c>
      <c r="AA258" s="26">
        <f t="shared" si="122"/>
        <v>1.8331027135467808E-24</v>
      </c>
      <c r="AB258" s="26">
        <f t="shared" si="122"/>
        <v>6.6449973366070808E-24</v>
      </c>
      <c r="AC258" s="26">
        <f t="shared" si="122"/>
        <v>2.3124590731392666E-23</v>
      </c>
      <c r="AD258" s="26">
        <f t="shared" si="122"/>
        <v>7.7378438216582742E-23</v>
      </c>
      <c r="AE258" s="26">
        <f t="shared" si="122"/>
        <v>2.4933052314232246E-22</v>
      </c>
      <c r="AF258" s="26">
        <f t="shared" si="122"/>
        <v>7.7470555404936368E-22</v>
      </c>
      <c r="AG258" s="26">
        <f t="shared" si="122"/>
        <v>2.3241166621480877E-21</v>
      </c>
      <c r="AH258" s="26">
        <f t="shared" si="122"/>
        <v>6.7399383202294099E-21</v>
      </c>
      <c r="AI258" s="26">
        <f t="shared" si="122"/>
        <v>1.8915310769676135E-20</v>
      </c>
      <c r="AJ258" s="26">
        <f t="shared" si="120"/>
        <v>5.1426001155056963E-20</v>
      </c>
      <c r="AK258" s="26">
        <f t="shared" si="120"/>
        <v>1.3557763940878664E-19</v>
      </c>
      <c r="AL258" s="26">
        <f t="shared" si="120"/>
        <v>3.4691925378130686E-19</v>
      </c>
      <c r="AM258" s="26">
        <f t="shared" si="120"/>
        <v>8.6234214511353178E-19</v>
      </c>
      <c r="AN258" s="26">
        <f t="shared" si="120"/>
        <v>2.0839935173577086E-18</v>
      </c>
      <c r="AO258" s="26">
        <f t="shared" si="120"/>
        <v>4.9002009732465133E-18</v>
      </c>
      <c r="AP258" s="26">
        <f t="shared" si="120"/>
        <v>1.1218881175590695E-17</v>
      </c>
      <c r="AQ258" s="26">
        <f t="shared" si="120"/>
        <v>2.5026734930163801E-17</v>
      </c>
      <c r="AR258" s="26">
        <f t="shared" si="120"/>
        <v>5.4433148473106406E-17</v>
      </c>
      <c r="AS258" s="26">
        <f t="shared" si="120"/>
        <v>1.1550448578439638E-16</v>
      </c>
      <c r="AT258" s="26">
        <f t="shared" si="120"/>
        <v>2.3925929198196367E-16</v>
      </c>
      <c r="AU258" s="26">
        <f t="shared" si="120"/>
        <v>4.8408275354490372E-16</v>
      </c>
      <c r="AV258" s="26">
        <f t="shared" si="120"/>
        <v>9.571636263274191E-16</v>
      </c>
      <c r="AW258" s="26">
        <f t="shared" si="120"/>
        <v>1.8505163442330073E-15</v>
      </c>
      <c r="AX258" s="26">
        <f t="shared" si="120"/>
        <v>3.4998896075711275E-15</v>
      </c>
      <c r="AY258" s="26">
        <f t="shared" si="121"/>
        <v>6.4785190608231893E-15</v>
      </c>
      <c r="AZ258" s="26">
        <f t="shared" si="121"/>
        <v>1.1742315797741998E-14</v>
      </c>
      <c r="BA258" s="26">
        <f t="shared" si="121"/>
        <v>2.0848601518439889E-14</v>
      </c>
      <c r="BB258" s="26">
        <f t="shared" si="121"/>
        <v>3.6276566642085525E-14</v>
      </c>
      <c r="BC258" s="26">
        <f t="shared" si="121"/>
        <v>6.1883554860028113E-14</v>
      </c>
      <c r="BD258" s="26">
        <f t="shared" si="121"/>
        <v>1.0353594755427725E-13</v>
      </c>
      <c r="BE258" s="26">
        <f t="shared" si="121"/>
        <v>1.6995523466456844E-13</v>
      </c>
      <c r="BF258" s="26">
        <f t="shared" si="121"/>
        <v>2.7381676695958311E-13</v>
      </c>
      <c r="BG258" s="26">
        <f t="shared" si="121"/>
        <v>4.3312834046334187E-13</v>
      </c>
      <c r="BH258" s="26">
        <f t="shared" si="121"/>
        <v>6.7289581464840555E-13</v>
      </c>
      <c r="BI258" s="26">
        <f t="shared" si="121"/>
        <v>1.02705150656862E-12</v>
      </c>
      <c r="BJ258" s="26">
        <f t="shared" si="121"/>
        <v>1.5405772598529216E-12</v>
      </c>
      <c r="BK258" s="26">
        <f t="shared" si="121"/>
        <v>2.2716986713085439E-12</v>
      </c>
      <c r="BL258" s="26">
        <f t="shared" si="121"/>
        <v>3.2939630733974006E-12</v>
      </c>
      <c r="BM258" s="26">
        <f t="shared" si="121"/>
        <v>4.6979473341897349E-12</v>
      </c>
      <c r="BN258" s="26">
        <f t="shared" si="121"/>
        <v>6.5922809366855918E-12</v>
      </c>
      <c r="BO258" s="26">
        <f t="shared" si="109"/>
        <v>9.1036260554229531E-12</v>
      </c>
      <c r="BP258" s="26">
        <f t="shared" si="124"/>
        <v>1.2375241669090611E-11</v>
      </c>
      <c r="BQ258" s="26">
        <f t="shared" si="124"/>
        <v>1.6563785003244325E-11</v>
      </c>
      <c r="BR258" s="26">
        <f t="shared" si="124"/>
        <v>2.1834080231549315E-11</v>
      </c>
      <c r="BS258" s="26">
        <f t="shared" si="124"/>
        <v>2.8351716121564078E-11</v>
      </c>
      <c r="BT258" s="26">
        <f t="shared" si="124"/>
        <v>3.6273519155530457E-11</v>
      </c>
      <c r="BU258" s="26">
        <f t="shared" si="124"/>
        <v>4.5736176326538515E-11</v>
      </c>
      <c r="BV258" s="26">
        <f t="shared" si="124"/>
        <v>5.6843533434412063E-11</v>
      </c>
      <c r="BW258" s="26">
        <f t="shared" si="124"/>
        <v>6.9653343785828985E-11</v>
      </c>
      <c r="BX258" s="26">
        <f t="shared" si="124"/>
        <v>8.4164457074543298E-11</v>
      </c>
      <c r="BY258" s="26">
        <f t="shared" si="124"/>
        <v>1.0030558582856541E-10</v>
      </c>
      <c r="BZ258" s="26">
        <f t="shared" si="124"/>
        <v>1.1792683739304294E-10</v>
      </c>
      <c r="CA258" s="26">
        <f t="shared" si="124"/>
        <v>1.3679513137592991E-10</v>
      </c>
      <c r="CB258" s="26">
        <f t="shared" si="124"/>
        <v>1.5659442670665676E-10</v>
      </c>
      <c r="CC258" s="26">
        <f t="shared" si="124"/>
        <v>1.7693136523998868E-10</v>
      </c>
      <c r="CD258" s="26">
        <f t="shared" si="124"/>
        <v>1.9734652276767987E-10</v>
      </c>
      <c r="CE258" s="26">
        <f t="shared" si="124"/>
        <v>2.1733098076946986E-10</v>
      </c>
      <c r="CF258" s="26">
        <f t="shared" si="129"/>
        <v>2.3634744158679849E-10</v>
      </c>
      <c r="CG258" s="26">
        <f t="shared" si="129"/>
        <v>2.5385465948211688E-10</v>
      </c>
      <c r="CH258" s="26">
        <f t="shared" si="129"/>
        <v>2.6933360213346563E-10</v>
      </c>
      <c r="CI258" s="26">
        <f t="shared" si="129"/>
        <v>2.8231353476640364E-10</v>
      </c>
      <c r="CJ258" s="26">
        <f t="shared" si="129"/>
        <v>2.9239616100806087E-10</v>
      </c>
      <c r="CK258" s="26">
        <f t="shared" si="129"/>
        <v>2.9927607067883879E-10</v>
      </c>
      <c r="CL258" s="26">
        <f t="shared" si="129"/>
        <v>3.0275602498905787E-10</v>
      </c>
      <c r="CM258" s="26">
        <f t="shared" si="129"/>
        <v>3.0275602498905792E-10</v>
      </c>
      <c r="CN258" s="26">
        <f t="shared" si="129"/>
        <v>2.9931561561418224E-10</v>
      </c>
      <c r="CO258" s="26">
        <f t="shared" si="129"/>
        <v>2.9258942200487484E-10</v>
      </c>
      <c r="CP258" s="26">
        <f t="shared" si="129"/>
        <v>2.8283644127137892E-10</v>
      </c>
      <c r="CQ258" s="26">
        <f t="shared" si="129"/>
        <v>2.7040407022648335E-10</v>
      </c>
      <c r="CR258" s="26">
        <f t="shared" si="129"/>
        <v>2.5570819684460916E-10</v>
      </c>
      <c r="CS258" s="26">
        <f t="shared" si="129"/>
        <v>2.3921089382237646E-10</v>
      </c>
      <c r="CT258" s="26">
        <f t="shared" si="129"/>
        <v>2.2139731662283777E-10</v>
      </c>
      <c r="CU258" s="26">
        <f t="shared" si="129"/>
        <v>2.0275333206512518E-10</v>
      </c>
      <c r="CV258" s="26">
        <f t="shared" si="126"/>
        <v>1.8374520718401927E-10</v>
      </c>
      <c r="CW258" s="26">
        <f t="shared" si="126"/>
        <v>1.6480240231968754E-10</v>
      </c>
      <c r="CX258" s="26">
        <f t="shared" si="126"/>
        <v>1.463041734878856E-10</v>
      </c>
      <c r="CY258" s="26">
        <f t="shared" si="126"/>
        <v>1.2857033427723305E-10</v>
      </c>
      <c r="CZ258" s="26">
        <f t="shared" si="126"/>
        <v>1.1185619082119277E-10</v>
      </c>
      <c r="DA258" s="26">
        <f t="shared" si="126"/>
        <v>9.6351372291522552E-11</v>
      </c>
      <c r="DB258" s="26">
        <f t="shared" si="126"/>
        <v>8.2182052836886662E-11</v>
      </c>
      <c r="DC258" s="26">
        <f t="shared" si="126"/>
        <v>6.9415908706885152E-11</v>
      </c>
      <c r="DD258" s="26">
        <f t="shared" si="126"/>
        <v>5.8069077475951863E-11</v>
      </c>
      <c r="DE258" s="26">
        <f t="shared" si="126"/>
        <v>4.8114378480074415E-11</v>
      </c>
      <c r="DF258" s="26">
        <f t="shared" si="126"/>
        <v>3.9490103092136487E-11</v>
      </c>
      <c r="DG258" s="26">
        <f t="shared" si="126"/>
        <v>3.2108775411363371E-11</v>
      </c>
      <c r="DH258" s="26">
        <f t="shared" si="126"/>
        <v>2.5865402414709409E-11</v>
      </c>
      <c r="DI258" s="26">
        <f t="shared" si="126"/>
        <v>2.0644862477795563E-11</v>
      </c>
      <c r="DJ258" s="26">
        <f t="shared" si="126"/>
        <v>1.6328209414256491E-11</v>
      </c>
      <c r="DK258" s="26">
        <f t="shared" si="126"/>
        <v>1.2797785757119951E-11</v>
      </c>
      <c r="DL258" s="26">
        <f t="shared" si="127"/>
        <v>9.9411371506199951E-12</v>
      </c>
      <c r="DM258" s="26">
        <f t="shared" si="127"/>
        <v>7.6537958593268924E-12</v>
      </c>
      <c r="DN258" s="26">
        <f t="shared" si="127"/>
        <v>5.8410547347494673E-12</v>
      </c>
      <c r="DO258" s="26">
        <f t="shared" si="127"/>
        <v>4.418884886288732E-12</v>
      </c>
      <c r="DP258" s="26">
        <f t="shared" si="127"/>
        <v>3.3141636647165429E-12</v>
      </c>
      <c r="DQ258" s="26">
        <f t="shared" si="127"/>
        <v>2.4643781096610048E-12</v>
      </c>
      <c r="DR258" s="26">
        <f t="shared" si="127"/>
        <v>1.8169567418687252E-12</v>
      </c>
      <c r="DS258" s="26">
        <f t="shared" si="127"/>
        <v>1.3283633322905766E-12</v>
      </c>
      <c r="DT258" s="26">
        <f t="shared" si="127"/>
        <v>9.6306341591066387E-13</v>
      </c>
      <c r="DU258" s="26">
        <f t="shared" si="127"/>
        <v>6.9245055524155057E-13</v>
      </c>
      <c r="DV258" s="26">
        <f t="shared" si="127"/>
        <v>4.9379670742635311E-13</v>
      </c>
      <c r="DW258" s="26">
        <f t="shared" si="127"/>
        <v>3.4927084183815373E-13</v>
      </c>
      <c r="DX258" s="26">
        <f t="shared" si="127"/>
        <v>2.4505292935418794E-13</v>
      </c>
      <c r="DY258" s="26">
        <f t="shared" si="127"/>
        <v>1.705568388305158E-13</v>
      </c>
      <c r="DZ258" s="26">
        <f t="shared" si="127"/>
        <v>1.177654363353557E-13</v>
      </c>
      <c r="EA258" s="26">
        <f t="shared" si="127"/>
        <v>8.0673960324219439E-14</v>
      </c>
      <c r="EB258" s="26">
        <f t="shared" si="128"/>
        <v>5.4833082407868173E-14</v>
      </c>
      <c r="EC258" s="26">
        <f t="shared" si="128"/>
        <v>3.6980450926236562E-14</v>
      </c>
      <c r="ED258" s="26">
        <f t="shared" si="128"/>
        <v>2.4748455619866073E-14</v>
      </c>
      <c r="EE258" s="26">
        <f t="shared" si="128"/>
        <v>1.6435997243727773E-14</v>
      </c>
      <c r="EF258" s="26">
        <f t="shared" si="128"/>
        <v>1.0832816365184324E-14</v>
      </c>
      <c r="EG258" s="26">
        <f t="shared" si="128"/>
        <v>7.0861279982784186E-15</v>
      </c>
      <c r="EH258" s="26">
        <f t="shared" si="128"/>
        <v>4.6006950436584159E-15</v>
      </c>
      <c r="EI258" s="26">
        <f t="shared" si="128"/>
        <v>2.9648923614687516E-15</v>
      </c>
      <c r="EJ258" s="26">
        <f t="shared" si="128"/>
        <v>1.896659084174839E-15</v>
      </c>
      <c r="EK258" s="26">
        <f t="shared" si="128"/>
        <v>1.2044477395854983E-15</v>
      </c>
      <c r="EL258" s="26">
        <f t="shared" si="128"/>
        <v>7.5932574886911241E-16</v>
      </c>
      <c r="EM258" s="26">
        <f t="shared" si="128"/>
        <v>4.7526143993966337E-16</v>
      </c>
      <c r="EN258" s="26">
        <f t="shared" si="128"/>
        <v>2.9534103767678984E-16</v>
      </c>
      <c r="EO258" s="26">
        <f t="shared" si="128"/>
        <v>1.8223170409844449E-16</v>
      </c>
      <c r="EP258" s="26">
        <f t="shared" si="128"/>
        <v>1.1164900180679329E-16</v>
      </c>
      <c r="EQ258" s="26">
        <f t="shared" si="128"/>
        <v>6.7926315784551875E-17</v>
      </c>
      <c r="ER258" s="26">
        <f t="shared" si="119"/>
        <v>4.1038815786500517E-17</v>
      </c>
      <c r="ES258" s="26">
        <f t="shared" si="119"/>
        <v>2.4623289471900148E-17</v>
      </c>
      <c r="ET258" s="26">
        <f t="shared" si="119"/>
        <v>1.4672782082570925E-17</v>
      </c>
      <c r="EU258" s="26">
        <f t="shared" si="119"/>
        <v>8.6838914366233532E-18</v>
      </c>
      <c r="EV258" s="26">
        <f t="shared" si="119"/>
        <v>5.104719966123325E-18</v>
      </c>
      <c r="EW258" s="26">
        <f t="shared" si="119"/>
        <v>2.9806083023673043E-18</v>
      </c>
      <c r="EX258" s="26">
        <f t="shared" si="119"/>
        <v>1.7287528153730515E-18</v>
      </c>
      <c r="EY258" s="26">
        <f t="shared" si="119"/>
        <v>9.9603639031426816E-19</v>
      </c>
      <c r="EZ258" s="26">
        <f t="shared" si="119"/>
        <v>5.7009977603512801E-19</v>
      </c>
      <c r="FA258" s="26">
        <f t="shared" si="119"/>
        <v>3.2417438245135388E-19</v>
      </c>
      <c r="FB258" s="26">
        <f t="shared" si="119"/>
        <v>1.8313747580043819E-19</v>
      </c>
      <c r="FC258" s="26">
        <f t="shared" si="119"/>
        <v>1.0279329286863413E-19</v>
      </c>
      <c r="FD258" s="26">
        <f t="shared" si="119"/>
        <v>5.7327028715198507E-20</v>
      </c>
      <c r="FE258" s="26">
        <f t="shared" si="119"/>
        <v>3.1767206995046744E-20</v>
      </c>
      <c r="FF258" s="26">
        <f t="shared" si="131"/>
        <v>1.749206967448777E-20</v>
      </c>
      <c r="FG258" s="26">
        <f t="shared" si="131"/>
        <v>9.5711324633988876E-21</v>
      </c>
      <c r="FH258" s="26">
        <f t="shared" si="131"/>
        <v>5.2043032769731417E-21</v>
      </c>
    </row>
    <row r="259" spans="2:164" ht="19.2" customHeight="1" x14ac:dyDescent="0.3">
      <c r="B259" s="26">
        <f t="shared" si="130"/>
        <v>1.5745114758007495E-8</v>
      </c>
      <c r="C259" s="3">
        <v>36</v>
      </c>
      <c r="D259" s="26">
        <f t="shared" ref="D259:S274" si="133">$B259*D$221</f>
        <v>2.5913489852430942E-46</v>
      </c>
      <c r="E259" s="26">
        <f t="shared" si="133"/>
        <v>2.2544736171614918E-44</v>
      </c>
      <c r="F259" s="26">
        <f t="shared" si="133"/>
        <v>9.8069602346523904E-43</v>
      </c>
      <c r="G259" s="26">
        <f t="shared" si="133"/>
        <v>2.8440184680492289E-41</v>
      </c>
      <c r="H259" s="26">
        <f t="shared" si="133"/>
        <v>6.1857401680070576E-40</v>
      </c>
      <c r="I259" s="26">
        <f t="shared" si="133"/>
        <v>1.0763187892332298E-38</v>
      </c>
      <c r="J259" s="26">
        <f t="shared" si="133"/>
        <v>1.5606622443881678E-37</v>
      </c>
      <c r="K259" s="26">
        <f t="shared" si="133"/>
        <v>1.9396802180252968E-36</v>
      </c>
      <c r="L259" s="26">
        <f t="shared" si="133"/>
        <v>2.1094022371025207E-35</v>
      </c>
      <c r="M259" s="26">
        <f t="shared" si="133"/>
        <v>2.0390888291990989E-34</v>
      </c>
      <c r="N259" s="26">
        <f t="shared" si="133"/>
        <v>1.7740072814032379E-33</v>
      </c>
      <c r="O259" s="26">
        <f t="shared" si="133"/>
        <v>1.4030784862007207E-32</v>
      </c>
      <c r="P259" s="26">
        <f t="shared" si="133"/>
        <v>1.0172319024955299E-31</v>
      </c>
      <c r="Q259" s="26">
        <f t="shared" si="133"/>
        <v>6.8076288859316322E-31</v>
      </c>
      <c r="R259" s="26">
        <f t="shared" si="133"/>
        <v>4.2304550934003566E-30</v>
      </c>
      <c r="S259" s="26">
        <f t="shared" si="133"/>
        <v>2.4536639541722064E-29</v>
      </c>
      <c r="T259" s="26">
        <f t="shared" si="122"/>
        <v>1.3341797750811389E-28</v>
      </c>
      <c r="U259" s="26">
        <f t="shared" si="122"/>
        <v>6.827861201885781E-28</v>
      </c>
      <c r="V259" s="26">
        <f t="shared" si="122"/>
        <v>3.3001329142448116E-27</v>
      </c>
      <c r="W259" s="26">
        <f t="shared" si="122"/>
        <v>1.5111134923121015E-26</v>
      </c>
      <c r="X259" s="26">
        <f t="shared" si="122"/>
        <v>6.5733436915576736E-26</v>
      </c>
      <c r="Y259" s="26">
        <f t="shared" si="122"/>
        <v>2.7232423865024613E-25</v>
      </c>
      <c r="Z259" s="26">
        <f t="shared" si="122"/>
        <v>1.0769185801168788E-24</v>
      </c>
      <c r="AA259" s="26">
        <f t="shared" si="122"/>
        <v>4.0735615856595114E-24</v>
      </c>
      <c r="AB259" s="26">
        <f t="shared" si="122"/>
        <v>1.4766660748015732E-23</v>
      </c>
      <c r="AC259" s="26">
        <f t="shared" si="122"/>
        <v>5.1387979403094797E-23</v>
      </c>
      <c r="AD259" s="26">
        <f t="shared" si="122"/>
        <v>1.7195208492573937E-22</v>
      </c>
      <c r="AE259" s="26">
        <f t="shared" si="122"/>
        <v>5.5406782920516082E-22</v>
      </c>
      <c r="AF259" s="26">
        <f t="shared" si="122"/>
        <v>1.7215678978874742E-21</v>
      </c>
      <c r="AG259" s="26">
        <f t="shared" si="122"/>
        <v>5.1647036936624157E-21</v>
      </c>
      <c r="AH259" s="26">
        <f t="shared" si="122"/>
        <v>1.4977640711620904E-20</v>
      </c>
      <c r="AI259" s="26">
        <f t="shared" si="122"/>
        <v>4.2034023932613622E-20</v>
      </c>
      <c r="AJ259" s="26">
        <f t="shared" si="120"/>
        <v>1.142800025667932E-19</v>
      </c>
      <c r="AK259" s="26">
        <f t="shared" si="120"/>
        <v>3.0128364313063689E-19</v>
      </c>
      <c r="AL259" s="26">
        <f t="shared" si="120"/>
        <v>7.7093167506957052E-19</v>
      </c>
      <c r="AM259" s="26">
        <f t="shared" si="120"/>
        <v>1.9163158780300699E-18</v>
      </c>
      <c r="AN259" s="26">
        <f t="shared" si="120"/>
        <v>4.6310967052393508E-18</v>
      </c>
      <c r="AO259" s="26">
        <f t="shared" si="120"/>
        <v>1.0889335496103358E-17</v>
      </c>
      <c r="AP259" s="26">
        <f t="shared" si="120"/>
        <v>2.49308470568682E-17</v>
      </c>
      <c r="AQ259" s="26">
        <f t="shared" si="120"/>
        <v>5.5614966511475095E-17</v>
      </c>
      <c r="AR259" s="26">
        <f t="shared" si="120"/>
        <v>1.2096255216245865E-16</v>
      </c>
      <c r="AS259" s="26">
        <f t="shared" si="120"/>
        <v>2.5667663507643631E-16</v>
      </c>
      <c r="AT259" s="26">
        <f t="shared" si="120"/>
        <v>5.3168731551547461E-16</v>
      </c>
      <c r="AU259" s="26">
        <f t="shared" si="120"/>
        <v>1.075739452322008E-15</v>
      </c>
      <c r="AV259" s="26">
        <f t="shared" si="120"/>
        <v>2.1270302807275973E-15</v>
      </c>
      <c r="AW259" s="26">
        <f t="shared" si="120"/>
        <v>4.1122585427400142E-15</v>
      </c>
      <c r="AX259" s="26">
        <f t="shared" si="120"/>
        <v>7.7775324612691687E-15</v>
      </c>
      <c r="AY259" s="26">
        <f t="shared" si="121"/>
        <v>1.4396709024051526E-14</v>
      </c>
      <c r="AZ259" s="26">
        <f t="shared" si="121"/>
        <v>2.6094035106093321E-14</v>
      </c>
      <c r="BA259" s="26">
        <f t="shared" si="121"/>
        <v>4.633022559653307E-14</v>
      </c>
      <c r="BB259" s="26">
        <f t="shared" si="121"/>
        <v>8.0614592537967799E-14</v>
      </c>
      <c r="BC259" s="26">
        <f t="shared" si="121"/>
        <v>1.3751901080006242E-13</v>
      </c>
      <c r="BD259" s="26">
        <f t="shared" si="121"/>
        <v>2.3007988345394933E-13</v>
      </c>
      <c r="BE259" s="26">
        <f t="shared" si="121"/>
        <v>3.7767829925459641E-13</v>
      </c>
      <c r="BF259" s="26">
        <f t="shared" si="121"/>
        <v>6.0848170435462894E-13</v>
      </c>
      <c r="BG259" s="26">
        <f t="shared" si="121"/>
        <v>9.6250742325187033E-13</v>
      </c>
      <c r="BH259" s="26">
        <f t="shared" si="121"/>
        <v>1.4953240325520116E-12</v>
      </c>
      <c r="BI259" s="26">
        <f t="shared" si="121"/>
        <v>2.2823366812635993E-12</v>
      </c>
      <c r="BJ259" s="26">
        <f t="shared" si="121"/>
        <v>3.4235050218953801E-12</v>
      </c>
      <c r="BK259" s="26">
        <f t="shared" si="121"/>
        <v>5.0482192695745402E-12</v>
      </c>
      <c r="BL259" s="26">
        <f t="shared" si="121"/>
        <v>7.3199179408831091E-12</v>
      </c>
      <c r="BM259" s="26">
        <f t="shared" si="121"/>
        <v>1.0439882964866074E-11</v>
      </c>
      <c r="BN259" s="26">
        <f t="shared" si="121"/>
        <v>1.4649513192634644E-11</v>
      </c>
      <c r="BO259" s="26">
        <f t="shared" si="109"/>
        <v>2.0230280123162108E-11</v>
      </c>
      <c r="BP259" s="26">
        <f t="shared" si="124"/>
        <v>2.7500537042423572E-11</v>
      </c>
      <c r="BQ259" s="26">
        <f t="shared" si="124"/>
        <v>3.6808411118320704E-11</v>
      </c>
      <c r="BR259" s="26">
        <f t="shared" si="124"/>
        <v>4.8520178292331791E-11</v>
      </c>
      <c r="BS259" s="26">
        <f t="shared" si="124"/>
        <v>6.3003813603475703E-11</v>
      </c>
      <c r="BT259" s="26">
        <f t="shared" si="124"/>
        <v>8.0607820345623204E-11</v>
      </c>
      <c r="BU259" s="26">
        <f t="shared" si="124"/>
        <v>1.0163594739230777E-10</v>
      </c>
      <c r="BV259" s="26">
        <f t="shared" si="124"/>
        <v>1.2631896318758232E-10</v>
      </c>
      <c r="BW259" s="26">
        <f t="shared" si="124"/>
        <v>1.5478520841295326E-10</v>
      </c>
      <c r="BX259" s="26">
        <f t="shared" si="124"/>
        <v>1.8703212683231836E-10</v>
      </c>
      <c r="BY259" s="26">
        <f t="shared" si="124"/>
        <v>2.2290130184125638E-10</v>
      </c>
      <c r="BZ259" s="26">
        <f t="shared" si="124"/>
        <v>2.6205963865120645E-10</v>
      </c>
      <c r="CA259" s="26">
        <f t="shared" si="124"/>
        <v>3.0398918083539965E-10</v>
      </c>
      <c r="CB259" s="26">
        <f t="shared" si="124"/>
        <v>3.4798761490368157E-10</v>
      </c>
      <c r="CC259" s="26">
        <f t="shared" si="124"/>
        <v>3.9318081164441916E-10</v>
      </c>
      <c r="CD259" s="26">
        <f t="shared" si="124"/>
        <v>4.3854782837262177E-10</v>
      </c>
      <c r="CE259" s="26">
        <f t="shared" si="124"/>
        <v>4.829577350432662E-10</v>
      </c>
      <c r="CF259" s="26">
        <f t="shared" si="129"/>
        <v>5.25216536859552E-10</v>
      </c>
      <c r="CG259" s="26">
        <f t="shared" si="129"/>
        <v>5.6412146551581507E-10</v>
      </c>
      <c r="CH259" s="26">
        <f t="shared" si="129"/>
        <v>5.9851911585214565E-10</v>
      </c>
      <c r="CI259" s="26">
        <f t="shared" si="129"/>
        <v>6.2736341059200787E-10</v>
      </c>
      <c r="CJ259" s="26">
        <f t="shared" si="129"/>
        <v>6.4976924668457955E-10</v>
      </c>
      <c r="CK259" s="26">
        <f t="shared" si="129"/>
        <v>6.6505793484186373E-10</v>
      </c>
      <c r="CL259" s="26">
        <f t="shared" si="129"/>
        <v>6.7279116664235059E-10</v>
      </c>
      <c r="CM259" s="26">
        <f t="shared" si="129"/>
        <v>6.727911666423507E-10</v>
      </c>
      <c r="CN259" s="26">
        <f t="shared" si="129"/>
        <v>6.651458124759603E-10</v>
      </c>
      <c r="CO259" s="26">
        <f t="shared" si="129"/>
        <v>6.501987155663883E-10</v>
      </c>
      <c r="CP259" s="26">
        <f t="shared" si="129"/>
        <v>6.2852542504750838E-10</v>
      </c>
      <c r="CQ259" s="26">
        <f t="shared" si="129"/>
        <v>6.0089793383662947E-10</v>
      </c>
      <c r="CR259" s="26">
        <f t="shared" si="129"/>
        <v>5.6824043743246456E-10</v>
      </c>
      <c r="CS259" s="26">
        <f t="shared" si="129"/>
        <v>5.3157976404972532E-10</v>
      </c>
      <c r="CT259" s="26">
        <f t="shared" si="129"/>
        <v>4.9199403693963933E-10</v>
      </c>
      <c r="CU259" s="26">
        <f t="shared" si="129"/>
        <v>4.5056296014472243E-10</v>
      </c>
      <c r="CV259" s="26">
        <f t="shared" si="126"/>
        <v>4.0832268263115378E-10</v>
      </c>
      <c r="CW259" s="26">
        <f t="shared" si="126"/>
        <v>3.6622756071041665E-10</v>
      </c>
      <c r="CX259" s="26">
        <f t="shared" si="126"/>
        <v>3.2512038552863455E-10</v>
      </c>
      <c r="CY259" s="26">
        <f t="shared" si="126"/>
        <v>2.8571185394940667E-10</v>
      </c>
      <c r="CZ259" s="26">
        <f t="shared" si="126"/>
        <v>2.4856931293598383E-10</v>
      </c>
      <c r="DA259" s="26">
        <f t="shared" si="126"/>
        <v>2.1411416064782779E-10</v>
      </c>
      <c r="DB259" s="26">
        <f t="shared" si="126"/>
        <v>1.8262678408197029E-10</v>
      </c>
      <c r="DC259" s="26">
        <f t="shared" si="126"/>
        <v>1.5425757490418916E-10</v>
      </c>
      <c r="DD259" s="26">
        <f t="shared" si="126"/>
        <v>1.2904239439100409E-10</v>
      </c>
      <c r="DE259" s="26">
        <f t="shared" si="126"/>
        <v>1.0692084106683198E-10</v>
      </c>
      <c r="DF259" s="26">
        <f t="shared" si="126"/>
        <v>8.7755784649192152E-11</v>
      </c>
      <c r="DG259" s="26">
        <f t="shared" si="126"/>
        <v>7.1352834247474137E-11</v>
      </c>
      <c r="DH259" s="26">
        <f t="shared" si="126"/>
        <v>5.7478672032687555E-11</v>
      </c>
      <c r="DI259" s="26">
        <f t="shared" si="126"/>
        <v>4.5877472172879012E-11</v>
      </c>
      <c r="DJ259" s="26">
        <f t="shared" si="126"/>
        <v>3.6284909809458856E-11</v>
      </c>
      <c r="DK259" s="26">
        <f t="shared" si="126"/>
        <v>2.8439523904710991E-11</v>
      </c>
      <c r="DL259" s="26">
        <f t="shared" si="127"/>
        <v>2.2091415890266648E-11</v>
      </c>
      <c r="DM259" s="26">
        <f t="shared" si="127"/>
        <v>1.7008435242948645E-11</v>
      </c>
      <c r="DN259" s="26">
        <f t="shared" si="127"/>
        <v>1.2980121632776588E-11</v>
      </c>
      <c r="DO259" s="26">
        <f t="shared" si="127"/>
        <v>9.8197441917527338E-12</v>
      </c>
      <c r="DP259" s="26">
        <f t="shared" si="127"/>
        <v>7.3648081438145366E-12</v>
      </c>
      <c r="DQ259" s="26">
        <f t="shared" si="127"/>
        <v>5.4763957992466755E-12</v>
      </c>
      <c r="DR259" s="26">
        <f t="shared" si="127"/>
        <v>4.0376816485971655E-12</v>
      </c>
      <c r="DS259" s="26">
        <f t="shared" si="127"/>
        <v>2.9519185162012804E-12</v>
      </c>
      <c r="DT259" s="26">
        <f t="shared" si="127"/>
        <v>2.140140924245919E-12</v>
      </c>
      <c r="DU259" s="26">
        <f t="shared" si="127"/>
        <v>1.5387790116478895E-12</v>
      </c>
      <c r="DV259" s="26">
        <f t="shared" si="127"/>
        <v>1.0973260165030065E-12</v>
      </c>
      <c r="DW259" s="26">
        <f t="shared" si="127"/>
        <v>7.761574263070081E-13</v>
      </c>
      <c r="DX259" s="26">
        <f t="shared" si="127"/>
        <v>5.4456206523152853E-13</v>
      </c>
      <c r="DY259" s="26">
        <f t="shared" si="127"/>
        <v>3.7901519740114608E-13</v>
      </c>
      <c r="DZ259" s="26">
        <f t="shared" si="127"/>
        <v>2.6170096963412369E-13</v>
      </c>
      <c r="EA259" s="26">
        <f t="shared" si="127"/>
        <v>1.7927546738715424E-13</v>
      </c>
      <c r="EB259" s="26">
        <f t="shared" si="128"/>
        <v>1.21851294239707E-13</v>
      </c>
      <c r="EC259" s="26">
        <f t="shared" si="128"/>
        <v>8.2178779836081218E-14</v>
      </c>
      <c r="ED259" s="26">
        <f t="shared" si="128"/>
        <v>5.4996568044146807E-14</v>
      </c>
      <c r="EE259" s="26">
        <f t="shared" si="128"/>
        <v>3.6524438319395039E-14</v>
      </c>
      <c r="EF259" s="26">
        <f t="shared" si="128"/>
        <v>2.4072925255965155E-14</v>
      </c>
      <c r="EG259" s="26">
        <f t="shared" si="128"/>
        <v>1.5746951107285369E-14</v>
      </c>
      <c r="EH259" s="26">
        <f t="shared" si="128"/>
        <v>1.0223766763685364E-14</v>
      </c>
      <c r="EI259" s="26">
        <f t="shared" si="128"/>
        <v>6.5886496921527789E-15</v>
      </c>
      <c r="EJ259" s="26">
        <f t="shared" si="128"/>
        <v>4.2147979648329738E-15</v>
      </c>
      <c r="EK259" s="26">
        <f t="shared" si="128"/>
        <v>2.6765505324122175E-15</v>
      </c>
      <c r="EL259" s="26">
        <f t="shared" si="128"/>
        <v>1.6873905530424713E-15</v>
      </c>
      <c r="EM259" s="26">
        <f t="shared" si="128"/>
        <v>1.0561365331992515E-15</v>
      </c>
      <c r="EN259" s="26">
        <f t="shared" si="128"/>
        <v>6.563134170595327E-16</v>
      </c>
      <c r="EO259" s="26">
        <f t="shared" si="128"/>
        <v>4.0495934244098758E-16</v>
      </c>
      <c r="EP259" s="26">
        <f t="shared" si="128"/>
        <v>2.4810889290398499E-16</v>
      </c>
      <c r="EQ259" s="26">
        <f t="shared" si="128"/>
        <v>1.5094736841011523E-16</v>
      </c>
      <c r="ER259" s="26">
        <f t="shared" si="119"/>
        <v>9.1197368414445553E-17</v>
      </c>
      <c r="ES259" s="26">
        <f t="shared" si="119"/>
        <v>5.4718421048666974E-17</v>
      </c>
      <c r="ET259" s="26">
        <f t="shared" si="119"/>
        <v>3.2606182405713149E-17</v>
      </c>
      <c r="EU259" s="26">
        <f t="shared" si="119"/>
        <v>1.9297536525829669E-17</v>
      </c>
      <c r="EV259" s="26">
        <f t="shared" si="119"/>
        <v>1.1343822146940718E-17</v>
      </c>
      <c r="EW259" s="26">
        <f t="shared" si="119"/>
        <v>6.6235740052606741E-18</v>
      </c>
      <c r="EX259" s="26">
        <f t="shared" si="119"/>
        <v>3.8416729230512242E-18</v>
      </c>
      <c r="EY259" s="26">
        <f t="shared" si="119"/>
        <v>2.2134142006983729E-18</v>
      </c>
      <c r="EZ259" s="26">
        <f t="shared" si="119"/>
        <v>1.2668883911891729E-18</v>
      </c>
      <c r="FA259" s="26">
        <f t="shared" si="119"/>
        <v>7.2038751655856391E-19</v>
      </c>
      <c r="FB259" s="26">
        <f t="shared" si="119"/>
        <v>4.0697216844541808E-19</v>
      </c>
      <c r="FC259" s="26">
        <f t="shared" si="119"/>
        <v>2.2842953970807577E-19</v>
      </c>
      <c r="FD259" s="26">
        <f t="shared" si="119"/>
        <v>1.2739339714488552E-19</v>
      </c>
      <c r="FE259" s="26">
        <f t="shared" si="119"/>
        <v>7.0593793322326061E-20</v>
      </c>
      <c r="FF259" s="26">
        <f t="shared" si="131"/>
        <v>3.8871265943306142E-20</v>
      </c>
      <c r="FG259" s="26">
        <f t="shared" si="131"/>
        <v>2.1269183251997521E-20</v>
      </c>
      <c r="FH259" s="26">
        <f t="shared" si="131"/>
        <v>1.1565118393273644E-20</v>
      </c>
    </row>
    <row r="260" spans="2:164" ht="19.2" customHeight="1" x14ac:dyDescent="0.3">
      <c r="B260" s="26">
        <f t="shared" si="130"/>
        <v>3.4043491368664774E-8</v>
      </c>
      <c r="C260" s="3">
        <v>37</v>
      </c>
      <c r="D260" s="26">
        <f t="shared" si="133"/>
        <v>5.6029167248499207E-46</v>
      </c>
      <c r="E260" s="26">
        <f t="shared" si="133"/>
        <v>4.8745375506194307E-44</v>
      </c>
      <c r="F260" s="26">
        <f t="shared" si="133"/>
        <v>2.1204238345194306E-42</v>
      </c>
      <c r="G260" s="26">
        <f t="shared" si="133"/>
        <v>6.1492291201064265E-41</v>
      </c>
      <c r="H260" s="26">
        <f t="shared" si="133"/>
        <v>1.3374573336231444E-39</v>
      </c>
      <c r="I260" s="26">
        <f t="shared" si="133"/>
        <v>2.3271757605042756E-38</v>
      </c>
      <c r="J260" s="26">
        <f t="shared" si="133"/>
        <v>3.3744048527311656E-37</v>
      </c>
      <c r="K260" s="26">
        <f t="shared" si="133"/>
        <v>4.19390317410874E-36</v>
      </c>
      <c r="L260" s="26">
        <f t="shared" si="133"/>
        <v>4.5608697018432775E-35</v>
      </c>
      <c r="M260" s="26">
        <f t="shared" si="133"/>
        <v>4.4088407117818245E-34</v>
      </c>
      <c r="N260" s="26">
        <f t="shared" si="133"/>
        <v>3.8356914192502348E-33</v>
      </c>
      <c r="O260" s="26">
        <f t="shared" si="133"/>
        <v>3.0336832134069563E-32</v>
      </c>
      <c r="P260" s="26">
        <f t="shared" si="133"/>
        <v>2.1994203297200598E-31</v>
      </c>
      <c r="Q260" s="26">
        <f t="shared" si="133"/>
        <v>1.4719197591203496E-30</v>
      </c>
      <c r="R260" s="26">
        <f t="shared" si="133"/>
        <v>9.1469299316764258E-30</v>
      </c>
      <c r="S260" s="26">
        <f t="shared" si="133"/>
        <v>5.3052193603723259E-29</v>
      </c>
      <c r="T260" s="26">
        <f t="shared" si="122"/>
        <v>2.884713027202456E-28</v>
      </c>
      <c r="U260" s="26">
        <f t="shared" si="122"/>
        <v>1.4762943139212466E-27</v>
      </c>
      <c r="V260" s="26">
        <f t="shared" si="122"/>
        <v>7.1354225172860631E-27</v>
      </c>
      <c r="W260" s="26">
        <f t="shared" si="122"/>
        <v>3.2672724158099417E-26</v>
      </c>
      <c r="X260" s="26">
        <f t="shared" si="122"/>
        <v>1.4212635008773315E-25</v>
      </c>
      <c r="Y260" s="26">
        <f t="shared" si="122"/>
        <v>5.8880916464917952E-25</v>
      </c>
      <c r="Z260" s="26">
        <f t="shared" si="122"/>
        <v>2.3284726056581107E-24</v>
      </c>
      <c r="AA260" s="26">
        <f t="shared" si="122"/>
        <v>8.8077007257502748E-24</v>
      </c>
      <c r="AB260" s="26">
        <f t="shared" si="122"/>
        <v>3.1927915130844749E-23</v>
      </c>
      <c r="AC260" s="26">
        <f t="shared" si="122"/>
        <v>1.1110914465533985E-22</v>
      </c>
      <c r="AD260" s="26">
        <f t="shared" si="122"/>
        <v>3.717882917313275E-22</v>
      </c>
      <c r="AE260" s="26">
        <f t="shared" si="122"/>
        <v>1.1979844955787233E-21</v>
      </c>
      <c r="AF260" s="26">
        <f t="shared" si="122"/>
        <v>3.7223089684053409E-21</v>
      </c>
      <c r="AG260" s="26">
        <f t="shared" si="122"/>
        <v>1.1166926905216007E-20</v>
      </c>
      <c r="AH260" s="26">
        <f t="shared" si="122"/>
        <v>3.2384088025126205E-20</v>
      </c>
      <c r="AI260" s="26">
        <f t="shared" si="122"/>
        <v>9.0884376070515718E-20</v>
      </c>
      <c r="AJ260" s="26">
        <f t="shared" si="120"/>
        <v>2.470918974417145E-19</v>
      </c>
      <c r="AK260" s="26">
        <f t="shared" si="120"/>
        <v>6.5142409325542956E-19</v>
      </c>
      <c r="AL260" s="26">
        <f t="shared" si="120"/>
        <v>1.6668792974477161E-18</v>
      </c>
      <c r="AM260" s="26">
        <f t="shared" si="120"/>
        <v>4.1433856822271688E-18</v>
      </c>
      <c r="AN260" s="26">
        <f t="shared" si="120"/>
        <v>1.0013182065382357E-17</v>
      </c>
      <c r="AO260" s="26">
        <f t="shared" si="120"/>
        <v>2.3544509180763964E-17</v>
      </c>
      <c r="AP260" s="26">
        <f t="shared" si="120"/>
        <v>5.3904534177012203E-17</v>
      </c>
      <c r="AQ260" s="26">
        <f t="shared" si="120"/>
        <v>1.2024857624102695E-16</v>
      </c>
      <c r="AR260" s="26">
        <f t="shared" si="120"/>
        <v>2.615406533242343E-16</v>
      </c>
      <c r="AS260" s="26">
        <f t="shared" si="120"/>
        <v>5.5497650827337452E-16</v>
      </c>
      <c r="AT260" s="26">
        <f t="shared" si="120"/>
        <v>1.1495941957091316E-15</v>
      </c>
      <c r="AU260" s="26">
        <f t="shared" si="120"/>
        <v>2.3259231401556876E-15</v>
      </c>
      <c r="AV260" s="26">
        <f t="shared" si="120"/>
        <v>4.5989843907623619E-15</v>
      </c>
      <c r="AW260" s="26">
        <f t="shared" si="120"/>
        <v>8.8913698221405504E-15</v>
      </c>
      <c r="AX260" s="26">
        <f t="shared" si="120"/>
        <v>1.681628640274411E-14</v>
      </c>
      <c r="AY260" s="26">
        <f t="shared" si="121"/>
        <v>3.1128019511462688E-14</v>
      </c>
      <c r="AZ260" s="26">
        <f t="shared" si="121"/>
        <v>5.6419535364525969E-14</v>
      </c>
      <c r="BA260" s="26">
        <f t="shared" si="121"/>
        <v>1.0017346074926047E-13</v>
      </c>
      <c r="BB260" s="26">
        <f t="shared" si="121"/>
        <v>1.7430182170371375E-13</v>
      </c>
      <c r="BC260" s="26">
        <f t="shared" si="121"/>
        <v>2.9733840172986398E-13</v>
      </c>
      <c r="BD260" s="26">
        <f t="shared" si="121"/>
        <v>4.9747001827880827E-13</v>
      </c>
      <c r="BE260" s="26">
        <f t="shared" si="121"/>
        <v>8.1660172811804435E-13</v>
      </c>
      <c r="BF260" s="26">
        <f t="shared" si="121"/>
        <v>1.315636117523519E-12</v>
      </c>
      <c r="BG260" s="26">
        <f t="shared" si="121"/>
        <v>2.0810971313553907E-12</v>
      </c>
      <c r="BH260" s="26">
        <f t="shared" si="121"/>
        <v>3.2331330433556933E-12</v>
      </c>
      <c r="BI260" s="26">
        <f t="shared" si="121"/>
        <v>4.934782013542906E-12</v>
      </c>
      <c r="BJ260" s="26">
        <f t="shared" si="121"/>
        <v>7.402173020314319E-12</v>
      </c>
      <c r="BK260" s="26">
        <f t="shared" si="121"/>
        <v>1.0915068690971953E-11</v>
      </c>
      <c r="BL260" s="26">
        <f t="shared" si="121"/>
        <v>1.582684960190939E-11</v>
      </c>
      <c r="BM260" s="26">
        <f t="shared" si="121"/>
        <v>2.2572719924034704E-11</v>
      </c>
      <c r="BN260" s="26">
        <f t="shared" si="121"/>
        <v>3.1674623119209966E-11</v>
      </c>
      <c r="BO260" s="26">
        <f t="shared" si="109"/>
        <v>4.3741146212242297E-11</v>
      </c>
      <c r="BP260" s="26">
        <f t="shared" si="124"/>
        <v>5.9460620632267046E-11</v>
      </c>
      <c r="BQ260" s="26">
        <f t="shared" si="124"/>
        <v>7.9585753769341886E-11</v>
      </c>
      <c r="BR260" s="26">
        <f t="shared" si="124"/>
        <v>1.0490849360504147E-10</v>
      </c>
      <c r="BS260" s="26">
        <f t="shared" si="124"/>
        <v>1.3622446184535256E-10</v>
      </c>
      <c r="BT260" s="26">
        <f t="shared" si="124"/>
        <v>1.7428717912567139E-10</v>
      </c>
      <c r="BU260" s="26">
        <f t="shared" si="124"/>
        <v>2.1975339976715141E-10</v>
      </c>
      <c r="BV260" s="26">
        <f t="shared" si="124"/>
        <v>2.7312208256774491E-10</v>
      </c>
      <c r="BW260" s="26">
        <f t="shared" si="124"/>
        <v>3.346707208928711E-10</v>
      </c>
      <c r="BX260" s="26">
        <f t="shared" si="124"/>
        <v>4.0439378774555229E-10</v>
      </c>
      <c r="BY260" s="26">
        <f t="shared" si="124"/>
        <v>4.8194876073785052E-10</v>
      </c>
      <c r="BZ260" s="26">
        <f t="shared" si="124"/>
        <v>5.6661543492152619E-10</v>
      </c>
      <c r="CA260" s="26">
        <f t="shared" si="124"/>
        <v>6.5727390450897067E-10</v>
      </c>
      <c r="CB260" s="26">
        <f t="shared" si="124"/>
        <v>7.5240565384579619E-10</v>
      </c>
      <c r="CC260" s="26">
        <f t="shared" si="124"/>
        <v>8.5012067382576921E-10</v>
      </c>
      <c r="CD260" s="26">
        <f t="shared" si="124"/>
        <v>9.4821152080566639E-10</v>
      </c>
      <c r="CE260" s="26">
        <f t="shared" si="124"/>
        <v>1.0442329406340866E-9</v>
      </c>
      <c r="CF260" s="26">
        <f t="shared" si="129"/>
        <v>1.1356033229395693E-9</v>
      </c>
      <c r="CG260" s="26">
        <f t="shared" si="129"/>
        <v>1.2197220876017596E-9</v>
      </c>
      <c r="CH260" s="26">
        <f t="shared" si="129"/>
        <v>1.294095385626258E-9</v>
      </c>
      <c r="CI260" s="26">
        <f t="shared" si="129"/>
        <v>1.3564614283070409E-9</v>
      </c>
      <c r="CJ260" s="26">
        <f t="shared" si="129"/>
        <v>1.4049064793180064E-9</v>
      </c>
      <c r="CK260" s="26">
        <f t="shared" si="129"/>
        <v>1.4379631023607832E-9</v>
      </c>
      <c r="CL260" s="26">
        <f t="shared" si="129"/>
        <v>1.4546836035510251E-9</v>
      </c>
      <c r="CM260" s="26">
        <f t="shared" si="129"/>
        <v>1.4546836035510253E-9</v>
      </c>
      <c r="CN260" s="26">
        <f t="shared" si="129"/>
        <v>1.4381531080561271E-9</v>
      </c>
      <c r="CO260" s="26">
        <f t="shared" si="129"/>
        <v>1.4058350606840797E-9</v>
      </c>
      <c r="CP260" s="26">
        <f t="shared" si="129"/>
        <v>1.3589738919946096E-9</v>
      </c>
      <c r="CQ260" s="26">
        <f t="shared" si="129"/>
        <v>1.2992387758629795E-9</v>
      </c>
      <c r="CR260" s="26">
        <f t="shared" si="129"/>
        <v>1.2286279728269474E-9</v>
      </c>
      <c r="CS260" s="26">
        <f t="shared" si="129"/>
        <v>1.1493616519994034E-9</v>
      </c>
      <c r="CT260" s="26">
        <f t="shared" si="129"/>
        <v>1.0637708906802987E-9</v>
      </c>
      <c r="CU260" s="26">
        <f t="shared" si="129"/>
        <v>9.741901840966948E-10</v>
      </c>
      <c r="CV260" s="26">
        <f t="shared" si="126"/>
        <v>8.8285985433762775E-10</v>
      </c>
      <c r="CW260" s="26">
        <f t="shared" si="126"/>
        <v>7.9184337450900717E-10</v>
      </c>
      <c r="CX260" s="26">
        <f t="shared" si="126"/>
        <v>7.0296299573758664E-10</v>
      </c>
      <c r="CY260" s="26">
        <f t="shared" si="126"/>
        <v>6.1775535989060759E-10</v>
      </c>
      <c r="CZ260" s="26">
        <f t="shared" si="126"/>
        <v>5.3744716310482864E-10</v>
      </c>
      <c r="DA260" s="26">
        <f t="shared" si="126"/>
        <v>4.6294953653584282E-10</v>
      </c>
      <c r="DB260" s="26">
        <f t="shared" si="126"/>
        <v>3.948687223393943E-10</v>
      </c>
      <c r="DC260" s="26">
        <f t="shared" si="126"/>
        <v>3.3352989168473257E-10</v>
      </c>
      <c r="DD260" s="26">
        <f t="shared" si="126"/>
        <v>2.7901058246703526E-10</v>
      </c>
      <c r="DE260" s="26">
        <f t="shared" si="126"/>
        <v>2.3118019690125782E-10</v>
      </c>
      <c r="DF260" s="26">
        <f t="shared" si="126"/>
        <v>1.8974223707933396E-10</v>
      </c>
      <c r="DG260" s="26">
        <f t="shared" si="126"/>
        <v>1.5427639837291668E-10</v>
      </c>
      <c r="DH260" s="26">
        <f t="shared" si="126"/>
        <v>1.2427820980040524E-10</v>
      </c>
      <c r="DI260" s="26">
        <f t="shared" si="126"/>
        <v>9.9194534427846288E-11</v>
      </c>
      <c r="DJ260" s="26">
        <f t="shared" si="126"/>
        <v>7.8453859047478418E-11</v>
      </c>
      <c r="DK260" s="26">
        <f t="shared" si="126"/>
        <v>6.1490862496672268E-11</v>
      </c>
      <c r="DL260" s="26">
        <f t="shared" si="127"/>
        <v>4.7765223546522369E-11</v>
      </c>
      <c r="DM260" s="26">
        <f t="shared" si="127"/>
        <v>3.6774995119888877E-11</v>
      </c>
      <c r="DN260" s="26">
        <f t="shared" si="127"/>
        <v>2.8065127854652018E-11</v>
      </c>
      <c r="DO260" s="26">
        <f t="shared" si="127"/>
        <v>2.1231879333519374E-11</v>
      </c>
      <c r="DP260" s="26">
        <f t="shared" si="127"/>
        <v>1.5923909500139503E-11</v>
      </c>
      <c r="DQ260" s="26">
        <f t="shared" si="127"/>
        <v>1.1840855782154946E-11</v>
      </c>
      <c r="DR260" s="26">
        <f t="shared" si="127"/>
        <v>8.7301224834533115E-12</v>
      </c>
      <c r="DS260" s="26">
        <f t="shared" si="127"/>
        <v>6.3825265215162669E-12</v>
      </c>
      <c r="DT260" s="26">
        <f t="shared" si="127"/>
        <v>4.6273317280992741E-12</v>
      </c>
      <c r="DU260" s="26">
        <f t="shared" si="127"/>
        <v>3.3270897549143482E-12</v>
      </c>
      <c r="DV260" s="26">
        <f t="shared" si="127"/>
        <v>2.3725967924389274E-12</v>
      </c>
      <c r="DW260" s="26">
        <f t="shared" si="127"/>
        <v>1.6781782190421757E-12</v>
      </c>
      <c r="DX260" s="26">
        <f t="shared" si="127"/>
        <v>1.1774314923924914E-12</v>
      </c>
      <c r="DY260" s="26">
        <f t="shared" si="127"/>
        <v>8.1949231870517877E-13</v>
      </c>
      <c r="DZ260" s="26">
        <f t="shared" si="127"/>
        <v>5.658399343440499E-13</v>
      </c>
      <c r="EA260" s="26">
        <f t="shared" si="127"/>
        <v>3.8762263218844072E-13</v>
      </c>
      <c r="EB260" s="26">
        <f t="shared" si="128"/>
        <v>2.634622578155821E-13</v>
      </c>
      <c r="EC260" s="26">
        <f t="shared" si="128"/>
        <v>1.7768384829422923E-13</v>
      </c>
      <c r="ED260" s="26">
        <f t="shared" si="128"/>
        <v>1.1891149847383067E-13</v>
      </c>
      <c r="EE260" s="26">
        <f t="shared" si="128"/>
        <v>7.8971758528421534E-14</v>
      </c>
      <c r="EF260" s="26">
        <f t="shared" si="128"/>
        <v>5.204956812100562E-14</v>
      </c>
      <c r="EG260" s="26">
        <f t="shared" si="128"/>
        <v>3.4047461853589909E-14</v>
      </c>
      <c r="EH260" s="26">
        <f t="shared" si="128"/>
        <v>2.2105441651211547E-14</v>
      </c>
      <c r="EI260" s="26">
        <f t="shared" si="128"/>
        <v>1.4245729064114081E-14</v>
      </c>
      <c r="EJ260" s="26">
        <f t="shared" si="128"/>
        <v>9.1130766807199223E-15</v>
      </c>
      <c r="EK260" s="26">
        <f t="shared" si="128"/>
        <v>5.787136286296673E-15</v>
      </c>
      <c r="EL260" s="26">
        <f t="shared" si="128"/>
        <v>3.648412006578308E-15</v>
      </c>
      <c r="EM260" s="26">
        <f t="shared" si="128"/>
        <v>2.2835384501605386E-15</v>
      </c>
      <c r="EN260" s="26">
        <f t="shared" si="128"/>
        <v>1.4190560368854728E-15</v>
      </c>
      <c r="EO260" s="26">
        <f t="shared" si="128"/>
        <v>8.7558776743997114E-16</v>
      </c>
      <c r="EP260" s="26">
        <f t="shared" si="128"/>
        <v>5.364516603329393E-16</v>
      </c>
      <c r="EQ260" s="26">
        <f t="shared" si="128"/>
        <v>3.2637268845430247E-16</v>
      </c>
      <c r="ER260" s="26">
        <f t="shared" si="119"/>
        <v>1.9718349927447643E-16</v>
      </c>
      <c r="ES260" s="26">
        <f t="shared" si="119"/>
        <v>1.1831009956468508E-16</v>
      </c>
      <c r="ET260" s="26">
        <f t="shared" si="119"/>
        <v>7.0499853850190439E-17</v>
      </c>
      <c r="EU260" s="26">
        <f t="shared" si="119"/>
        <v>4.1724403299091074E-17</v>
      </c>
      <c r="EV260" s="26">
        <f t="shared" si="119"/>
        <v>2.4527183020412306E-17</v>
      </c>
      <c r="EW260" s="26">
        <f t="shared" si="119"/>
        <v>1.4321241092455479E-17</v>
      </c>
      <c r="EX260" s="26">
        <f t="shared" si="119"/>
        <v>8.306319833624249E-18</v>
      </c>
      <c r="EY260" s="26">
        <f t="shared" si="119"/>
        <v>4.7857604339424168E-18</v>
      </c>
      <c r="EZ260" s="26">
        <f t="shared" si="119"/>
        <v>2.7392181431117185E-18</v>
      </c>
      <c r="FA260" s="26">
        <f t="shared" si="119"/>
        <v>1.5575946303968914E-18</v>
      </c>
      <c r="FB260" s="26">
        <f t="shared" si="119"/>
        <v>8.7993982366576678E-19</v>
      </c>
      <c r="FC260" s="26">
        <f t="shared" si="119"/>
        <v>4.939017074769194E-19</v>
      </c>
      <c r="FD260" s="26">
        <f t="shared" si="119"/>
        <v>2.7544518301596804E-19</v>
      </c>
      <c r="FE260" s="26">
        <f t="shared" si="119"/>
        <v>1.5263522880502898E-19</v>
      </c>
      <c r="FF260" s="26">
        <f t="shared" si="131"/>
        <v>8.404598041795903E-20</v>
      </c>
      <c r="FG260" s="26">
        <f t="shared" si="131"/>
        <v>4.5987423247562099E-20</v>
      </c>
      <c r="FH260" s="26">
        <f t="shared" si="131"/>
        <v>2.5005661390861877E-20</v>
      </c>
    </row>
    <row r="261" spans="2:164" ht="19.2" customHeight="1" x14ac:dyDescent="0.3">
      <c r="B261" s="26">
        <f t="shared" si="130"/>
        <v>7.1670508144557868E-8</v>
      </c>
      <c r="C261" s="3">
        <v>38</v>
      </c>
      <c r="D261" s="26">
        <f t="shared" si="133"/>
        <v>1.1795614157578854E-45</v>
      </c>
      <c r="E261" s="26">
        <f t="shared" si="133"/>
        <v>1.0262184317093601E-43</v>
      </c>
      <c r="F261" s="26">
        <f t="shared" si="133"/>
        <v>4.4640501779356714E-42</v>
      </c>
      <c r="G261" s="26">
        <f t="shared" si="133"/>
        <v>1.2945745516013611E-40</v>
      </c>
      <c r="H261" s="26">
        <f t="shared" si="133"/>
        <v>2.8156996497329532E-39</v>
      </c>
      <c r="I261" s="26">
        <f t="shared" si="133"/>
        <v>4.8993173905353479E-38</v>
      </c>
      <c r="J261" s="26">
        <f t="shared" si="133"/>
        <v>7.1040102162761829E-37</v>
      </c>
      <c r="K261" s="26">
        <f t="shared" si="133"/>
        <v>8.8292698402289812E-36</v>
      </c>
      <c r="L261" s="26">
        <f t="shared" si="133"/>
        <v>9.6018309512490653E-35</v>
      </c>
      <c r="M261" s="26">
        <f t="shared" si="133"/>
        <v>9.281769919540742E-34</v>
      </c>
      <c r="N261" s="26">
        <f t="shared" si="133"/>
        <v>8.0751398300005453E-33</v>
      </c>
      <c r="O261" s="26">
        <f t="shared" si="133"/>
        <v>6.3867015019094218E-32</v>
      </c>
      <c r="P261" s="26">
        <f t="shared" si="133"/>
        <v>4.6303585888843647E-31</v>
      </c>
      <c r="Q261" s="26">
        <f t="shared" si="133"/>
        <v>3.0987784402533868E-30</v>
      </c>
      <c r="R261" s="26">
        <f t="shared" si="133"/>
        <v>1.9256694593003123E-29</v>
      </c>
      <c r="S261" s="26">
        <f t="shared" si="133"/>
        <v>1.1168882863941809E-28</v>
      </c>
      <c r="T261" s="26">
        <f t="shared" si="122"/>
        <v>6.0730800572683662E-28</v>
      </c>
      <c r="U261" s="26">
        <f t="shared" si="122"/>
        <v>3.107988029307907E-27</v>
      </c>
      <c r="V261" s="26">
        <f t="shared" si="122"/>
        <v>1.5021942141654963E-26</v>
      </c>
      <c r="W261" s="26">
        <f t="shared" si="122"/>
        <v>6.8784682438104469E-26</v>
      </c>
      <c r="X261" s="26">
        <f t="shared" si="122"/>
        <v>2.9921336860575587E-25</v>
      </c>
      <c r="Y261" s="26">
        <f t="shared" si="122"/>
        <v>1.2395982413667014E-24</v>
      </c>
      <c r="Z261" s="26">
        <f t="shared" si="122"/>
        <v>4.9020475908592111E-24</v>
      </c>
      <c r="AA261" s="26">
        <f t="shared" si="122"/>
        <v>1.8542527843684906E-23</v>
      </c>
      <c r="AB261" s="26">
        <f t="shared" si="122"/>
        <v>6.7216663433357793E-23</v>
      </c>
      <c r="AC261" s="26">
        <f t="shared" si="122"/>
        <v>2.3391398874808532E-22</v>
      </c>
      <c r="AD261" s="26">
        <f t="shared" si="122"/>
        <v>7.8271219311858913E-22</v>
      </c>
      <c r="AE261" s="26">
        <f t="shared" si="122"/>
        <v>2.522072622271012E-21</v>
      </c>
      <c r="AF261" s="26">
        <f t="shared" si="122"/>
        <v>7.8364399334849774E-21</v>
      </c>
      <c r="AG261" s="26">
        <f t="shared" si="122"/>
        <v>2.3509319800454899E-20</v>
      </c>
      <c r="AH261" s="26">
        <f t="shared" si="122"/>
        <v>6.8177027421318758E-20</v>
      </c>
      <c r="AI261" s="26">
        <f t="shared" si="122"/>
        <v>1.9133552856950797E-19</v>
      </c>
      <c r="AJ261" s="26">
        <f t="shared" si="120"/>
        <v>5.2019346829834949E-19</v>
      </c>
      <c r="AK261" s="26">
        <f t="shared" si="120"/>
        <v>1.3714191436956498E-18</v>
      </c>
      <c r="AL261" s="26">
        <f t="shared" si="120"/>
        <v>3.5092195735741611E-18</v>
      </c>
      <c r="AM261" s="26">
        <f t="shared" si="120"/>
        <v>8.7229172257414622E-18</v>
      </c>
      <c r="AN261" s="26">
        <f t="shared" si="120"/>
        <v>2.1080383295541938E-17</v>
      </c>
      <c r="AO261" s="26">
        <f t="shared" si="120"/>
        <v>4.9567387748977074E-17</v>
      </c>
      <c r="AP261" s="26">
        <f t="shared" si="120"/>
        <v>1.1348322984634218E-16</v>
      </c>
      <c r="AQ261" s="26">
        <f t="shared" si="120"/>
        <v>2.5315489734953202E-16</v>
      </c>
      <c r="AR261" s="26">
        <f t="shared" si="120"/>
        <v>5.5061190173523351E-16</v>
      </c>
      <c r="AS261" s="26">
        <f t="shared" si="120"/>
        <v>1.1683715963650065E-15</v>
      </c>
      <c r="AT261" s="26">
        <f t="shared" si="120"/>
        <v>2.4201983067560818E-15</v>
      </c>
      <c r="AU261" s="26">
        <f t="shared" si="120"/>
        <v>4.8966802950646358E-15</v>
      </c>
      <c r="AV261" s="26">
        <f t="shared" si="120"/>
        <v>9.6820724016050325E-15</v>
      </c>
      <c r="AW261" s="26">
        <f t="shared" si="120"/>
        <v>1.8718673309769699E-14</v>
      </c>
      <c r="AX261" s="26">
        <f t="shared" si="120"/>
        <v>3.5402708216303613E-14</v>
      </c>
      <c r="AY261" s="26">
        <f t="shared" si="121"/>
        <v>6.553267265571133E-14</v>
      </c>
      <c r="AZ261" s="26">
        <f t="shared" si="121"/>
        <v>1.1877796918847647E-13</v>
      </c>
      <c r="BA261" s="26">
        <f t="shared" si="121"/>
        <v>2.1089149631423387E-13</v>
      </c>
      <c r="BB261" s="26">
        <f t="shared" si="121"/>
        <v>3.6695120358676813E-13</v>
      </c>
      <c r="BC261" s="26">
        <f t="shared" si="121"/>
        <v>6.2597558258919127E-13</v>
      </c>
      <c r="BD261" s="26">
        <f t="shared" si="121"/>
        <v>1.0473053016396029E-12</v>
      </c>
      <c r="BE261" s="26">
        <f t="shared" si="121"/>
        <v>1.7191615328801042E-12</v>
      </c>
      <c r="BF261" s="26">
        <f t="shared" si="121"/>
        <v>2.7697602474179519E-12</v>
      </c>
      <c r="BG261" s="26">
        <f t="shared" si="121"/>
        <v>4.3812571186429552E-12</v>
      </c>
      <c r="BH261" s="26">
        <f t="shared" si="121"/>
        <v>6.8065958807488711E-12</v>
      </c>
      <c r="BI261" s="26">
        <f t="shared" si="121"/>
        <v>1.038901476535355E-11</v>
      </c>
      <c r="BJ261" s="26">
        <f t="shared" si="121"/>
        <v>1.5583522148030242E-11</v>
      </c>
      <c r="BK261" s="26">
        <f t="shared" si="121"/>
        <v>2.2979091980993729E-11</v>
      </c>
      <c r="BL261" s="26">
        <f t="shared" si="121"/>
        <v>3.331968337244103E-11</v>
      </c>
      <c r="BM261" s="26">
        <f t="shared" si="121"/>
        <v>4.7521515629547044E-11</v>
      </c>
      <c r="BN261" s="26">
        <f t="shared" ref="BN261:CC281" si="134">$B261*BN$221</f>
        <v>6.6683417093074037E-11</v>
      </c>
      <c r="BO261" s="26">
        <f t="shared" si="134"/>
        <v>9.2086623604721203E-11</v>
      </c>
      <c r="BP261" s="26">
        <f t="shared" si="134"/>
        <v>1.2518025396266823E-10</v>
      </c>
      <c r="BQ261" s="26">
        <f t="shared" si="124"/>
        <v>1.6754895530387871E-10</v>
      </c>
      <c r="BR261" s="26">
        <f t="shared" si="124"/>
        <v>2.208599865369308E-10</v>
      </c>
      <c r="BS261" s="26">
        <f t="shared" si="124"/>
        <v>2.8678834072705981E-10</v>
      </c>
      <c r="BT261" s="26">
        <f t="shared" si="124"/>
        <v>3.6692037710667891E-10</v>
      </c>
      <c r="BU261" s="26">
        <f t="shared" si="124"/>
        <v>4.6263873635190064E-10</v>
      </c>
      <c r="BV261" s="26">
        <f t="shared" si="124"/>
        <v>5.7499385803736131E-10</v>
      </c>
      <c r="BW261" s="26">
        <f t="shared" si="124"/>
        <v>7.0456993872183837E-10</v>
      </c>
      <c r="BX261" s="26">
        <f t="shared" si="124"/>
        <v>8.5135534262222062E-10</v>
      </c>
      <c r="BY261" s="26">
        <f t="shared" si="124"/>
        <v>1.0146289699744285E-9</v>
      </c>
      <c r="BZ261" s="26">
        <f t="shared" si="124"/>
        <v>1.1928745998347993E-9</v>
      </c>
      <c r="CA261" s="26">
        <f t="shared" si="124"/>
        <v>1.383734535808368E-9</v>
      </c>
      <c r="CB261" s="26">
        <f t="shared" si="124"/>
        <v>1.5840119028332652E-9</v>
      </c>
      <c r="CC261" s="26">
        <f t="shared" si="124"/>
        <v>1.7897277343700516E-9</v>
      </c>
      <c r="CD261" s="26">
        <f t="shared" si="124"/>
        <v>1.9962347806435209E-9</v>
      </c>
      <c r="CE261" s="26">
        <f t="shared" si="124"/>
        <v>2.198385138177038E-9</v>
      </c>
      <c r="CF261" s="26">
        <f t="shared" si="129"/>
        <v>2.3907438377675294E-9</v>
      </c>
      <c r="CG261" s="26">
        <f t="shared" si="129"/>
        <v>2.5678359738984573E-9</v>
      </c>
      <c r="CH261" s="26">
        <f t="shared" si="129"/>
        <v>2.7244113381605599E-9</v>
      </c>
      <c r="CI261" s="26">
        <f t="shared" si="129"/>
        <v>2.8557082701201039E-9</v>
      </c>
      <c r="CJ261" s="26">
        <f t="shared" si="129"/>
        <v>2.9576978511958215E-9</v>
      </c>
      <c r="CK261" s="26">
        <f t="shared" si="129"/>
        <v>3.0272907418121941E-9</v>
      </c>
      <c r="CL261" s="26">
        <f t="shared" si="129"/>
        <v>3.0624917969495457E-9</v>
      </c>
      <c r="CM261" s="26">
        <f t="shared" si="129"/>
        <v>3.0624917969495461E-9</v>
      </c>
      <c r="CN261" s="26">
        <f t="shared" si="129"/>
        <v>3.0276907538023918E-9</v>
      </c>
      <c r="CO261" s="26">
        <f t="shared" si="129"/>
        <v>2.9596527593349229E-9</v>
      </c>
      <c r="CP261" s="26">
        <f t="shared" si="129"/>
        <v>2.8609976673570911E-9</v>
      </c>
      <c r="CQ261" s="26">
        <f t="shared" si="129"/>
        <v>2.7352395281326058E-9</v>
      </c>
      <c r="CR261" s="26">
        <f t="shared" si="129"/>
        <v>2.5865852059514847E-9</v>
      </c>
      <c r="CS261" s="26">
        <f t="shared" si="129"/>
        <v>2.4197087410513907E-9</v>
      </c>
      <c r="CT261" s="26">
        <f t="shared" si="129"/>
        <v>2.2395176645901167E-9</v>
      </c>
      <c r="CU261" s="26">
        <f t="shared" si="129"/>
        <v>2.0509267033614757E-9</v>
      </c>
      <c r="CV261" s="26">
        <f t="shared" si="126"/>
        <v>1.8586523249213332E-9</v>
      </c>
      <c r="CW261" s="26">
        <f t="shared" si="126"/>
        <v>1.6670386831768676E-9</v>
      </c>
      <c r="CX261" s="26">
        <f t="shared" si="126"/>
        <v>1.4799220962896653E-9</v>
      </c>
      <c r="CY261" s="26">
        <f t="shared" si="126"/>
        <v>1.3005375997697084E-9</v>
      </c>
      <c r="CZ261" s="26">
        <f t="shared" si="126"/>
        <v>1.1314677117996464E-9</v>
      </c>
      <c r="DA261" s="26">
        <f t="shared" si="126"/>
        <v>9.7463060323335943E-10</v>
      </c>
      <c r="DB261" s="26">
        <f t="shared" si="126"/>
        <v>8.3130257334609849E-10</v>
      </c>
      <c r="DC261" s="26">
        <f t="shared" si="126"/>
        <v>7.0216819302049402E-10</v>
      </c>
      <c r="DD261" s="26">
        <f t="shared" si="126"/>
        <v>5.8739069993060419E-10</v>
      </c>
      <c r="DE261" s="26">
        <f t="shared" si="126"/>
        <v>4.8669515137107212E-10</v>
      </c>
      <c r="DF261" s="26">
        <f t="shared" si="126"/>
        <v>3.9945734121965292E-10</v>
      </c>
      <c r="DG261" s="26">
        <f t="shared" si="126"/>
        <v>3.2479241762719503E-10</v>
      </c>
      <c r="DH261" s="26">
        <f t="shared" si="126"/>
        <v>2.6163833642190741E-10</v>
      </c>
      <c r="DI261" s="26">
        <f t="shared" si="126"/>
        <v>2.0883059879546717E-10</v>
      </c>
      <c r="DJ261" s="26">
        <f t="shared" si="126"/>
        <v>1.6516601904732403E-10</v>
      </c>
      <c r="DK261" s="26">
        <f t="shared" si="126"/>
        <v>1.2945444736141611E-10</v>
      </c>
      <c r="DL261" s="26">
        <f t="shared" si="127"/>
        <v>1.0055836536110035E-10</v>
      </c>
      <c r="DM261" s="26">
        <f t="shared" si="127"/>
        <v>7.7421042357661274E-11</v>
      </c>
      <c r="DN261" s="26">
        <f t="shared" si="127"/>
        <v>5.9084479694004623E-11</v>
      </c>
      <c r="DO261" s="26">
        <f t="shared" si="127"/>
        <v>4.4698693333725281E-11</v>
      </c>
      <c r="DP261" s="26">
        <f t="shared" si="127"/>
        <v>3.3524020000293899E-11</v>
      </c>
      <c r="DQ261" s="26">
        <f t="shared" si="127"/>
        <v>2.492811743611583E-11</v>
      </c>
      <c r="DR261" s="26">
        <f t="shared" si="127"/>
        <v>1.8379205228322873E-11</v>
      </c>
      <c r="DS261" s="26">
        <f t="shared" si="127"/>
        <v>1.343689794003433E-11</v>
      </c>
      <c r="DT261" s="26">
        <f t="shared" si="127"/>
        <v>9.7417510065248487E-12</v>
      </c>
      <c r="DU261" s="26">
        <f t="shared" si="127"/>
        <v>7.0043994840302508E-12</v>
      </c>
      <c r="DV261" s="26">
        <f t="shared" si="127"/>
        <v>4.9949406156609314E-12</v>
      </c>
      <c r="DW261" s="26">
        <f t="shared" si="127"/>
        <v>3.5330067769309185E-12</v>
      </c>
      <c r="DX261" s="26">
        <f t="shared" si="127"/>
        <v>2.4788031418789448E-12</v>
      </c>
      <c r="DY261" s="26">
        <f t="shared" si="127"/>
        <v>1.7252469867477556E-12</v>
      </c>
      <c r="DZ261" s="26">
        <f t="shared" si="127"/>
        <v>1.1912419670401125E-12</v>
      </c>
      <c r="EA261" s="26">
        <f t="shared" si="127"/>
        <v>8.1604764671251192E-13</v>
      </c>
      <c r="EB261" s="26">
        <f t="shared" si="128"/>
        <v>5.5465738487491313E-13</v>
      </c>
      <c r="EC261" s="26">
        <f t="shared" si="128"/>
        <v>3.7407125956680075E-13</v>
      </c>
      <c r="ED261" s="26">
        <f t="shared" si="128"/>
        <v>2.5033999678701348E-13</v>
      </c>
      <c r="EE261" s="26">
        <f t="shared" si="128"/>
        <v>1.6625633374404637E-13</v>
      </c>
      <c r="EF261" s="26">
        <f t="shared" si="128"/>
        <v>1.095780381494862E-13</v>
      </c>
      <c r="EG261" s="26">
        <f t="shared" si="128"/>
        <v>7.1678867060189733E-14</v>
      </c>
      <c r="EH261" s="26">
        <f t="shared" si="128"/>
        <v>4.6537771897287761E-14</v>
      </c>
      <c r="EI261" s="26">
        <f t="shared" si="128"/>
        <v>2.9991008556029835E-14</v>
      </c>
      <c r="EJ261" s="26">
        <f t="shared" si="128"/>
        <v>1.918542459098943E-14</v>
      </c>
      <c r="EK261" s="26">
        <f t="shared" si="128"/>
        <v>1.218344481325623E-14</v>
      </c>
      <c r="EL261" s="26">
        <f t="shared" si="128"/>
        <v>7.6808673822701699E-15</v>
      </c>
      <c r="EM261" s="26">
        <f t="shared" si="128"/>
        <v>4.8074493687590585E-15</v>
      </c>
      <c r="EN261" s="26">
        <f t="shared" si="128"/>
        <v>2.9874863934431193E-15</v>
      </c>
      <c r="EO261" s="26">
        <f t="shared" si="128"/>
        <v>1.8433426682946874E-15</v>
      </c>
      <c r="EP261" s="26">
        <f t="shared" si="128"/>
        <v>1.1293719164904057E-15</v>
      </c>
      <c r="EQ261" s="26">
        <f t="shared" si="128"/>
        <v>6.8710039674590419E-16</v>
      </c>
      <c r="ER261" s="26">
        <f t="shared" si="119"/>
        <v>4.1512315636732137E-16</v>
      </c>
      <c r="ES261" s="26">
        <f t="shared" si="119"/>
        <v>2.490738938203912E-16</v>
      </c>
      <c r="ET261" s="26">
        <f t="shared" si="119"/>
        <v>1.4842074494777028E-16</v>
      </c>
      <c r="EU261" s="26">
        <f t="shared" si="119"/>
        <v>8.7840849050718605E-17</v>
      </c>
      <c r="EV261" s="26">
        <f t="shared" si="119"/>
        <v>5.1636174779815706E-17</v>
      </c>
      <c r="EW261" s="26">
        <f t="shared" si="119"/>
        <v>3.0149981247274878E-17</v>
      </c>
      <c r="EX261" s="26">
        <f t="shared" si="119"/>
        <v>1.7486989123419581E-17</v>
      </c>
      <c r="EY261" s="26">
        <f t="shared" si="119"/>
        <v>1.0075285124089361E-17</v>
      </c>
      <c r="EZ261" s="26">
        <f t="shared" si="119"/>
        <v>5.76677503812997E-18</v>
      </c>
      <c r="FA261" s="26">
        <f t="shared" si="119"/>
        <v>3.2791465903092654E-18</v>
      </c>
      <c r="FB261" s="26">
        <f t="shared" si="119"/>
        <v>1.8525048919279417E-18</v>
      </c>
      <c r="FC261" s="26">
        <f t="shared" si="119"/>
        <v>1.0397930683724684E-18</v>
      </c>
      <c r="FD261" s="26">
        <f t="shared" si="119"/>
        <v>5.7988459582309425E-19</v>
      </c>
      <c r="FE261" s="26">
        <f t="shared" si="119"/>
        <v>3.2133732380006304E-19</v>
      </c>
      <c r="FF261" s="26">
        <f t="shared" si="131"/>
        <v>1.7693890614307275E-19</v>
      </c>
      <c r="FG261" s="26">
        <f t="shared" si="131"/>
        <v>9.6815627889605034E-20</v>
      </c>
      <c r="FH261" s="26">
        <f t="shared" si="131"/>
        <v>5.2643497664972699E-20</v>
      </c>
    </row>
    <row r="262" spans="2:164" ht="19.2" customHeight="1" x14ac:dyDescent="0.3">
      <c r="B262" s="26">
        <f t="shared" si="130"/>
        <v>1.4701642696319524E-7</v>
      </c>
      <c r="C262" s="3">
        <v>39</v>
      </c>
      <c r="D262" s="26">
        <f t="shared" si="133"/>
        <v>2.4196131605289894E-45</v>
      </c>
      <c r="E262" s="26">
        <f t="shared" si="133"/>
        <v>2.1050634496602205E-43</v>
      </c>
      <c r="F262" s="26">
        <f t="shared" si="133"/>
        <v>9.1570260060218664E-42</v>
      </c>
      <c r="G262" s="26">
        <f t="shared" si="133"/>
        <v>2.6555375417463749E-40</v>
      </c>
      <c r="H262" s="26">
        <f t="shared" si="133"/>
        <v>5.7757941532983503E-39</v>
      </c>
      <c r="I262" s="26">
        <f t="shared" si="133"/>
        <v>1.0049881826739147E-37</v>
      </c>
      <c r="J262" s="26">
        <f t="shared" si="133"/>
        <v>1.4572328648771619E-36</v>
      </c>
      <c r="K262" s="26">
        <f t="shared" si="133"/>
        <v>1.8111322749187607E-35</v>
      </c>
      <c r="L262" s="26">
        <f t="shared" si="133"/>
        <v>1.9696063489741619E-34</v>
      </c>
      <c r="M262" s="26">
        <f t="shared" si="133"/>
        <v>1.9039528040083522E-33</v>
      </c>
      <c r="N262" s="26">
        <f t="shared" si="133"/>
        <v>1.656438939487287E-32</v>
      </c>
      <c r="O262" s="26">
        <f t="shared" si="133"/>
        <v>1.3100926157762883E-31</v>
      </c>
      <c r="P262" s="26">
        <f t="shared" si="133"/>
        <v>9.4981714643781603E-31</v>
      </c>
      <c r="Q262" s="26">
        <f t="shared" si="133"/>
        <v>6.3564685953915462E-30</v>
      </c>
      <c r="R262" s="26">
        <f t="shared" si="133"/>
        <v>3.9500911985647327E-29</v>
      </c>
      <c r="S262" s="26">
        <f t="shared" si="133"/>
        <v>2.2910528951675445E-28</v>
      </c>
      <c r="T262" s="26">
        <f t="shared" si="122"/>
        <v>1.2457600117473539E-27</v>
      </c>
      <c r="U262" s="26">
        <f t="shared" si="122"/>
        <v>6.3753600601187665E-27</v>
      </c>
      <c r="V262" s="26">
        <f t="shared" si="122"/>
        <v>3.0814240290574204E-26</v>
      </c>
      <c r="W262" s="26">
        <f t="shared" si="122"/>
        <v>1.4109678448841905E-25</v>
      </c>
      <c r="X262" s="26">
        <f t="shared" si="122"/>
        <v>6.1377101252462577E-25</v>
      </c>
      <c r="Y262" s="26">
        <f t="shared" si="122"/>
        <v>2.5427656233163041E-24</v>
      </c>
      <c r="Z262" s="26">
        <f t="shared" si="122"/>
        <v>1.0055482237659894E-23</v>
      </c>
      <c r="AA262" s="26">
        <f t="shared" si="122"/>
        <v>3.803595455114842E-23</v>
      </c>
      <c r="AB262" s="26">
        <f t="shared" si="122"/>
        <v>1.3788033524791305E-22</v>
      </c>
      <c r="AC262" s="26">
        <f t="shared" si="122"/>
        <v>4.7982356666273794E-22</v>
      </c>
      <c r="AD262" s="26">
        <f t="shared" si="122"/>
        <v>1.6055634730637683E-21</v>
      </c>
      <c r="AE262" s="26">
        <f t="shared" si="122"/>
        <v>5.1734823020943707E-21</v>
      </c>
      <c r="AF262" s="26">
        <f t="shared" si="122"/>
        <v>1.6074748581507604E-20</v>
      </c>
      <c r="AG262" s="26">
        <f t="shared" si="122"/>
        <v>4.8224245744522743E-20</v>
      </c>
      <c r="AH262" s="26">
        <f t="shared" si="122"/>
        <v>1.3985031265911502E-19</v>
      </c>
      <c r="AI262" s="26">
        <f t="shared" si="120"/>
        <v>3.9248313552719484E-19</v>
      </c>
      <c r="AJ262" s="26">
        <f t="shared" si="120"/>
        <v>1.0670635247145603E-18</v>
      </c>
      <c r="AK262" s="26">
        <f t="shared" si="120"/>
        <v>2.8131674742474792E-18</v>
      </c>
      <c r="AL262" s="26">
        <f t="shared" si="120"/>
        <v>7.1983991252803122E-18</v>
      </c>
      <c r="AM262" s="26">
        <f t="shared" si="120"/>
        <v>1.7893163539982439E-17</v>
      </c>
      <c r="AN262" s="26">
        <f t="shared" si="120"/>
        <v>4.3241811888291038E-17</v>
      </c>
      <c r="AO262" s="26">
        <f t="shared" si="120"/>
        <v>1.0167669281841425E-16</v>
      </c>
      <c r="AP262" s="26">
        <f t="shared" si="120"/>
        <v>2.3278611250531667E-16</v>
      </c>
      <c r="AQ262" s="26">
        <f t="shared" si="120"/>
        <v>5.1929209712724382E-16</v>
      </c>
      <c r="AR262" s="26">
        <f t="shared" si="120"/>
        <v>1.1294603112517581E-15</v>
      </c>
      <c r="AS262" s="26">
        <f t="shared" si="120"/>
        <v>2.3966596848512889E-15</v>
      </c>
      <c r="AT262" s="26">
        <f t="shared" si="120"/>
        <v>4.9645093471919494E-15</v>
      </c>
      <c r="AU262" s="26">
        <f t="shared" si="120"/>
        <v>1.004447240013256E-14</v>
      </c>
      <c r="AV262" s="26">
        <f t="shared" si="120"/>
        <v>1.9860661336625655E-14</v>
      </c>
      <c r="AW262" s="26">
        <f t="shared" si="120"/>
        <v>3.839727858414287E-14</v>
      </c>
      <c r="AX262" s="26">
        <f t="shared" si="120"/>
        <v>7.2620939930879015E-14</v>
      </c>
      <c r="AY262" s="26">
        <f t="shared" ref="AY262:BN277" si="135">$B262*AY$221</f>
        <v>1.3442599519120237E-13</v>
      </c>
      <c r="AZ262" s="26">
        <f t="shared" si="135"/>
        <v>2.4364711628405366E-13</v>
      </c>
      <c r="BA262" s="26">
        <f t="shared" si="135"/>
        <v>4.3259794115740166E-13</v>
      </c>
      <c r="BB262" s="26">
        <f t="shared" si="135"/>
        <v>7.5272041761388135E-13</v>
      </c>
      <c r="BC262" s="26">
        <f t="shared" si="135"/>
        <v>1.2840524771060301E-12</v>
      </c>
      <c r="BD262" s="26">
        <f t="shared" si="135"/>
        <v>2.1483185674658466E-12</v>
      </c>
      <c r="BE262" s="26">
        <f t="shared" si="135"/>
        <v>3.5264851956514864E-12</v>
      </c>
      <c r="BF262" s="26">
        <f t="shared" si="135"/>
        <v>5.681559481882963E-12</v>
      </c>
      <c r="BG262" s="26">
        <f t="shared" si="135"/>
        <v>8.9871940895239871E-12</v>
      </c>
      <c r="BH262" s="26">
        <f t="shared" si="135"/>
        <v>1.3962247960510467E-11</v>
      </c>
      <c r="BI262" s="26">
        <f t="shared" si="135"/>
        <v>2.1310799518673894E-11</v>
      </c>
      <c r="BJ262" s="26">
        <f t="shared" si="135"/>
        <v>3.1966199278010664E-11</v>
      </c>
      <c r="BK262" s="26">
        <f t="shared" si="135"/>
        <v>4.7136598935371629E-11</v>
      </c>
      <c r="BL262" s="26">
        <f t="shared" si="135"/>
        <v>6.8348068456289109E-11</v>
      </c>
      <c r="BM262" s="26">
        <f t="shared" si="135"/>
        <v>9.7480032060609063E-11</v>
      </c>
      <c r="BN262" s="26">
        <f t="shared" si="135"/>
        <v>1.3678649660117713E-10</v>
      </c>
      <c r="BO262" s="26">
        <f t="shared" si="134"/>
        <v>1.8889563816353016E-10</v>
      </c>
      <c r="BP262" s="26">
        <f t="shared" si="134"/>
        <v>2.5678000812854958E-10</v>
      </c>
      <c r="BQ262" s="26">
        <f t="shared" si="124"/>
        <v>3.4369016472590413E-10</v>
      </c>
      <c r="BR262" s="26">
        <f t="shared" si="124"/>
        <v>4.5304612622960042E-10</v>
      </c>
      <c r="BS262" s="26">
        <f t="shared" si="124"/>
        <v>5.8828377585037757E-10</v>
      </c>
      <c r="BT262" s="26">
        <f t="shared" si="124"/>
        <v>7.5265718380857013E-10</v>
      </c>
      <c r="BU262" s="26">
        <f t="shared" si="124"/>
        <v>9.4900253610646031E-10</v>
      </c>
      <c r="BV262" s="26">
        <f t="shared" si="124"/>
        <v>1.1794745805894561E-9</v>
      </c>
      <c r="BW262" s="26">
        <f t="shared" si="124"/>
        <v>1.445271669172998E-9</v>
      </c>
      <c r="BX262" s="26">
        <f t="shared" si="124"/>
        <v>1.7463699335840377E-9</v>
      </c>
      <c r="BY262" s="26">
        <f t="shared" si="124"/>
        <v>2.0812901948193352E-9</v>
      </c>
      <c r="BZ262" s="26">
        <f t="shared" si="124"/>
        <v>2.4469222560713766E-9</v>
      </c>
      <c r="CA262" s="26">
        <f t="shared" si="124"/>
        <v>2.8384298170427988E-9</v>
      </c>
      <c r="CB262" s="26">
        <f t="shared" si="124"/>
        <v>3.2492551852989968E-9</v>
      </c>
      <c r="CC262" s="26">
        <f t="shared" si="124"/>
        <v>3.6712363781949681E-9</v>
      </c>
      <c r="CD262" s="26">
        <f t="shared" si="124"/>
        <v>4.0948405756790066E-9</v>
      </c>
      <c r="CE262" s="26">
        <f t="shared" si="124"/>
        <v>4.5095079757477583E-9</v>
      </c>
      <c r="CF262" s="26">
        <f t="shared" si="129"/>
        <v>4.904089923625688E-9</v>
      </c>
      <c r="CG262" s="26">
        <f t="shared" si="129"/>
        <v>5.2673558438942575E-9</v>
      </c>
      <c r="CH262" s="26">
        <f t="shared" si="129"/>
        <v>5.5885360782780566E-9</v>
      </c>
      <c r="CI262" s="26">
        <f t="shared" si="129"/>
        <v>5.8578631181950697E-9</v>
      </c>
      <c r="CJ262" s="26">
        <f t="shared" si="129"/>
        <v>6.0670725152734646E-9</v>
      </c>
      <c r="CK262" s="26">
        <f t="shared" si="129"/>
        <v>6.2098271626916639E-9</v>
      </c>
      <c r="CL262" s="26">
        <f t="shared" si="129"/>
        <v>6.2820344552811022E-9</v>
      </c>
      <c r="CM262" s="26">
        <f t="shared" si="129"/>
        <v>6.282034455281103E-9</v>
      </c>
      <c r="CN262" s="26">
        <f t="shared" si="129"/>
        <v>6.2106477001074536E-9</v>
      </c>
      <c r="CO262" s="26">
        <f t="shared" si="129"/>
        <v>6.0710825832511081E-9</v>
      </c>
      <c r="CP262" s="26">
        <f t="shared" si="129"/>
        <v>5.8687131638094022E-9</v>
      </c>
      <c r="CQ262" s="26">
        <f t="shared" si="129"/>
        <v>5.6107477500155861E-9</v>
      </c>
      <c r="CR262" s="26">
        <f t="shared" si="129"/>
        <v>5.3058158070799543E-9</v>
      </c>
      <c r="CS262" s="26">
        <f t="shared" si="129"/>
        <v>4.9635051098489931E-9</v>
      </c>
      <c r="CT262" s="26">
        <f t="shared" si="129"/>
        <v>4.5938823889027908E-9</v>
      </c>
      <c r="CU262" s="26">
        <f t="shared" si="129"/>
        <v>4.2070291351004516E-9</v>
      </c>
      <c r="CV262" s="26">
        <f t="shared" si="126"/>
        <v>3.8126201536847758E-9</v>
      </c>
      <c r="CW262" s="26">
        <f t="shared" si="126"/>
        <v>3.4195665295935653E-9</v>
      </c>
      <c r="CX262" s="26">
        <f t="shared" si="126"/>
        <v>3.0357376334146898E-9</v>
      </c>
      <c r="CY262" s="26">
        <f t="shared" si="126"/>
        <v>2.6677694354250358E-9</v>
      </c>
      <c r="CZ262" s="26">
        <f t="shared" si="126"/>
        <v>2.3209594088197815E-9</v>
      </c>
      <c r="DA262" s="26">
        <f t="shared" si="126"/>
        <v>1.9992422630427834E-9</v>
      </c>
      <c r="DB262" s="26">
        <f t="shared" si="126"/>
        <v>1.7052360478894284E-9</v>
      </c>
      <c r="DC262" s="26">
        <f t="shared" si="126"/>
        <v>1.4403450113240866E-9</v>
      </c>
      <c r="DD262" s="26">
        <f t="shared" si="126"/>
        <v>1.2049039998576464E-9</v>
      </c>
      <c r="DE262" s="26">
        <f t="shared" si="126"/>
        <v>9.9834902845347872E-10</v>
      </c>
      <c r="DF262" s="26">
        <f t="shared" si="126"/>
        <v>8.1939967429672182E-10</v>
      </c>
      <c r="DG262" s="26">
        <f t="shared" si="126"/>
        <v>6.6624085667116752E-10</v>
      </c>
      <c r="DH262" s="26">
        <f t="shared" si="126"/>
        <v>5.3669402342955219E-10</v>
      </c>
      <c r="DI262" s="26">
        <f t="shared" si="126"/>
        <v>4.2837045906762385E-10</v>
      </c>
      <c r="DJ262" s="26">
        <f t="shared" si="126"/>
        <v>3.3880209035348427E-10</v>
      </c>
      <c r="DK262" s="26">
        <f t="shared" si="126"/>
        <v>2.6554758433110926E-10</v>
      </c>
      <c r="DL262" s="26">
        <f t="shared" si="127"/>
        <v>2.0627356997148738E-10</v>
      </c>
      <c r="DM262" s="26">
        <f t="shared" si="127"/>
        <v>1.5881239457981759E-10</v>
      </c>
      <c r="DN262" s="26">
        <f t="shared" si="127"/>
        <v>1.2119893270565019E-10</v>
      </c>
      <c r="DO262" s="26">
        <f t="shared" si="127"/>
        <v>9.1689627351231105E-11</v>
      </c>
      <c r="DP262" s="26">
        <f t="shared" si="127"/>
        <v>6.8767220513423209E-11</v>
      </c>
      <c r="DQ262" s="26">
        <f t="shared" si="127"/>
        <v>5.1134599868955419E-11</v>
      </c>
      <c r="DR262" s="26">
        <f t="shared" si="127"/>
        <v>3.7700933801687848E-11</v>
      </c>
      <c r="DS262" s="26">
        <f t="shared" si="127"/>
        <v>2.7562867569301118E-11</v>
      </c>
      <c r="DT262" s="26">
        <f t="shared" si="127"/>
        <v>1.9983078987743224E-11</v>
      </c>
      <c r="DU262" s="26">
        <f t="shared" si="127"/>
        <v>1.4367998941600476E-11</v>
      </c>
      <c r="DV262" s="26">
        <f t="shared" si="127"/>
        <v>1.024603203212496E-11</v>
      </c>
      <c r="DW262" s="26">
        <f t="shared" si="127"/>
        <v>7.2471933885762241E-12</v>
      </c>
      <c r="DX262" s="26">
        <f t="shared" si="127"/>
        <v>5.0847243935978219E-12</v>
      </c>
      <c r="DY262" s="26">
        <f t="shared" si="127"/>
        <v>3.538968177944105E-12</v>
      </c>
      <c r="DZ262" s="26">
        <f t="shared" si="127"/>
        <v>2.4435732657233012E-12</v>
      </c>
      <c r="EA262" s="26">
        <f t="shared" si="127"/>
        <v>1.6739438906923275E-12</v>
      </c>
      <c r="EB262" s="26">
        <f t="shared" si="128"/>
        <v>1.1377587382049472E-12</v>
      </c>
      <c r="EC262" s="26">
        <f t="shared" si="128"/>
        <v>7.6732566064984561E-13</v>
      </c>
      <c r="ED262" s="26">
        <f t="shared" si="128"/>
        <v>5.1351794212720577E-13</v>
      </c>
      <c r="EE262" s="26">
        <f t="shared" si="128"/>
        <v>3.4103863332111985E-13</v>
      </c>
      <c r="EF262" s="26">
        <f t="shared" si="128"/>
        <v>2.2477546287074032E-13</v>
      </c>
      <c r="EG262" s="26">
        <f t="shared" si="128"/>
        <v>1.4703357345679905E-13</v>
      </c>
      <c r="EH262" s="26">
        <f t="shared" si="128"/>
        <v>9.5462096199564384E-14</v>
      </c>
      <c r="EI262" s="26">
        <f t="shared" si="128"/>
        <v>6.1520017550830271E-14</v>
      </c>
      <c r="EJ262" s="26">
        <f t="shared" si="128"/>
        <v>3.9354717109721805E-14</v>
      </c>
      <c r="EK262" s="26">
        <f t="shared" si="128"/>
        <v>2.4991681668217841E-14</v>
      </c>
      <c r="EL262" s="26">
        <f t="shared" si="128"/>
        <v>1.5755625399528513E-14</v>
      </c>
      <c r="EM262" s="26">
        <f t="shared" si="128"/>
        <v>9.8614346025826586E-15</v>
      </c>
      <c r="EN262" s="26">
        <f t="shared" si="128"/>
        <v>6.1281772173192028E-15</v>
      </c>
      <c r="EO262" s="26">
        <f t="shared" si="128"/>
        <v>3.7812157298352467E-15</v>
      </c>
      <c r="EP262" s="26">
        <f t="shared" si="128"/>
        <v>2.3166603415187746E-15</v>
      </c>
      <c r="EQ262" s="26">
        <f t="shared" si="128"/>
        <v>1.409436711273646E-15</v>
      </c>
      <c r="ER262" s="26">
        <f t="shared" si="119"/>
        <v>8.5153467972783648E-16</v>
      </c>
      <c r="ES262" s="26">
        <f t="shared" si="119"/>
        <v>5.1092080783669853E-16</v>
      </c>
      <c r="ET262" s="26">
        <f t="shared" si="119"/>
        <v>3.0445281014927155E-16</v>
      </c>
      <c r="EU262" s="26">
        <f t="shared" si="119"/>
        <v>1.8018635702711461E-16</v>
      </c>
      <c r="EV262" s="26">
        <f t="shared" si="119"/>
        <v>1.0592035852269861E-16</v>
      </c>
      <c r="EW262" s="26">
        <f t="shared" si="119"/>
        <v>6.1846115379025238E-17</v>
      </c>
      <c r="EX262" s="26">
        <f t="shared" si="119"/>
        <v>3.5870746919834946E-17</v>
      </c>
      <c r="EY262" s="26">
        <f t="shared" si="119"/>
        <v>2.0667251536593509E-17</v>
      </c>
      <c r="EZ262" s="26">
        <f t="shared" si="119"/>
        <v>1.1829282129497343E-17</v>
      </c>
      <c r="FA262" s="26">
        <f t="shared" si="119"/>
        <v>6.7264545442241165E-18</v>
      </c>
      <c r="FB262" s="26">
        <f t="shared" si="119"/>
        <v>3.8000100347239726E-18</v>
      </c>
      <c r="FC262" s="26">
        <f t="shared" si="119"/>
        <v>2.1329088581999295E-18</v>
      </c>
      <c r="FD262" s="26">
        <f t="shared" si="119"/>
        <v>1.1895068632268569E-18</v>
      </c>
      <c r="FE262" s="26">
        <f t="shared" si="119"/>
        <v>6.5915348471807628E-19</v>
      </c>
      <c r="FF262" s="26">
        <f t="shared" si="131"/>
        <v>3.6295160234476369E-19</v>
      </c>
      <c r="FG262" s="26">
        <f t="shared" si="131"/>
        <v>1.9859615977354824E-19</v>
      </c>
      <c r="FH262" s="26">
        <f t="shared" si="131"/>
        <v>1.0798666187686679E-19</v>
      </c>
    </row>
    <row r="263" spans="2:164" ht="19.2" customHeight="1" x14ac:dyDescent="0.3">
      <c r="B263" s="26">
        <f t="shared" si="130"/>
        <v>2.9403285392639058E-7</v>
      </c>
      <c r="C263" s="3">
        <v>40</v>
      </c>
      <c r="D263" s="26">
        <f t="shared" si="133"/>
        <v>4.83922632105798E-45</v>
      </c>
      <c r="E263" s="26">
        <f t="shared" si="133"/>
        <v>4.2101268993204425E-43</v>
      </c>
      <c r="F263" s="26">
        <f t="shared" si="133"/>
        <v>1.831405201204374E-41</v>
      </c>
      <c r="G263" s="26">
        <f t="shared" si="133"/>
        <v>5.3110750834927515E-40</v>
      </c>
      <c r="H263" s="26">
        <f t="shared" si="133"/>
        <v>1.1551588306596706E-38</v>
      </c>
      <c r="I263" s="26">
        <f t="shared" si="133"/>
        <v>2.0099763653478303E-37</v>
      </c>
      <c r="J263" s="26">
        <f t="shared" si="133"/>
        <v>2.9144657297543248E-36</v>
      </c>
      <c r="K263" s="26">
        <f t="shared" si="133"/>
        <v>3.6222645498375224E-35</v>
      </c>
      <c r="L263" s="26">
        <f t="shared" si="133"/>
        <v>3.9392126979483255E-34</v>
      </c>
      <c r="M263" s="26">
        <f t="shared" si="133"/>
        <v>3.8079056080167058E-33</v>
      </c>
      <c r="N263" s="26">
        <f t="shared" si="133"/>
        <v>3.3128778789745751E-32</v>
      </c>
      <c r="O263" s="26">
        <f t="shared" si="133"/>
        <v>2.6201852315525775E-31</v>
      </c>
      <c r="P263" s="26">
        <f t="shared" si="133"/>
        <v>1.8996342928756328E-30</v>
      </c>
      <c r="Q263" s="26">
        <f t="shared" si="133"/>
        <v>1.2712937190783095E-29</v>
      </c>
      <c r="R263" s="26">
        <f t="shared" si="133"/>
        <v>7.9001823971294677E-29</v>
      </c>
      <c r="S263" s="26">
        <f t="shared" si="133"/>
        <v>4.5821057903350907E-28</v>
      </c>
      <c r="T263" s="26">
        <f t="shared" ref="T263:AI278" si="136">$B263*T$221</f>
        <v>2.4915200234947086E-27</v>
      </c>
      <c r="U263" s="26">
        <f t="shared" si="136"/>
        <v>1.2750720120237539E-26</v>
      </c>
      <c r="V263" s="26">
        <f t="shared" si="136"/>
        <v>6.1628480581148419E-26</v>
      </c>
      <c r="W263" s="26">
        <f t="shared" si="136"/>
        <v>2.8219356897683819E-25</v>
      </c>
      <c r="X263" s="26">
        <f t="shared" si="136"/>
        <v>1.2275420250492521E-24</v>
      </c>
      <c r="Y263" s="26">
        <f t="shared" si="136"/>
        <v>5.0855312466326096E-24</v>
      </c>
      <c r="Z263" s="26">
        <f t="shared" si="136"/>
        <v>2.0110964475319794E-23</v>
      </c>
      <c r="AA263" s="26">
        <f t="shared" si="136"/>
        <v>7.6071909102296876E-23</v>
      </c>
      <c r="AB263" s="26">
        <f t="shared" si="136"/>
        <v>2.7576067049582619E-22</v>
      </c>
      <c r="AC263" s="26">
        <f t="shared" si="136"/>
        <v>9.5964713332547607E-22</v>
      </c>
      <c r="AD263" s="26">
        <f t="shared" si="136"/>
        <v>3.2111269461275377E-21</v>
      </c>
      <c r="AE263" s="26">
        <f t="shared" si="136"/>
        <v>1.0346964604188744E-20</v>
      </c>
      <c r="AF263" s="26">
        <f t="shared" si="136"/>
        <v>3.214949716301522E-20</v>
      </c>
      <c r="AG263" s="26">
        <f t="shared" si="136"/>
        <v>9.6448491489045522E-20</v>
      </c>
      <c r="AH263" s="26">
        <f t="shared" si="136"/>
        <v>2.7970062531823014E-19</v>
      </c>
      <c r="AI263" s="26">
        <f t="shared" si="136"/>
        <v>7.8496627105438996E-19</v>
      </c>
      <c r="AJ263" s="26">
        <f t="shared" ref="AJ263:AY277" si="137">$B263*AJ$221</f>
        <v>2.1341270494291214E-18</v>
      </c>
      <c r="AK263" s="26">
        <f t="shared" si="137"/>
        <v>5.6263349484949608E-18</v>
      </c>
      <c r="AL263" s="26">
        <f t="shared" si="137"/>
        <v>1.4396798250560627E-17</v>
      </c>
      <c r="AM263" s="26">
        <f t="shared" si="137"/>
        <v>3.5786327079964891E-17</v>
      </c>
      <c r="AN263" s="26">
        <f t="shared" si="137"/>
        <v>8.6483623776582113E-17</v>
      </c>
      <c r="AO263" s="26">
        <f t="shared" si="137"/>
        <v>2.0335338563682857E-16</v>
      </c>
      <c r="AP263" s="26">
        <f t="shared" si="137"/>
        <v>4.6557222501063353E-16</v>
      </c>
      <c r="AQ263" s="26">
        <f t="shared" si="137"/>
        <v>1.038584194254488E-15</v>
      </c>
      <c r="AR263" s="26">
        <f t="shared" si="137"/>
        <v>2.2589206225035171E-15</v>
      </c>
      <c r="AS263" s="26">
        <f t="shared" si="137"/>
        <v>4.7933193697025794E-15</v>
      </c>
      <c r="AT263" s="26">
        <f t="shared" si="137"/>
        <v>9.929018694383902E-15</v>
      </c>
      <c r="AU263" s="26">
        <f t="shared" si="137"/>
        <v>2.0088944800265127E-14</v>
      </c>
      <c r="AV263" s="26">
        <f t="shared" si="137"/>
        <v>3.9721322673251328E-14</v>
      </c>
      <c r="AW263" s="26">
        <f t="shared" si="137"/>
        <v>7.6794557168285766E-14</v>
      </c>
      <c r="AX263" s="26">
        <f t="shared" si="137"/>
        <v>1.4524187986175808E-13</v>
      </c>
      <c r="AY263" s="26">
        <f t="shared" si="135"/>
        <v>2.6885199038240485E-13</v>
      </c>
      <c r="AZ263" s="26">
        <f t="shared" si="135"/>
        <v>4.8729423256810741E-13</v>
      </c>
      <c r="BA263" s="26">
        <f t="shared" si="135"/>
        <v>8.6519588231480373E-13</v>
      </c>
      <c r="BB263" s="26">
        <f t="shared" si="135"/>
        <v>1.5054408352277631E-12</v>
      </c>
      <c r="BC263" s="26">
        <f t="shared" si="135"/>
        <v>2.568104954212061E-12</v>
      </c>
      <c r="BD263" s="26">
        <f t="shared" si="135"/>
        <v>4.2966371349316948E-12</v>
      </c>
      <c r="BE263" s="26">
        <f t="shared" si="135"/>
        <v>7.052970391302976E-12</v>
      </c>
      <c r="BF263" s="26">
        <f t="shared" si="135"/>
        <v>1.1363118963765931E-11</v>
      </c>
      <c r="BG263" s="26">
        <f t="shared" si="135"/>
        <v>1.7974388179047981E-11</v>
      </c>
      <c r="BH263" s="26">
        <f t="shared" si="135"/>
        <v>2.7924495921020947E-11</v>
      </c>
      <c r="BI263" s="26">
        <f t="shared" si="135"/>
        <v>4.2621599037347802E-11</v>
      </c>
      <c r="BJ263" s="26">
        <f t="shared" si="135"/>
        <v>6.3932398556021354E-11</v>
      </c>
      <c r="BK263" s="26">
        <f t="shared" si="135"/>
        <v>9.4273197870743296E-11</v>
      </c>
      <c r="BL263" s="26">
        <f t="shared" si="135"/>
        <v>1.3669613691257827E-10</v>
      </c>
      <c r="BM263" s="26">
        <f t="shared" si="135"/>
        <v>1.9496006412121818E-10</v>
      </c>
      <c r="BN263" s="26">
        <f t="shared" si="135"/>
        <v>2.7357299320235436E-10</v>
      </c>
      <c r="BO263" s="26">
        <f t="shared" si="134"/>
        <v>3.7779127632706048E-10</v>
      </c>
      <c r="BP263" s="26">
        <f t="shared" si="134"/>
        <v>5.1356001625709925E-10</v>
      </c>
      <c r="BQ263" s="26">
        <f t="shared" si="124"/>
        <v>6.8738032945180847E-10</v>
      </c>
      <c r="BR263" s="26">
        <f t="shared" si="124"/>
        <v>9.0609225245920115E-10</v>
      </c>
      <c r="BS263" s="26">
        <f t="shared" si="124"/>
        <v>1.1765675517007556E-9</v>
      </c>
      <c r="BT263" s="26">
        <f t="shared" si="124"/>
        <v>1.5053143676171407E-9</v>
      </c>
      <c r="BU263" s="26">
        <f t="shared" si="124"/>
        <v>1.8980050722129215E-9</v>
      </c>
      <c r="BV263" s="26">
        <f t="shared" si="124"/>
        <v>2.3589491611789131E-9</v>
      </c>
      <c r="BW263" s="26">
        <f t="shared" si="124"/>
        <v>2.8905433383459968E-9</v>
      </c>
      <c r="BX263" s="26">
        <f t="shared" si="124"/>
        <v>3.4927398671680766E-9</v>
      </c>
      <c r="BY263" s="26">
        <f t="shared" si="124"/>
        <v>4.1625803896386712E-9</v>
      </c>
      <c r="BZ263" s="26">
        <f t="shared" si="124"/>
        <v>4.8938445121427557E-9</v>
      </c>
      <c r="CA263" s="26">
        <f t="shared" si="124"/>
        <v>5.6768596340855993E-9</v>
      </c>
      <c r="CB263" s="26">
        <f t="shared" si="124"/>
        <v>6.4985103705979961E-9</v>
      </c>
      <c r="CC263" s="26">
        <f t="shared" si="124"/>
        <v>7.3424727563899386E-9</v>
      </c>
      <c r="CD263" s="26">
        <f t="shared" si="124"/>
        <v>8.1896811513580165E-9</v>
      </c>
      <c r="CE263" s="26">
        <f t="shared" si="124"/>
        <v>9.0190159514955199E-9</v>
      </c>
      <c r="CF263" s="26">
        <f t="shared" si="129"/>
        <v>9.8081798472513792E-9</v>
      </c>
      <c r="CG263" s="26">
        <f t="shared" si="129"/>
        <v>1.0534711687788518E-8</v>
      </c>
      <c r="CH263" s="26">
        <f t="shared" si="129"/>
        <v>1.1177072156556118E-8</v>
      </c>
      <c r="CI263" s="26">
        <f t="shared" si="129"/>
        <v>1.1715726236390143E-8</v>
      </c>
      <c r="CJ263" s="26">
        <f t="shared" si="129"/>
        <v>1.2134145030546933E-8</v>
      </c>
      <c r="CK263" s="26">
        <f t="shared" si="129"/>
        <v>1.2419654325383333E-8</v>
      </c>
      <c r="CL263" s="26">
        <f t="shared" si="129"/>
        <v>1.2564068910562209E-8</v>
      </c>
      <c r="CM263" s="26">
        <f t="shared" si="129"/>
        <v>1.2564068910562211E-8</v>
      </c>
      <c r="CN263" s="26">
        <f t="shared" si="129"/>
        <v>1.2421295400214912E-8</v>
      </c>
      <c r="CO263" s="26">
        <f t="shared" si="129"/>
        <v>1.2142165166502221E-8</v>
      </c>
      <c r="CP263" s="26">
        <f t="shared" si="129"/>
        <v>1.1737426327618808E-8</v>
      </c>
      <c r="CQ263" s="26">
        <f t="shared" si="129"/>
        <v>1.1221495500031177E-8</v>
      </c>
      <c r="CR263" s="26">
        <f t="shared" si="129"/>
        <v>1.0611631614159914E-8</v>
      </c>
      <c r="CS263" s="26">
        <f t="shared" si="129"/>
        <v>9.9270102196979895E-9</v>
      </c>
      <c r="CT263" s="26">
        <f t="shared" si="129"/>
        <v>9.1877647778055849E-9</v>
      </c>
      <c r="CU263" s="26">
        <f t="shared" si="129"/>
        <v>8.4140582702009066E-9</v>
      </c>
      <c r="CV263" s="26">
        <f t="shared" si="126"/>
        <v>7.6252403073695549E-9</v>
      </c>
      <c r="CW263" s="26">
        <f t="shared" si="126"/>
        <v>6.839133059187133E-9</v>
      </c>
      <c r="CX263" s="26">
        <f t="shared" si="126"/>
        <v>6.071475266829382E-9</v>
      </c>
      <c r="CY263" s="26">
        <f t="shared" si="126"/>
        <v>5.3355388708500733E-9</v>
      </c>
      <c r="CZ263" s="26">
        <f t="shared" si="126"/>
        <v>4.6419188176395646E-9</v>
      </c>
      <c r="DA263" s="26">
        <f t="shared" si="126"/>
        <v>3.9984845260855677E-9</v>
      </c>
      <c r="DB263" s="26">
        <f t="shared" si="126"/>
        <v>3.410472095778858E-9</v>
      </c>
      <c r="DC263" s="26">
        <f t="shared" si="126"/>
        <v>2.8806900226481741E-9</v>
      </c>
      <c r="DD263" s="26">
        <f t="shared" si="126"/>
        <v>2.4098079997152937E-9</v>
      </c>
      <c r="DE263" s="26">
        <f t="shared" si="126"/>
        <v>1.9966980569069583E-9</v>
      </c>
      <c r="DF263" s="26">
        <f t="shared" si="126"/>
        <v>1.6387993485934443E-9</v>
      </c>
      <c r="DG263" s="26">
        <f t="shared" si="126"/>
        <v>1.3324817133423357E-9</v>
      </c>
      <c r="DH263" s="26">
        <f t="shared" si="126"/>
        <v>1.0733880468591048E-9</v>
      </c>
      <c r="DI263" s="26">
        <f t="shared" si="126"/>
        <v>8.5674091813524802E-10</v>
      </c>
      <c r="DJ263" s="26">
        <f t="shared" si="126"/>
        <v>6.7760418070696886E-10</v>
      </c>
      <c r="DK263" s="26">
        <f t="shared" si="126"/>
        <v>5.3109516866221873E-10</v>
      </c>
      <c r="DL263" s="26">
        <f t="shared" si="127"/>
        <v>4.1254713994297486E-10</v>
      </c>
      <c r="DM263" s="26">
        <f t="shared" si="127"/>
        <v>3.1762478915963529E-10</v>
      </c>
      <c r="DN263" s="26">
        <f t="shared" si="127"/>
        <v>2.4239786541130042E-10</v>
      </c>
      <c r="DO263" s="26">
        <f t="shared" si="127"/>
        <v>1.8337925470246229E-10</v>
      </c>
      <c r="DP263" s="26">
        <f t="shared" si="127"/>
        <v>1.3753444102684647E-10</v>
      </c>
      <c r="DQ263" s="26">
        <f t="shared" si="127"/>
        <v>1.0226919973791088E-10</v>
      </c>
      <c r="DR263" s="26">
        <f t="shared" si="127"/>
        <v>7.5401867603375722E-11</v>
      </c>
      <c r="DS263" s="26">
        <f t="shared" si="127"/>
        <v>5.5125735138602255E-11</v>
      </c>
      <c r="DT263" s="26">
        <f t="shared" si="127"/>
        <v>3.9966157975486468E-11</v>
      </c>
      <c r="DU263" s="26">
        <f t="shared" si="127"/>
        <v>2.8735997883200963E-11</v>
      </c>
      <c r="DV263" s="26">
        <f t="shared" si="127"/>
        <v>2.0492064064249927E-11</v>
      </c>
      <c r="DW263" s="26">
        <f t="shared" si="127"/>
        <v>1.4494386777152453E-11</v>
      </c>
      <c r="DX263" s="26">
        <f t="shared" si="127"/>
        <v>1.0169448787195649E-11</v>
      </c>
      <c r="DY263" s="26">
        <f t="shared" si="127"/>
        <v>7.0779363558882124E-12</v>
      </c>
      <c r="DZ263" s="26">
        <f t="shared" si="127"/>
        <v>4.8871465314466041E-12</v>
      </c>
      <c r="EA263" s="26">
        <f t="shared" si="127"/>
        <v>3.3478877813846563E-12</v>
      </c>
      <c r="EB263" s="26">
        <f t="shared" si="128"/>
        <v>2.2755174764098952E-12</v>
      </c>
      <c r="EC263" s="26">
        <f t="shared" si="128"/>
        <v>1.5346513212996918E-12</v>
      </c>
      <c r="ED263" s="26">
        <f t="shared" si="128"/>
        <v>1.027035884254412E-12</v>
      </c>
      <c r="EE263" s="26">
        <f t="shared" si="128"/>
        <v>6.8207726664223989E-13</v>
      </c>
      <c r="EF263" s="26">
        <f t="shared" si="128"/>
        <v>4.495509257414808E-13</v>
      </c>
      <c r="EG263" s="26">
        <f t="shared" si="128"/>
        <v>2.9406714691359819E-13</v>
      </c>
      <c r="EH263" s="26">
        <f t="shared" si="128"/>
        <v>1.9092419239912884E-13</v>
      </c>
      <c r="EI263" s="26">
        <f t="shared" si="128"/>
        <v>1.2304003510166059E-13</v>
      </c>
      <c r="EJ263" s="26">
        <f t="shared" si="128"/>
        <v>7.8709434219443636E-14</v>
      </c>
      <c r="EK263" s="26">
        <f t="shared" si="128"/>
        <v>4.9983363336435702E-14</v>
      </c>
      <c r="EL263" s="26">
        <f t="shared" si="128"/>
        <v>3.1511250799057038E-14</v>
      </c>
      <c r="EM263" s="26">
        <f t="shared" si="128"/>
        <v>1.9722869205165323E-14</v>
      </c>
      <c r="EN263" s="26">
        <f t="shared" si="128"/>
        <v>1.225635443463841E-14</v>
      </c>
      <c r="EO263" s="26">
        <f t="shared" si="128"/>
        <v>7.5624314596704966E-15</v>
      </c>
      <c r="EP263" s="26">
        <f t="shared" si="128"/>
        <v>4.6333206830375507E-15</v>
      </c>
      <c r="EQ263" s="26">
        <f t="shared" si="128"/>
        <v>2.8188734225472928E-15</v>
      </c>
      <c r="ER263" s="26">
        <f t="shared" ref="ER263:FG279" si="138">$B263*ER$221</f>
        <v>1.7030693594556736E-15</v>
      </c>
      <c r="ES263" s="26">
        <f t="shared" si="138"/>
        <v>1.0218416156733975E-15</v>
      </c>
      <c r="ET263" s="26">
        <f t="shared" si="138"/>
        <v>6.0890562029854329E-16</v>
      </c>
      <c r="EU263" s="26">
        <f t="shared" si="138"/>
        <v>3.6037271405422937E-16</v>
      </c>
      <c r="EV263" s="26">
        <f t="shared" si="138"/>
        <v>2.1184071704539728E-16</v>
      </c>
      <c r="EW263" s="26">
        <f t="shared" si="138"/>
        <v>1.236922307580505E-16</v>
      </c>
      <c r="EX263" s="26">
        <f t="shared" si="138"/>
        <v>7.1741493839669916E-17</v>
      </c>
      <c r="EY263" s="26">
        <f t="shared" si="138"/>
        <v>4.1334503073187031E-17</v>
      </c>
      <c r="EZ263" s="26">
        <f t="shared" si="138"/>
        <v>2.3658564258994696E-17</v>
      </c>
      <c r="FA263" s="26">
        <f t="shared" si="138"/>
        <v>1.3452909088448238E-17</v>
      </c>
      <c r="FB263" s="26">
        <f t="shared" si="138"/>
        <v>7.6000200694479482E-18</v>
      </c>
      <c r="FC263" s="26">
        <f t="shared" si="138"/>
        <v>4.2658177163998605E-18</v>
      </c>
      <c r="FD263" s="26">
        <f t="shared" si="138"/>
        <v>2.3790137264537146E-18</v>
      </c>
      <c r="FE263" s="26">
        <f t="shared" si="138"/>
        <v>1.318306969436153E-18</v>
      </c>
      <c r="FF263" s="26">
        <f t="shared" si="138"/>
        <v>7.2590320468952758E-19</v>
      </c>
      <c r="FG263" s="26">
        <f t="shared" si="138"/>
        <v>3.9719231954709663E-19</v>
      </c>
      <c r="FH263" s="26">
        <f t="shared" si="131"/>
        <v>2.1597332375373365E-19</v>
      </c>
    </row>
    <row r="264" spans="2:164" ht="19.2" customHeight="1" x14ac:dyDescent="0.3">
      <c r="B264" s="26">
        <f t="shared" si="130"/>
        <v>5.7372264180759338E-7</v>
      </c>
      <c r="C264" s="3">
        <v>41</v>
      </c>
      <c r="D264" s="26">
        <f t="shared" si="133"/>
        <v>9.4423928215765798E-45</v>
      </c>
      <c r="E264" s="26">
        <f t="shared" si="133"/>
        <v>8.2148817547716236E-43</v>
      </c>
      <c r="F264" s="26">
        <f t="shared" si="133"/>
        <v>3.5734735633256203E-41</v>
      </c>
      <c r="G264" s="26">
        <f t="shared" si="133"/>
        <v>1.036307333364443E-39</v>
      </c>
      <c r="H264" s="26">
        <f t="shared" si="133"/>
        <v>2.2539684500676578E-38</v>
      </c>
      <c r="I264" s="26">
        <f t="shared" si="133"/>
        <v>3.9219051031177315E-37</v>
      </c>
      <c r="J264" s="26">
        <f t="shared" si="133"/>
        <v>5.6867623995206539E-36</v>
      </c>
      <c r="K264" s="26">
        <f t="shared" si="133"/>
        <v>7.067833267975678E-35</v>
      </c>
      <c r="L264" s="26">
        <f t="shared" si="133"/>
        <v>7.6862686789235889E-34</v>
      </c>
      <c r="M264" s="26">
        <f t="shared" si="133"/>
        <v>7.430059722959452E-33</v>
      </c>
      <c r="N264" s="26">
        <f t="shared" si="133"/>
        <v>6.4641519589748032E-32</v>
      </c>
      <c r="O264" s="26">
        <f t="shared" si="133"/>
        <v>5.1125565493709003E-31</v>
      </c>
      <c r="P264" s="26">
        <f t="shared" si="133"/>
        <v>3.7066034982939301E-30</v>
      </c>
      <c r="Q264" s="26">
        <f t="shared" si="133"/>
        <v>2.4805731103967104E-29</v>
      </c>
      <c r="R264" s="26">
        <f t="shared" si="133"/>
        <v>1.5414990043179505E-28</v>
      </c>
      <c r="S264" s="26">
        <f t="shared" si="133"/>
        <v>8.9406942250441106E-28</v>
      </c>
      <c r="T264" s="26">
        <f t="shared" si="136"/>
        <v>4.8615024848677413E-27</v>
      </c>
      <c r="U264" s="26">
        <f t="shared" si="136"/>
        <v>2.4879453893146502E-26</v>
      </c>
      <c r="V264" s="26">
        <f t="shared" si="136"/>
        <v>1.202506938168754E-25</v>
      </c>
      <c r="W264" s="26">
        <f t="shared" si="136"/>
        <v>5.5062159800358863E-25</v>
      </c>
      <c r="X264" s="26">
        <f t="shared" si="136"/>
        <v>2.395203951315622E-24</v>
      </c>
      <c r="Y264" s="26">
        <f t="shared" si="136"/>
        <v>9.922987798307566E-24</v>
      </c>
      <c r="Z264" s="26">
        <f t="shared" si="136"/>
        <v>3.9240906293307053E-23</v>
      </c>
      <c r="AA264" s="26">
        <f t="shared" si="136"/>
        <v>1.4843299337033587E-22</v>
      </c>
      <c r="AB264" s="26">
        <f t="shared" si="136"/>
        <v>5.3806960096746759E-22</v>
      </c>
      <c r="AC264" s="26">
        <f t="shared" si="136"/>
        <v>1.8724822113667893E-21</v>
      </c>
      <c r="AD264" s="26">
        <f t="shared" si="136"/>
        <v>6.2656135534196076E-21</v>
      </c>
      <c r="AE264" s="26">
        <f t="shared" si="136"/>
        <v>2.0189199227685424E-20</v>
      </c>
      <c r="AF264" s="26">
        <f t="shared" si="136"/>
        <v>6.2730726171737225E-20</v>
      </c>
      <c r="AG264" s="26">
        <f t="shared" si="136"/>
        <v>1.8819217851521142E-19</v>
      </c>
      <c r="AH264" s="26">
        <f t="shared" si="136"/>
        <v>5.4575731769410947E-19</v>
      </c>
      <c r="AI264" s="26">
        <f t="shared" si="136"/>
        <v>1.531641504496376E-18</v>
      </c>
      <c r="AJ264" s="26">
        <f t="shared" si="137"/>
        <v>4.1641503403495196E-18</v>
      </c>
      <c r="AK264" s="26">
        <f t="shared" si="137"/>
        <v>1.0978214533648742E-17</v>
      </c>
      <c r="AL264" s="26">
        <f t="shared" si="137"/>
        <v>2.8091313659630592E-17</v>
      </c>
      <c r="AM264" s="26">
        <f t="shared" si="137"/>
        <v>6.9826979668224425E-17</v>
      </c>
      <c r="AN264" s="26">
        <f t="shared" si="137"/>
        <v>1.6874853419820959E-16</v>
      </c>
      <c r="AO264" s="26">
        <f t="shared" si="137"/>
        <v>3.9678709392552053E-16</v>
      </c>
      <c r="AP264" s="26">
        <f t="shared" si="137"/>
        <v>9.0843360977684919E-16</v>
      </c>
      <c r="AQ264" s="26">
        <f t="shared" si="137"/>
        <v>2.0265057448868129E-15</v>
      </c>
      <c r="AR264" s="26">
        <f t="shared" si="137"/>
        <v>4.4076499951288294E-15</v>
      </c>
      <c r="AS264" s="26">
        <f t="shared" si="137"/>
        <v>9.3528182823465282E-15</v>
      </c>
      <c r="AT264" s="26">
        <f t="shared" si="137"/>
        <v>1.9373695013432071E-14</v>
      </c>
      <c r="AU264" s="26">
        <f t="shared" si="137"/>
        <v>3.9197941073688189E-14</v>
      </c>
      <c r="AV264" s="26">
        <f t="shared" si="137"/>
        <v>7.7505019850246763E-14</v>
      </c>
      <c r="AW264" s="26">
        <f t="shared" si="137"/>
        <v>1.4984303837714348E-13</v>
      </c>
      <c r="AX264" s="26">
        <f t="shared" si="137"/>
        <v>2.8339878997416309E-13</v>
      </c>
      <c r="AY264" s="26">
        <f t="shared" si="135"/>
        <v>5.2458924952664545E-13</v>
      </c>
      <c r="AZ264" s="26">
        <f t="shared" si="135"/>
        <v>9.508180147670422E-13</v>
      </c>
      <c r="BA264" s="26">
        <f t="shared" si="135"/>
        <v>1.6881870874435252E-12</v>
      </c>
      <c r="BB264" s="26">
        <f t="shared" si="135"/>
        <v>2.9374455321517434E-12</v>
      </c>
      <c r="BC264" s="26">
        <f t="shared" si="135"/>
        <v>5.0109364960235506E-12</v>
      </c>
      <c r="BD264" s="26">
        <f t="shared" si="135"/>
        <v>8.3836822145008967E-12</v>
      </c>
      <c r="BE264" s="26">
        <f t="shared" si="135"/>
        <v>1.3761893446444878E-11</v>
      </c>
      <c r="BF264" s="26">
        <f t="shared" si="135"/>
        <v>2.2171939441494576E-11</v>
      </c>
      <c r="BG264" s="26">
        <f t="shared" si="135"/>
        <v>3.5071976934727888E-11</v>
      </c>
      <c r="BH264" s="26">
        <f t="shared" si="135"/>
        <v>5.448682130930935E-11</v>
      </c>
      <c r="BI264" s="26">
        <f t="shared" si="135"/>
        <v>8.3164095682630147E-11</v>
      </c>
      <c r="BJ264" s="26">
        <f t="shared" si="135"/>
        <v>1.2474614352394454E-10</v>
      </c>
      <c r="BK264" s="26">
        <f t="shared" si="135"/>
        <v>1.8394770316242658E-10</v>
      </c>
      <c r="BL264" s="26">
        <f t="shared" si="135"/>
        <v>2.6672416958551949E-10</v>
      </c>
      <c r="BM264" s="26">
        <f t="shared" si="135"/>
        <v>3.8040988121213436E-10</v>
      </c>
      <c r="BN264" s="26">
        <f t="shared" si="135"/>
        <v>5.3380096234605916E-10</v>
      </c>
      <c r="BO264" s="26">
        <f t="shared" si="134"/>
        <v>7.3715370990646207E-10</v>
      </c>
      <c r="BP264" s="26">
        <f t="shared" si="134"/>
        <v>1.0020683244040996E-9</v>
      </c>
      <c r="BQ264" s="26">
        <f t="shared" si="124"/>
        <v>1.3412299111254846E-9</v>
      </c>
      <c r="BR264" s="26">
        <f t="shared" si="124"/>
        <v>1.767984882847228E-9</v>
      </c>
      <c r="BS264" s="26">
        <f t="shared" ref="BS264:CH280" si="139">$B264*BS$221</f>
        <v>2.2957415642941651E-9</v>
      </c>
      <c r="BT264" s="26">
        <f t="shared" si="139"/>
        <v>2.9371987660822359E-9</v>
      </c>
      <c r="BU264" s="26">
        <f t="shared" si="139"/>
        <v>3.7034245311471764E-9</v>
      </c>
      <c r="BV264" s="26">
        <f t="shared" si="139"/>
        <v>4.6028276315686263E-9</v>
      </c>
      <c r="BW264" s="26">
        <f t="shared" si="139"/>
        <v>5.6400845626263554E-9</v>
      </c>
      <c r="BX264" s="26">
        <f t="shared" si="139"/>
        <v>6.8151021798401738E-9</v>
      </c>
      <c r="BY264" s="26">
        <f t="shared" si="139"/>
        <v>8.1221080773437774E-9</v>
      </c>
      <c r="BZ264" s="26">
        <f t="shared" si="139"/>
        <v>9.5489649017419948E-9</v>
      </c>
      <c r="CA264" s="26">
        <f t="shared" si="139"/>
        <v>1.1076799286020722E-8</v>
      </c>
      <c r="CB264" s="26">
        <f t="shared" si="139"/>
        <v>1.2680020235313207E-8</v>
      </c>
      <c r="CC264" s="26">
        <f t="shared" si="139"/>
        <v>1.4326776110029199E-8</v>
      </c>
      <c r="CD264" s="26">
        <f t="shared" si="139"/>
        <v>1.5979865661186429E-8</v>
      </c>
      <c r="CE264" s="26">
        <f t="shared" si="139"/>
        <v>1.7598079905357173E-8</v>
      </c>
      <c r="CF264" s="26">
        <f t="shared" si="139"/>
        <v>1.9137911897075929E-8</v>
      </c>
      <c r="CG264" s="26">
        <f t="shared" si="139"/>
        <v>2.0555535000563035E-8</v>
      </c>
      <c r="CH264" s="26">
        <f t="shared" si="139"/>
        <v>2.1808921281085185E-8</v>
      </c>
      <c r="CI264" s="26">
        <f t="shared" si="129"/>
        <v>2.2859953631980847E-8</v>
      </c>
      <c r="CJ264" s="26">
        <f t="shared" si="129"/>
        <v>2.3676380547408732E-8</v>
      </c>
      <c r="CK264" s="26">
        <f t="shared" si="129"/>
        <v>2.4233471854406585E-8</v>
      </c>
      <c r="CL264" s="26">
        <f t="shared" si="129"/>
        <v>2.4515256410853176E-8</v>
      </c>
      <c r="CM264" s="26">
        <f t="shared" si="129"/>
        <v>2.4515256410853179E-8</v>
      </c>
      <c r="CN264" s="26">
        <f t="shared" si="129"/>
        <v>2.4236673951638938E-8</v>
      </c>
      <c r="CO264" s="26">
        <f t="shared" si="129"/>
        <v>2.3692029593175145E-8</v>
      </c>
      <c r="CP264" s="26">
        <f t="shared" si="129"/>
        <v>2.2902295273402631E-8</v>
      </c>
      <c r="CQ264" s="26">
        <f t="shared" si="129"/>
        <v>2.1895600975670664E-8</v>
      </c>
      <c r="CR264" s="26">
        <f t="shared" si="129"/>
        <v>2.0705622661775511E-8</v>
      </c>
      <c r="CS264" s="26">
        <f t="shared" si="129"/>
        <v>1.9369776038435171E-8</v>
      </c>
      <c r="CT264" s="26">
        <f t="shared" si="129"/>
        <v>1.79273459079134E-8</v>
      </c>
      <c r="CU264" s="26">
        <f t="shared" si="129"/>
        <v>1.6417674673562804E-8</v>
      </c>
      <c r="CV264" s="26">
        <f t="shared" si="126"/>
        <v>1.4878517672916256E-8</v>
      </c>
      <c r="CW264" s="26">
        <f t="shared" si="126"/>
        <v>1.3344649871584697E-8</v>
      </c>
      <c r="CX264" s="26">
        <f t="shared" si="126"/>
        <v>1.1846781008447617E-8</v>
      </c>
      <c r="CY264" s="26">
        <f t="shared" si="126"/>
        <v>1.0410807552878228E-8</v>
      </c>
      <c r="CZ264" s="26">
        <f t="shared" si="126"/>
        <v>9.0574025710040594E-9</v>
      </c>
      <c r="DA264" s="26">
        <f t="shared" si="126"/>
        <v>7.8019210265084526E-9</v>
      </c>
      <c r="DB264" s="26">
        <f t="shared" si="126"/>
        <v>6.654579699080721E-9</v>
      </c>
      <c r="DC264" s="26">
        <f t="shared" si="126"/>
        <v>5.6208585807769445E-9</v>
      </c>
      <c r="DD264" s="26">
        <f t="shared" si="126"/>
        <v>4.7020643896883941E-9</v>
      </c>
      <c r="DE264" s="26">
        <f t="shared" si="126"/>
        <v>3.8959962085989563E-9</v>
      </c>
      <c r="DF264" s="26">
        <f t="shared" si="126"/>
        <v>3.1976572655481949E-9</v>
      </c>
      <c r="DG264" s="26">
        <f t="shared" si="126"/>
        <v>2.5999643187167616E-9</v>
      </c>
      <c r="DH264" s="26">
        <f t="shared" si="126"/>
        <v>2.0944157011885044E-9</v>
      </c>
      <c r="DI264" s="26">
        <f t="shared" si="126"/>
        <v>1.6716895963614653E-9</v>
      </c>
      <c r="DJ264" s="26">
        <f t="shared" si="126"/>
        <v>1.3221544989404315E-9</v>
      </c>
      <c r="DK264" s="26">
        <f t="shared" si="126"/>
        <v>1.0362832559262841E-9</v>
      </c>
      <c r="DL264" s="26">
        <f t="shared" si="127"/>
        <v>8.0497002915702695E-10</v>
      </c>
      <c r="DM264" s="26">
        <f t="shared" si="127"/>
        <v>6.1975568616514412E-10</v>
      </c>
      <c r="DN264" s="26">
        <f t="shared" si="127"/>
        <v>4.7297144470497817E-10</v>
      </c>
      <c r="DO264" s="26">
        <f t="shared" si="127"/>
        <v>3.578131799072447E-10</v>
      </c>
      <c r="DP264" s="26">
        <f t="shared" si="127"/>
        <v>2.6835988493043307E-10</v>
      </c>
      <c r="DQ264" s="26">
        <f t="shared" si="127"/>
        <v>1.9954965802519263E-10</v>
      </c>
      <c r="DR264" s="26">
        <f t="shared" si="127"/>
        <v>1.4712559532366045E-10</v>
      </c>
      <c r="DS264" s="26">
        <f t="shared" si="127"/>
        <v>1.0756241002654135E-10</v>
      </c>
      <c r="DT264" s="26">
        <f t="shared" si="127"/>
        <v>7.7982747269242159E-11</v>
      </c>
      <c r="DU264" s="26">
        <f t="shared" si="127"/>
        <v>5.6070239772099634E-11</v>
      </c>
      <c r="DV264" s="26">
        <f t="shared" si="127"/>
        <v>3.9984515247317073E-11</v>
      </c>
      <c r="DW264" s="26">
        <f t="shared" si="127"/>
        <v>2.8281730296882933E-11</v>
      </c>
      <c r="DX264" s="26">
        <f t="shared" si="127"/>
        <v>1.9842826901845236E-11</v>
      </c>
      <c r="DY264" s="26">
        <f t="shared" si="127"/>
        <v>1.3810607523684364E-11</v>
      </c>
      <c r="DZ264" s="26">
        <f t="shared" si="127"/>
        <v>9.535895671115358E-12</v>
      </c>
      <c r="EA264" s="26">
        <f t="shared" si="127"/>
        <v>6.5324639636774012E-12</v>
      </c>
      <c r="EB264" s="26">
        <f t="shared" si="128"/>
        <v>4.4400341003120054E-12</v>
      </c>
      <c r="EC264" s="26">
        <f t="shared" si="128"/>
        <v>2.9944416025359944E-12</v>
      </c>
      <c r="ED264" s="26">
        <f t="shared" si="128"/>
        <v>2.0039724570817866E-12</v>
      </c>
      <c r="EE264" s="26">
        <f t="shared" si="128"/>
        <v>1.3308824714970582E-12</v>
      </c>
      <c r="EF264" s="26">
        <f t="shared" si="128"/>
        <v>8.7717253803216071E-13</v>
      </c>
      <c r="EG264" s="26">
        <f t="shared" si="128"/>
        <v>5.7378955495336437E-13</v>
      </c>
      <c r="EH264" s="26">
        <f t="shared" si="128"/>
        <v>3.7253500955927709E-13</v>
      </c>
      <c r="EI264" s="26">
        <f t="shared" si="128"/>
        <v>2.400781172715337E-13</v>
      </c>
      <c r="EJ264" s="26">
        <f t="shared" si="128"/>
        <v>1.5357938384281738E-13</v>
      </c>
      <c r="EK264" s="26">
        <f t="shared" si="128"/>
        <v>9.7528513827191945E-14</v>
      </c>
      <c r="EL264" s="26">
        <f t="shared" si="128"/>
        <v>6.1485367412794434E-14</v>
      </c>
      <c r="EM264" s="26">
        <f t="shared" si="128"/>
        <v>3.8483647229591009E-14</v>
      </c>
      <c r="EN264" s="26">
        <f t="shared" si="128"/>
        <v>2.3914837921245762E-14</v>
      </c>
      <c r="EO264" s="26">
        <f t="shared" si="128"/>
        <v>1.475596382374736E-14</v>
      </c>
      <c r="EP264" s="26">
        <f t="shared" si="128"/>
        <v>9.0406257230001306E-15</v>
      </c>
      <c r="EQ264" s="26">
        <f t="shared" si="128"/>
        <v>5.5002408244825414E-15</v>
      </c>
      <c r="ER264" s="26">
        <f t="shared" si="138"/>
        <v>3.3230621647915699E-15</v>
      </c>
      <c r="ES264" s="26">
        <f t="shared" si="138"/>
        <v>1.9938372988749287E-15</v>
      </c>
      <c r="ET264" s="26">
        <f t="shared" si="138"/>
        <v>1.1881085274117958E-15</v>
      </c>
      <c r="EU264" s="26">
        <f t="shared" si="138"/>
        <v>7.0316627132532806E-16</v>
      </c>
      <c r="EV264" s="26">
        <f t="shared" si="138"/>
        <v>4.1334774057638641E-16</v>
      </c>
      <c r="EW264" s="26">
        <f t="shared" si="138"/>
        <v>2.4135069416205059E-16</v>
      </c>
      <c r="EX264" s="26">
        <f t="shared" si="138"/>
        <v>1.3998340261399056E-16</v>
      </c>
      <c r="EY264" s="26">
        <f t="shared" si="138"/>
        <v>8.0652688923292044E-17</v>
      </c>
      <c r="EZ264" s="26">
        <f t="shared" si="138"/>
        <v>4.6163052212672736E-17</v>
      </c>
      <c r="FA264" s="26">
        <f t="shared" si="138"/>
        <v>2.6249578709167386E-17</v>
      </c>
      <c r="FB264" s="26">
        <f t="shared" si="138"/>
        <v>1.4829307452581414E-17</v>
      </c>
      <c r="FC264" s="26">
        <f t="shared" si="138"/>
        <v>8.3235467637070749E-18</v>
      </c>
      <c r="FD264" s="26">
        <f t="shared" si="138"/>
        <v>4.6419780028365323E-18</v>
      </c>
      <c r="FE264" s="26">
        <f t="shared" si="138"/>
        <v>2.5723062818266489E-18</v>
      </c>
      <c r="FF264" s="26">
        <f t="shared" si="138"/>
        <v>1.4163964969551808E-18</v>
      </c>
      <c r="FG264" s="26">
        <f t="shared" si="138"/>
        <v>7.7500940399433766E-19</v>
      </c>
      <c r="FH264" s="26">
        <f t="shared" si="131"/>
        <v>4.2141136342192081E-19</v>
      </c>
    </row>
    <row r="265" spans="2:164" ht="19.2" customHeight="1" x14ac:dyDescent="0.3">
      <c r="B265" s="26">
        <f t="shared" si="130"/>
        <v>1.0928050320144561E-6</v>
      </c>
      <c r="C265" s="3">
        <v>42</v>
      </c>
      <c r="D265" s="26">
        <f t="shared" si="133"/>
        <v>1.7985510136336218E-44</v>
      </c>
      <c r="E265" s="26">
        <f t="shared" si="133"/>
        <v>1.5647393818612509E-42</v>
      </c>
      <c r="F265" s="26">
        <f t="shared" si="133"/>
        <v>6.8066163110963729E-41</v>
      </c>
      <c r="G265" s="26">
        <f t="shared" si="133"/>
        <v>1.9739187302179729E-39</v>
      </c>
      <c r="H265" s="26">
        <f t="shared" si="133"/>
        <v>4.2932732382240805E-38</v>
      </c>
      <c r="I265" s="26">
        <f t="shared" si="133"/>
        <v>7.470295434509913E-37</v>
      </c>
      <c r="J265" s="26">
        <f t="shared" si="133"/>
        <v>1.0831928380039267E-35</v>
      </c>
      <c r="K265" s="26">
        <f t="shared" si="133"/>
        <v>1.346253955804882E-34</v>
      </c>
      <c r="L265" s="26">
        <f t="shared" si="133"/>
        <v>1.4640511769378163E-33</v>
      </c>
      <c r="M265" s="26">
        <f t="shared" si="133"/>
        <v>1.415249471039886E-32</v>
      </c>
      <c r="N265" s="26">
        <f t="shared" si="133"/>
        <v>1.231267039804716E-31</v>
      </c>
      <c r="O265" s="26">
        <f t="shared" si="133"/>
        <v>9.7382029511826017E-31</v>
      </c>
      <c r="P265" s="26">
        <f t="shared" si="133"/>
        <v>7.0601971396074383E-30</v>
      </c>
      <c r="Q265" s="26">
        <f t="shared" si="133"/>
        <v>4.7249011626603687E-29</v>
      </c>
      <c r="R265" s="26">
        <f t="shared" si="133"/>
        <v>2.9361885796532188E-28</v>
      </c>
      <c r="S265" s="26">
        <f t="shared" si="133"/>
        <v>1.7029893761988663E-27</v>
      </c>
      <c r="T265" s="26">
        <f t="shared" si="136"/>
        <v>9.2600047330813482E-27</v>
      </c>
      <c r="U265" s="26">
        <f t="shared" si="136"/>
        <v>4.7389435986945394E-26</v>
      </c>
      <c r="V265" s="26">
        <f t="shared" si="136"/>
        <v>2.2904894060357061E-25</v>
      </c>
      <c r="W265" s="26">
        <f t="shared" si="136"/>
        <v>1.048803043816352E-24</v>
      </c>
      <c r="X265" s="26">
        <f t="shared" si="136"/>
        <v>4.5622932406011539E-24</v>
      </c>
      <c r="Y265" s="26">
        <f t="shared" si="136"/>
        <v>1.8900929139633328E-23</v>
      </c>
      <c r="Z265" s="26">
        <f t="shared" si="136"/>
        <v>7.4744583415822453E-23</v>
      </c>
      <c r="AA265" s="26">
        <f t="shared" si="136"/>
        <v>2.8272951118159022E-22</v>
      </c>
      <c r="AB265" s="26">
        <f t="shared" si="136"/>
        <v>1.0248944780332646E-21</v>
      </c>
      <c r="AC265" s="26">
        <f t="shared" si="136"/>
        <v>3.5666327835557649E-21</v>
      </c>
      <c r="AD265" s="26">
        <f t="shared" si="136"/>
        <v>1.1934502006513456E-20</v>
      </c>
      <c r="AE265" s="26">
        <f t="shared" si="136"/>
        <v>3.8455617576543401E-20</v>
      </c>
      <c r="AF265" s="26">
        <f t="shared" si="136"/>
        <v>1.1948709746997484E-19</v>
      </c>
      <c r="AG265" s="26">
        <f t="shared" si="136"/>
        <v>3.5846129240992407E-19</v>
      </c>
      <c r="AH265" s="26">
        <f t="shared" si="136"/>
        <v>1.0395377479887729E-18</v>
      </c>
      <c r="AI265" s="26">
        <f t="shared" si="136"/>
        <v>2.9174123895168864E-18</v>
      </c>
      <c r="AJ265" s="26">
        <f t="shared" si="137"/>
        <v>7.9317149339990306E-18</v>
      </c>
      <c r="AK265" s="26">
        <f t="shared" si="137"/>
        <v>2.091088482599746E-17</v>
      </c>
      <c r="AL265" s="26">
        <f t="shared" si="137"/>
        <v>5.3507264113581713E-17</v>
      </c>
      <c r="AM265" s="26">
        <f t="shared" si="137"/>
        <v>1.3300377079661704E-16</v>
      </c>
      <c r="AN265" s="26">
        <f t="shared" si="137"/>
        <v>3.2142577942515888E-16</v>
      </c>
      <c r="AO265" s="26">
        <f t="shared" si="137"/>
        <v>7.5578494081051013E-16</v>
      </c>
      <c r="AP265" s="26">
        <f t="shared" si="137"/>
        <v>1.7303497329082721E-15</v>
      </c>
      <c r="AQ265" s="26">
        <f t="shared" si="137"/>
        <v>3.8600109426415221E-15</v>
      </c>
      <c r="AR265" s="26">
        <f t="shared" si="137"/>
        <v>8.3955238002453315E-15</v>
      </c>
      <c r="AS265" s="26">
        <f t="shared" si="137"/>
        <v>1.7814891966374218E-14</v>
      </c>
      <c r="AT265" s="26">
        <f t="shared" si="137"/>
        <v>3.6902276216060835E-14</v>
      </c>
      <c r="AU265" s="26">
        <f t="shared" si="137"/>
        <v>7.4662744902262707E-14</v>
      </c>
      <c r="AV265" s="26">
        <f t="shared" si="137"/>
        <v>1.4762860923856425E-13</v>
      </c>
      <c r="AW265" s="26">
        <f t="shared" si="137"/>
        <v>2.8541531119455706E-13</v>
      </c>
      <c r="AX265" s="26">
        <f t="shared" si="137"/>
        <v>5.3980721899840219E-13</v>
      </c>
      <c r="AY265" s="26">
        <f t="shared" si="137"/>
        <v>9.9921761814598437E-13</v>
      </c>
      <c r="AZ265" s="26">
        <f t="shared" si="135"/>
        <v>1.8110819328895918E-12</v>
      </c>
      <c r="BA265" s="26">
        <f t="shared" si="135"/>
        <v>3.2155944522733595E-12</v>
      </c>
      <c r="BB265" s="26">
        <f t="shared" si="135"/>
        <v>5.595134346955663E-12</v>
      </c>
      <c r="BC265" s="26">
        <f t="shared" si="135"/>
        <v>9.5446409448066989E-12</v>
      </c>
      <c r="BD265" s="26">
        <f t="shared" si="135"/>
        <v>1.5968918503811122E-11</v>
      </c>
      <c r="BE265" s="26">
        <f t="shared" si="135"/>
        <v>2.6213130374180539E-11</v>
      </c>
      <c r="BF265" s="26">
        <f t="shared" si="135"/>
        <v>4.2232265602846518E-11</v>
      </c>
      <c r="BG265" s="26">
        <f t="shared" si="135"/>
        <v>6.6803765589957427E-11</v>
      </c>
      <c r="BH265" s="26">
        <f t="shared" si="135"/>
        <v>1.0378442154154091E-10</v>
      </c>
      <c r="BI265" s="26">
        <f t="shared" si="135"/>
        <v>1.584078013002468E-10</v>
      </c>
      <c r="BJ265" s="26">
        <f t="shared" si="135"/>
        <v>2.3761170195036894E-10</v>
      </c>
      <c r="BK265" s="26">
        <f t="shared" si="135"/>
        <v>3.5037657745223868E-10</v>
      </c>
      <c r="BL265" s="26">
        <f t="shared" si="135"/>
        <v>5.080460373057479E-10</v>
      </c>
      <c r="BM265" s="26">
        <f t="shared" si="135"/>
        <v>7.2459024992787001E-10</v>
      </c>
      <c r="BN265" s="26">
        <f t="shared" si="135"/>
        <v>1.0167637378020105E-9</v>
      </c>
      <c r="BO265" s="26">
        <f t="shared" si="134"/>
        <v>1.4041023045837275E-9</v>
      </c>
      <c r="BP265" s="26">
        <f t="shared" si="134"/>
        <v>1.9087015702935102E-9</v>
      </c>
      <c r="BQ265" s="26">
        <f t="shared" si="134"/>
        <v>2.5547236402390007E-9</v>
      </c>
      <c r="BR265" s="26">
        <f t="shared" si="134"/>
        <v>3.3675902530423157E-9</v>
      </c>
      <c r="BS265" s="26">
        <f t="shared" si="134"/>
        <v>4.3728410748459987E-9</v>
      </c>
      <c r="BT265" s="26">
        <f t="shared" si="134"/>
        <v>5.5946643163470778E-9</v>
      </c>
      <c r="BU265" s="26">
        <f t="shared" si="134"/>
        <v>7.0541419640898112E-9</v>
      </c>
      <c r="BV265" s="26">
        <f t="shared" si="134"/>
        <v>8.7672907267973233E-9</v>
      </c>
      <c r="BW265" s="26">
        <f t="shared" si="134"/>
        <v>1.0743018214526317E-8</v>
      </c>
      <c r="BX265" s="26">
        <f t="shared" si="134"/>
        <v>1.298114700921929E-8</v>
      </c>
      <c r="BY265" s="26">
        <f t="shared" si="134"/>
        <v>1.547068205208328E-8</v>
      </c>
      <c r="BZ265" s="26">
        <f t="shared" si="134"/>
        <v>1.8188504574746532E-8</v>
      </c>
      <c r="CA265" s="26">
        <f t="shared" si="134"/>
        <v>2.109866530670599E-8</v>
      </c>
      <c r="CB265" s="26">
        <f t="shared" si="134"/>
        <v>2.4152419495834514E-8</v>
      </c>
      <c r="CC265" s="26">
        <f t="shared" si="134"/>
        <v>2.7289097352436382E-8</v>
      </c>
      <c r="CD265" s="26">
        <f t="shared" si="139"/>
        <v>3.0437839354640608E-8</v>
      </c>
      <c r="CE265" s="26">
        <f t="shared" si="139"/>
        <v>3.3520152200680099E-8</v>
      </c>
      <c r="CF265" s="26">
        <f t="shared" si="139"/>
        <v>3.6453165518239617E-8</v>
      </c>
      <c r="CG265" s="26">
        <f t="shared" si="139"/>
        <v>3.915340000107218E-8</v>
      </c>
      <c r="CH265" s="26">
        <f t="shared" si="139"/>
        <v>4.1540802440161972E-8</v>
      </c>
      <c r="CI265" s="26">
        <f t="shared" si="129"/>
        <v>4.3542768822820365E-8</v>
      </c>
      <c r="CJ265" s="26">
        <f t="shared" si="129"/>
        <v>4.5097867709349659E-8</v>
      </c>
      <c r="CK265" s="26">
        <f t="shared" si="129"/>
        <v>4.6158994008393178E-8</v>
      </c>
      <c r="CL265" s="26">
        <f t="shared" si="129"/>
        <v>4.6695726496862872E-8</v>
      </c>
      <c r="CM265" s="26">
        <f t="shared" si="129"/>
        <v>4.6695726496862878E-8</v>
      </c>
      <c r="CN265" s="26">
        <f t="shared" si="129"/>
        <v>4.6165093241216703E-8</v>
      </c>
      <c r="CO265" s="26">
        <f t="shared" si="129"/>
        <v>4.5127675415571402E-8</v>
      </c>
      <c r="CP265" s="26">
        <f t="shared" si="129"/>
        <v>4.3623419568385668E-8</v>
      </c>
      <c r="CQ265" s="26">
        <f t="shared" si="129"/>
        <v>4.170590662032479E-8</v>
      </c>
      <c r="CR265" s="26">
        <f t="shared" si="129"/>
        <v>3.9439281260524511E-8</v>
      </c>
      <c r="CS265" s="26">
        <f t="shared" si="129"/>
        <v>3.6894811501781024E-8</v>
      </c>
      <c r="CT265" s="26">
        <f t="shared" si="129"/>
        <v>3.414732553888243E-8</v>
      </c>
      <c r="CU265" s="26">
        <f t="shared" si="129"/>
        <v>3.1271761282976552E-8</v>
      </c>
      <c r="CV265" s="26">
        <f t="shared" si="126"/>
        <v>2.8340033662697437E-8</v>
      </c>
      <c r="CW265" s="26">
        <f t="shared" si="126"/>
        <v>2.54183807077802E-8</v>
      </c>
      <c r="CX265" s="26">
        <f t="shared" si="126"/>
        <v>2.2565297158947684E-8</v>
      </c>
      <c r="CY265" s="26">
        <f t="shared" si="126"/>
        <v>1.9830109624529821E-8</v>
      </c>
      <c r="CZ265" s="26">
        <f t="shared" si="126"/>
        <v>1.7252195373340949E-8</v>
      </c>
      <c r="DA265" s="26">
        <f t="shared" si="126"/>
        <v>1.4860801955254093E-8</v>
      </c>
      <c r="DB265" s="26">
        <f t="shared" si="126"/>
        <v>1.2675389903010811E-8</v>
      </c>
      <c r="DC265" s="26">
        <f t="shared" si="126"/>
        <v>1.0706397296717917E-8</v>
      </c>
      <c r="DD265" s="26">
        <f t="shared" si="126"/>
        <v>8.9563131232159272E-9</v>
      </c>
      <c r="DE265" s="26">
        <f t="shared" si="126"/>
        <v>7.4209451592360562E-9</v>
      </c>
      <c r="DF265" s="26">
        <f t="shared" si="126"/>
        <v>6.0907757439012819E-9</v>
      </c>
      <c r="DG265" s="26">
        <f t="shared" si="126"/>
        <v>4.9523129880318926E-9</v>
      </c>
      <c r="DH265" s="26">
        <f t="shared" si="126"/>
        <v>3.989363240359029E-9</v>
      </c>
      <c r="DI265" s="26">
        <f t="shared" si="126"/>
        <v>3.1841706597361027E-9</v>
      </c>
      <c r="DJ265" s="26">
        <f t="shared" si="126"/>
        <v>2.5183895217912811E-9</v>
      </c>
      <c r="DK265" s="26">
        <f t="shared" si="126"/>
        <v>1.9738728684310039E-9</v>
      </c>
      <c r="DL265" s="26">
        <f t="shared" si="127"/>
        <v>1.5332762460133742E-9</v>
      </c>
      <c r="DM265" s="26">
        <f t="shared" si="127"/>
        <v>1.1804870212669333E-9</v>
      </c>
      <c r="DN265" s="26">
        <f t="shared" si="127"/>
        <v>9.0089798991423792E-10</v>
      </c>
      <c r="DO265" s="26">
        <f t="shared" si="127"/>
        <v>6.8154891410903282E-10</v>
      </c>
      <c r="DP265" s="26">
        <f t="shared" si="127"/>
        <v>5.1116168558177368E-10</v>
      </c>
      <c r="DQ265" s="26">
        <f t="shared" si="127"/>
        <v>3.8009458671465006E-10</v>
      </c>
      <c r="DR265" s="26">
        <f t="shared" si="127"/>
        <v>2.8023922918792276E-10</v>
      </c>
      <c r="DS265" s="26">
        <f t="shared" si="127"/>
        <v>2.0488078100293453E-10</v>
      </c>
      <c r="DT265" s="26">
        <f t="shared" si="127"/>
        <v>1.4853856622712689E-10</v>
      </c>
      <c r="DU265" s="26">
        <f t="shared" si="127"/>
        <v>1.0680045670876048E-10</v>
      </c>
      <c r="DV265" s="26">
        <f t="shared" si="127"/>
        <v>7.6160981423460564E-11</v>
      </c>
      <c r="DW265" s="26">
        <f t="shared" si="127"/>
        <v>5.3869962470252839E-11</v>
      </c>
      <c r="DX265" s="26">
        <f t="shared" si="127"/>
        <v>3.7795860765419239E-11</v>
      </c>
      <c r="DY265" s="26">
        <f t="shared" si="127"/>
        <v>2.6305919092731943E-11</v>
      </c>
      <c r="DZ265" s="26">
        <f t="shared" si="127"/>
        <v>1.8163610802124367E-11</v>
      </c>
      <c r="EA265" s="26">
        <f t="shared" si="127"/>
        <v>1.2442788502242584E-11</v>
      </c>
      <c r="EB265" s="26">
        <f t="shared" si="128"/>
        <v>8.4572078101180486E-12</v>
      </c>
      <c r="EC265" s="26">
        <f t="shared" si="128"/>
        <v>5.7036982905447119E-12</v>
      </c>
      <c r="ED265" s="26">
        <f t="shared" si="128"/>
        <v>3.8170903944414716E-12</v>
      </c>
      <c r="EE265" s="26">
        <f t="shared" si="128"/>
        <v>2.5350142314229506E-12</v>
      </c>
      <c r="EF265" s="26">
        <f t="shared" si="128"/>
        <v>1.6708048343469615E-12</v>
      </c>
      <c r="EG265" s="26">
        <f t="shared" si="128"/>
        <v>1.0929324856254485E-12</v>
      </c>
      <c r="EH265" s="26">
        <f t="shared" si="128"/>
        <v>7.0959049439861814E-13</v>
      </c>
      <c r="EI265" s="26">
        <f t="shared" si="128"/>
        <v>4.5729165194577529E-13</v>
      </c>
      <c r="EJ265" s="26">
        <f t="shared" si="128"/>
        <v>2.9253215970060255E-13</v>
      </c>
      <c r="EK265" s="26">
        <f t="shared" si="128"/>
        <v>1.8576859776607862E-13</v>
      </c>
      <c r="EL265" s="26">
        <f t="shared" si="128"/>
        <v>1.1711498554817906E-13</v>
      </c>
      <c r="EM265" s="26">
        <f t="shared" si="128"/>
        <v>7.3302185199220465E-14</v>
      </c>
      <c r="EN265" s="26">
        <f t="shared" si="128"/>
        <v>4.5552072230943995E-14</v>
      </c>
      <c r="EO265" s="26">
        <f t="shared" si="128"/>
        <v>2.810659775951859E-14</v>
      </c>
      <c r="EP265" s="26">
        <f t="shared" si="128"/>
        <v>1.7220239472381083E-14</v>
      </c>
      <c r="EQ265" s="26">
        <f t="shared" si="128"/>
        <v>1.0476649189490483E-14</v>
      </c>
      <c r="ER265" s="26">
        <f t="shared" si="138"/>
        <v>6.3296422186505655E-15</v>
      </c>
      <c r="ES265" s="26">
        <f t="shared" si="138"/>
        <v>3.7977853311903144E-15</v>
      </c>
      <c r="ET265" s="26">
        <f t="shared" si="138"/>
        <v>2.2630638617367386E-15</v>
      </c>
      <c r="EU265" s="26">
        <f t="shared" si="138"/>
        <v>1.3393643263339489E-15</v>
      </c>
      <c r="EV265" s="26">
        <f t="shared" si="138"/>
        <v>7.8732902966930201E-16</v>
      </c>
      <c r="EW265" s="26">
        <f t="shared" si="138"/>
        <v>4.597156079277123E-16</v>
      </c>
      <c r="EX265" s="26">
        <f t="shared" si="138"/>
        <v>2.6663505259807546E-16</v>
      </c>
      <c r="EY265" s="26">
        <f t="shared" si="138"/>
        <v>1.5362416937769808E-16</v>
      </c>
      <c r="EZ265" s="26">
        <f t="shared" si="138"/>
        <v>8.7929623262233176E-17</v>
      </c>
      <c r="FA265" s="26">
        <f t="shared" si="138"/>
        <v>4.9999197541270868E-17</v>
      </c>
      <c r="FB265" s="26">
        <f t="shared" si="138"/>
        <v>2.824629990967869E-17</v>
      </c>
      <c r="FC265" s="26">
        <f t="shared" si="138"/>
        <v>1.5854374788013365E-17</v>
      </c>
      <c r="FD265" s="26">
        <f t="shared" si="138"/>
        <v>8.8418628625457161E-18</v>
      </c>
      <c r="FE265" s="26">
        <f t="shared" si="138"/>
        <v>4.8996310130031071E-18</v>
      </c>
      <c r="FF265" s="26">
        <f t="shared" si="138"/>
        <v>2.6978980894384212E-18</v>
      </c>
      <c r="FG265" s="26">
        <f t="shared" si="138"/>
        <v>1.476208388560633E-18</v>
      </c>
      <c r="FH265" s="26">
        <f t="shared" si="131"/>
        <v>8.0268831127984364E-19</v>
      </c>
    </row>
    <row r="266" spans="2:164" ht="19.2" customHeight="1" x14ac:dyDescent="0.3">
      <c r="B266" s="26">
        <f t="shared" si="130"/>
        <v>2.0331256409571404E-6</v>
      </c>
      <c r="C266" s="3">
        <v>43</v>
      </c>
      <c r="D266" s="26">
        <f t="shared" si="133"/>
        <v>3.3461414207137362E-44</v>
      </c>
      <c r="E266" s="26">
        <f t="shared" si="133"/>
        <v>2.91114303602095E-42</v>
      </c>
      <c r="F266" s="26">
        <f t="shared" si="133"/>
        <v>1.2663472206691006E-40</v>
      </c>
      <c r="G266" s="26">
        <f t="shared" si="133"/>
        <v>3.6724069399404378E-39</v>
      </c>
      <c r="H266" s="26">
        <f t="shared" si="133"/>
        <v>7.9874850943704327E-38</v>
      </c>
      <c r="I266" s="26">
        <f t="shared" si="133"/>
        <v>1.3898224064204577E-36</v>
      </c>
      <c r="J266" s="26">
        <f t="shared" si="133"/>
        <v>2.0152424893096434E-35</v>
      </c>
      <c r="K266" s="26">
        <f t="shared" si="133"/>
        <v>2.5046585224277031E-34</v>
      </c>
      <c r="L266" s="26">
        <f t="shared" si="133"/>
        <v>2.7238161431401406E-33</v>
      </c>
      <c r="M266" s="26">
        <f t="shared" si="133"/>
        <v>2.6330222717021296E-32</v>
      </c>
      <c r="N266" s="26">
        <f t="shared" si="133"/>
        <v>2.2907293763808812E-31</v>
      </c>
      <c r="O266" s="26">
        <f t="shared" si="133"/>
        <v>1.8117586885921232E-30</v>
      </c>
      <c r="P266" s="26">
        <f t="shared" si="133"/>
        <v>1.3135250492292989E-29</v>
      </c>
      <c r="Q266" s="26">
        <f t="shared" si="133"/>
        <v>8.7905137909960898E-29</v>
      </c>
      <c r="R266" s="26">
        <f t="shared" si="133"/>
        <v>5.4626764272618365E-28</v>
      </c>
      <c r="S266" s="26">
        <f t="shared" si="133"/>
        <v>3.1683523278118641E-27</v>
      </c>
      <c r="T266" s="26">
        <f t="shared" si="136"/>
        <v>1.7227915782477035E-26</v>
      </c>
      <c r="U266" s="26">
        <f t="shared" si="136"/>
        <v>8.8166392533852445E-26</v>
      </c>
      <c r="V266" s="26">
        <f t="shared" si="136"/>
        <v>4.2613756391362241E-25</v>
      </c>
      <c r="W266" s="26">
        <f t="shared" si="136"/>
        <v>1.9512614768676439E-24</v>
      </c>
      <c r="X266" s="26">
        <f t="shared" si="136"/>
        <v>8.4879874243742927E-24</v>
      </c>
      <c r="Y266" s="26">
        <f t="shared" si="136"/>
        <v>3.5164519329550599E-23</v>
      </c>
      <c r="Z266" s="26">
        <f t="shared" si="136"/>
        <v>1.3905969007594962E-22</v>
      </c>
      <c r="AA266" s="26">
        <f t="shared" si="136"/>
        <v>5.2600839289598512E-22</v>
      </c>
      <c r="AB266" s="26">
        <f t="shared" si="136"/>
        <v>1.9067804242479461E-21</v>
      </c>
      <c r="AC266" s="26">
        <f t="shared" si="136"/>
        <v>6.6355958763828597E-21</v>
      </c>
      <c r="AD266" s="26">
        <f t="shared" si="136"/>
        <v>2.2203724663280987E-20</v>
      </c>
      <c r="AE266" s="26">
        <f t="shared" si="136"/>
        <v>7.1545335026127712E-20</v>
      </c>
      <c r="AF266" s="26">
        <f t="shared" si="136"/>
        <v>2.2230157668832669E-19</v>
      </c>
      <c r="AG266" s="26">
        <f t="shared" si="136"/>
        <v>6.6690473006497926E-19</v>
      </c>
      <c r="AH266" s="26">
        <f t="shared" si="136"/>
        <v>1.9340237171884267E-18</v>
      </c>
      <c r="AI266" s="26">
        <f t="shared" si="136"/>
        <v>5.4277439804965675E-18</v>
      </c>
      <c r="AJ266" s="26">
        <f t="shared" si="137"/>
        <v>1.4756678946975032E-17</v>
      </c>
      <c r="AK266" s="26">
        <f t="shared" si="137"/>
        <v>3.8903971769297847E-17</v>
      </c>
      <c r="AL266" s="26">
        <f t="shared" si="137"/>
        <v>9.9548398350850325E-17</v>
      </c>
      <c r="AM266" s="26">
        <f t="shared" si="137"/>
        <v>2.4744887590068442E-16</v>
      </c>
      <c r="AN266" s="26">
        <f t="shared" si="137"/>
        <v>5.9800145009332263E-16</v>
      </c>
      <c r="AO266" s="26">
        <f t="shared" si="137"/>
        <v>1.4061115177870044E-15</v>
      </c>
      <c r="AP266" s="26">
        <f t="shared" si="137"/>
        <v>3.2192553170386661E-15</v>
      </c>
      <c r="AQ266" s="26">
        <f t="shared" si="137"/>
        <v>7.1814157072400863E-15</v>
      </c>
      <c r="AR266" s="26">
        <f t="shared" si="137"/>
        <v>1.5619579163247227E-14</v>
      </c>
      <c r="AS266" s="26">
        <f t="shared" si="137"/>
        <v>3.3143985053719686E-14</v>
      </c>
      <c r="AT266" s="26">
        <f t="shared" si="137"/>
        <v>6.8655397611276397E-14</v>
      </c>
      <c r="AU266" s="26">
        <f t="shared" si="137"/>
        <v>1.3890743237630358E-13</v>
      </c>
      <c r="AV266" s="26">
        <f t="shared" si="137"/>
        <v>2.746578776531445E-13</v>
      </c>
      <c r="AW266" s="26">
        <f t="shared" si="137"/>
        <v>5.3100523012941185E-13</v>
      </c>
      <c r="AX266" s="26">
        <f t="shared" si="137"/>
        <v>1.00429250046215E-12</v>
      </c>
      <c r="AY266" s="26">
        <f t="shared" si="135"/>
        <v>1.8590095221320759E-12</v>
      </c>
      <c r="AZ266" s="26">
        <f t="shared" si="135"/>
        <v>3.3694547588643779E-12</v>
      </c>
      <c r="BA266" s="26">
        <f t="shared" si="135"/>
        <v>5.9825013065551248E-12</v>
      </c>
      <c r="BB266" s="26">
        <f t="shared" si="135"/>
        <v>1.0409552273405951E-11</v>
      </c>
      <c r="BC266" s="26">
        <f t="shared" si="135"/>
        <v>1.7757471525221877E-11</v>
      </c>
      <c r="BD266" s="26">
        <f t="shared" si="135"/>
        <v>2.9709615821044132E-11</v>
      </c>
      <c r="BE266" s="26">
        <f t="shared" si="135"/>
        <v>4.8768614649638519E-11</v>
      </c>
      <c r="BF266" s="26">
        <f t="shared" si="135"/>
        <v>7.857165693552891E-11</v>
      </c>
      <c r="BG266" s="26">
        <f t="shared" si="135"/>
        <v>1.2428607551620065E-10</v>
      </c>
      <c r="BH266" s="26">
        <f t="shared" si="135"/>
        <v>1.9308729589124011E-10</v>
      </c>
      <c r="BI266" s="26">
        <f t="shared" si="135"/>
        <v>2.9471218846557732E-10</v>
      </c>
      <c r="BJ266" s="26">
        <f t="shared" si="135"/>
        <v>4.420682826983636E-10</v>
      </c>
      <c r="BK266" s="26">
        <f t="shared" si="135"/>
        <v>6.5186339991114582E-10</v>
      </c>
      <c r="BL266" s="26">
        <f t="shared" si="135"/>
        <v>9.4520192987116488E-10</v>
      </c>
      <c r="BM266" s="26">
        <f t="shared" si="135"/>
        <v>1.3480748835867433E-9</v>
      </c>
      <c r="BN266" s="26">
        <f t="shared" si="135"/>
        <v>1.8916534656781709E-9</v>
      </c>
      <c r="BO266" s="26">
        <f t="shared" si="134"/>
        <v>2.6122833573650911E-9</v>
      </c>
      <c r="BP266" s="26">
        <f t="shared" si="134"/>
        <v>3.5510726889181805E-9</v>
      </c>
      <c r="BQ266" s="26">
        <f t="shared" si="134"/>
        <v>4.7529742143981709E-9</v>
      </c>
      <c r="BR266" s="26">
        <f t="shared" si="134"/>
        <v>6.2652841917066737E-9</v>
      </c>
      <c r="BS266" s="26">
        <f t="shared" si="134"/>
        <v>8.1355182787833048E-9</v>
      </c>
      <c r="BT266" s="26">
        <f t="shared" si="134"/>
        <v>1.0408677797855095E-8</v>
      </c>
      <c r="BU266" s="26">
        <f t="shared" si="134"/>
        <v>1.3123985049469499E-8</v>
      </c>
      <c r="BV266" s="26">
        <f t="shared" si="134"/>
        <v>1.6311238561483496E-8</v>
      </c>
      <c r="BW266" s="26">
        <f t="shared" si="134"/>
        <v>1.9987010631676993E-8</v>
      </c>
      <c r="BX266" s="26">
        <f t="shared" si="134"/>
        <v>2.4150971179943014E-8</v>
      </c>
      <c r="BY266" s="26">
        <f t="shared" si="134"/>
        <v>2.8782664282945816E-8</v>
      </c>
      <c r="BZ266" s="26">
        <f t="shared" si="134"/>
        <v>3.3839078278598415E-8</v>
      </c>
      <c r="CA266" s="26">
        <f t="shared" si="134"/>
        <v>3.9253330803174184E-8</v>
      </c>
      <c r="CB266" s="26">
        <f t="shared" si="134"/>
        <v>4.493473394573891E-8</v>
      </c>
      <c r="CC266" s="26">
        <f t="shared" si="134"/>
        <v>5.0770413678951726E-8</v>
      </c>
      <c r="CD266" s="26">
        <f t="shared" si="139"/>
        <v>5.662853833421544E-8</v>
      </c>
      <c r="CE266" s="26">
        <f t="shared" si="139"/>
        <v>6.2363073861730809E-8</v>
      </c>
      <c r="CF266" s="26">
        <f t="shared" si="139"/>
        <v>6.7819842824632265E-8</v>
      </c>
      <c r="CG266" s="26">
        <f t="shared" si="139"/>
        <v>7.2843534885716139E-8</v>
      </c>
      <c r="CH266" s="26">
        <f t="shared" si="139"/>
        <v>7.7285213842162295E-8</v>
      </c>
      <c r="CI266" s="26">
        <f t="shared" si="129"/>
        <v>8.1009802461061651E-8</v>
      </c>
      <c r="CJ266" s="26">
        <f t="shared" si="129"/>
        <v>8.3903009691813842E-8</v>
      </c>
      <c r="CK266" s="26">
        <f t="shared" si="129"/>
        <v>8.587719815515064E-8</v>
      </c>
      <c r="CL266" s="26">
        <f t="shared" si="129"/>
        <v>8.6875770226722175E-8</v>
      </c>
      <c r="CM266" s="26">
        <f t="shared" si="129"/>
        <v>8.6875770226722188E-8</v>
      </c>
      <c r="CN266" s="26">
        <f t="shared" si="129"/>
        <v>8.5888545565054871E-8</v>
      </c>
      <c r="CO266" s="26">
        <f t="shared" si="129"/>
        <v>8.395846588943569E-8</v>
      </c>
      <c r="CP266" s="26">
        <f t="shared" si="129"/>
        <v>8.1159850359787798E-8</v>
      </c>
      <c r="CQ266" s="26">
        <f t="shared" si="129"/>
        <v>7.7592384409907077E-8</v>
      </c>
      <c r="CR266" s="26">
        <f t="shared" si="129"/>
        <v>7.3375406996325135E-8</v>
      </c>
      <c r="CS266" s="26">
        <f t="shared" si="129"/>
        <v>6.8641509770755823E-8</v>
      </c>
      <c r="CT266" s="26">
        <f t="shared" si="129"/>
        <v>6.3529907979316552E-8</v>
      </c>
      <c r="CU266" s="26">
        <f t="shared" si="129"/>
        <v>5.8180020991584647E-8</v>
      </c>
      <c r="CV266" s="26">
        <f t="shared" si="126"/>
        <v>5.2725644023623468E-8</v>
      </c>
      <c r="CW266" s="26">
        <f t="shared" si="126"/>
        <v>4.7290010619126251E-8</v>
      </c>
      <c r="CX266" s="26">
        <f t="shared" si="126"/>
        <v>4.1981948202693629E-8</v>
      </c>
      <c r="CY266" s="26">
        <f t="shared" si="126"/>
        <v>3.689322720842781E-8</v>
      </c>
      <c r="CZ266" s="26">
        <f t="shared" si="126"/>
        <v>3.2097107671332199E-8</v>
      </c>
      <c r="DA266" s="26">
        <f t="shared" si="126"/>
        <v>2.7648003637682208E-8</v>
      </c>
      <c r="DB266" s="26">
        <f t="shared" si="126"/>
        <v>2.3582120749787703E-8</v>
      </c>
      <c r="DC266" s="26">
        <f t="shared" si="126"/>
        <v>1.991887869156834E-8</v>
      </c>
      <c r="DD266" s="26">
        <f t="shared" si="126"/>
        <v>1.6662908136215784E-8</v>
      </c>
      <c r="DE266" s="26">
        <f t="shared" si="126"/>
        <v>1.3806409598578796E-8</v>
      </c>
      <c r="DF266" s="26">
        <f t="shared" si="126"/>
        <v>1.1331675802607107E-8</v>
      </c>
      <c r="DG266" s="26">
        <f t="shared" si="126"/>
        <v>9.2136055591291604E-9</v>
      </c>
      <c r="DH266" s="26">
        <f t="shared" si="126"/>
        <v>7.4220711448540537E-9</v>
      </c>
      <c r="DI266" s="26">
        <f t="shared" si="126"/>
        <v>5.9240384367183675E-9</v>
      </c>
      <c r="DJ266" s="26">
        <f t="shared" si="126"/>
        <v>4.6853758544954356E-9</v>
      </c>
      <c r="DK266" s="26">
        <f t="shared" ref="DK266:DZ282" si="140">$B266*DK$221</f>
        <v>3.6723216156856114E-9</v>
      </c>
      <c r="DL266" s="26">
        <f t="shared" si="140"/>
        <v>2.8526069693272256E-9</v>
      </c>
      <c r="DM266" s="26">
        <f t="shared" si="140"/>
        <v>2.1962549232873313E-9</v>
      </c>
      <c r="DN266" s="26">
        <f t="shared" si="140"/>
        <v>1.6760892835613834E-9</v>
      </c>
      <c r="DO266" s="26">
        <f t="shared" si="140"/>
        <v>1.2679979797377435E-9</v>
      </c>
      <c r="DP266" s="26">
        <f t="shared" si="140"/>
        <v>9.5099848480330586E-10</v>
      </c>
      <c r="DQ266" s="26">
        <f t="shared" si="140"/>
        <v>7.0715271946912076E-10</v>
      </c>
      <c r="DR266" s="26">
        <f t="shared" si="140"/>
        <v>5.2137531011706891E-10</v>
      </c>
      <c r="DS266" s="26">
        <f t="shared" si="140"/>
        <v>3.8117354605197357E-10</v>
      </c>
      <c r="DT266" s="26">
        <f t="shared" si="140"/>
        <v>2.7635082088767969E-10</v>
      </c>
      <c r="DU266" s="26">
        <f t="shared" si="140"/>
        <v>1.9869852410932306E-10</v>
      </c>
      <c r="DV266" s="26">
        <f t="shared" si="140"/>
        <v>1.4169484915992752E-10</v>
      </c>
      <c r="DW266" s="26">
        <f t="shared" si="140"/>
        <v>1.0022318599116869E-10</v>
      </c>
      <c r="DX266" s="26">
        <f t="shared" si="127"/>
        <v>7.0317880493803678E-11</v>
      </c>
      <c r="DY266" s="26">
        <f t="shared" si="127"/>
        <v>4.8941244823687644E-11</v>
      </c>
      <c r="DZ266" s="26">
        <f t="shared" si="127"/>
        <v>3.3792764283022289E-11</v>
      </c>
      <c r="EA266" s="26">
        <f t="shared" si="127"/>
        <v>2.3149373957660766E-11</v>
      </c>
      <c r="EB266" s="26">
        <f t="shared" si="128"/>
        <v>1.5734340111847629E-11</v>
      </c>
      <c r="EC266" s="26">
        <f t="shared" si="128"/>
        <v>1.0611531703339066E-11</v>
      </c>
      <c r="ED266" s="26">
        <f t="shared" si="128"/>
        <v>7.1015635245423174E-12</v>
      </c>
      <c r="EE266" s="26">
        <f t="shared" si="128"/>
        <v>4.7163055468334258E-12</v>
      </c>
      <c r="EF266" s="26">
        <f t="shared" si="128"/>
        <v>3.1084741104129711E-12</v>
      </c>
      <c r="EG266" s="26">
        <f t="shared" si="128"/>
        <v>2.0333627639543355E-12</v>
      </c>
      <c r="EH266" s="26">
        <f t="shared" si="128"/>
        <v>1.320168361671856E-12</v>
      </c>
      <c r="EI266" s="26">
        <f t="shared" si="128"/>
        <v>8.5077516641075006E-13</v>
      </c>
      <c r="EJ266" s="26">
        <f t="shared" si="128"/>
        <v>5.4424587851275229E-13</v>
      </c>
      <c r="EK266" s="26">
        <f t="shared" si="128"/>
        <v>3.4561599584386939E-13</v>
      </c>
      <c r="EL266" s="26">
        <f t="shared" si="128"/>
        <v>2.178883452059159E-13</v>
      </c>
      <c r="EM266" s="26">
        <f t="shared" si="128"/>
        <v>1.3637615851017848E-13</v>
      </c>
      <c r="EN266" s="26">
        <f t="shared" si="128"/>
        <v>8.4748041359896342E-14</v>
      </c>
      <c r="EO266" s="26">
        <f t="shared" si="128"/>
        <v>5.2291344668872121E-14</v>
      </c>
      <c r="EP266" s="26">
        <f t="shared" si="128"/>
        <v>3.2037654832337101E-14</v>
      </c>
      <c r="EQ266" s="26">
        <f t="shared" ref="EQ266:FF284" si="141">$B266*EQ$221</f>
        <v>1.9491440352540557E-14</v>
      </c>
      <c r="ER266" s="26">
        <f t="shared" si="141"/>
        <v>1.1776078546326708E-14</v>
      </c>
      <c r="ES266" s="26">
        <f t="shared" si="138"/>
        <v>7.0656471277959783E-15</v>
      </c>
      <c r="ET266" s="26">
        <f t="shared" si="138"/>
        <v>4.2103513706730285E-15</v>
      </c>
      <c r="EU266" s="26">
        <f t="shared" si="138"/>
        <v>2.491840607132944E-15</v>
      </c>
      <c r="EV266" s="26">
        <f t="shared" si="138"/>
        <v>1.4647981947335944E-15</v>
      </c>
      <c r="EW266" s="26">
        <f t="shared" si="138"/>
        <v>8.5528485195853986E-16</v>
      </c>
      <c r="EX266" s="26">
        <f t="shared" si="138"/>
        <v>4.9606521413595746E-16</v>
      </c>
      <c r="EY266" s="26">
        <f t="shared" si="138"/>
        <v>2.8581240814455637E-16</v>
      </c>
      <c r="EZ266" s="26">
        <f t="shared" si="138"/>
        <v>1.6358999676694648E-16</v>
      </c>
      <c r="FA266" s="26">
        <f t="shared" si="138"/>
        <v>9.302176286748126E-17</v>
      </c>
      <c r="FB266" s="26">
        <f t="shared" si="138"/>
        <v>5.2551255645914176E-17</v>
      </c>
      <c r="FC266" s="26">
        <f t="shared" si="138"/>
        <v>2.9496511233513428E-17</v>
      </c>
      <c r="FD266" s="26">
        <f t="shared" si="138"/>
        <v>1.6449977418689807E-17</v>
      </c>
      <c r="FE266" s="26">
        <f t="shared" si="138"/>
        <v>9.1155925823314198E-18</v>
      </c>
      <c r="FF266" s="26">
        <f t="shared" si="138"/>
        <v>5.0193452826761639E-18</v>
      </c>
      <c r="FG266" s="26">
        <f t="shared" si="138"/>
        <v>2.7464342112756133E-18</v>
      </c>
      <c r="FH266" s="26">
        <f t="shared" si="131"/>
        <v>1.4933736023811138E-18</v>
      </c>
    </row>
    <row r="267" spans="2:164" ht="19.2" customHeight="1" x14ac:dyDescent="0.3">
      <c r="B267" s="26">
        <f t="shared" si="130"/>
        <v>3.6965920744675039E-6</v>
      </c>
      <c r="C267" s="3">
        <v>44</v>
      </c>
      <c r="D267" s="26">
        <f t="shared" si="133"/>
        <v>6.0838934922067531E-44</v>
      </c>
      <c r="E267" s="26">
        <f t="shared" si="133"/>
        <v>5.2929873382198754E-42</v>
      </c>
      <c r="F267" s="26">
        <f t="shared" si="133"/>
        <v>2.3024494921256224E-40</v>
      </c>
      <c r="G267" s="26">
        <f t="shared" si="133"/>
        <v>6.6771035271643886E-39</v>
      </c>
      <c r="H267" s="26">
        <f t="shared" si="133"/>
        <v>1.4522700171582511E-37</v>
      </c>
      <c r="I267" s="26">
        <f t="shared" si="133"/>
        <v>2.5269498298553611E-36</v>
      </c>
      <c r="J267" s="26">
        <f t="shared" si="133"/>
        <v>3.6640772532902372E-35</v>
      </c>
      <c r="K267" s="26">
        <f t="shared" si="133"/>
        <v>4.5539245862321573E-34</v>
      </c>
      <c r="L267" s="26">
        <f t="shared" si="133"/>
        <v>4.9523929875274958E-33</v>
      </c>
      <c r="M267" s="26">
        <f t="shared" si="133"/>
        <v>4.7873132212765685E-32</v>
      </c>
      <c r="N267" s="26">
        <f t="shared" si="133"/>
        <v>4.164962502510666E-31</v>
      </c>
      <c r="O267" s="26">
        <f t="shared" si="133"/>
        <v>3.2941067065311119E-30</v>
      </c>
      <c r="P267" s="26">
        <f t="shared" si="133"/>
        <v>2.3882273622350734E-29</v>
      </c>
      <c r="Q267" s="26">
        <f t="shared" si="133"/>
        <v>1.5982752347265514E-28</v>
      </c>
      <c r="R267" s="26">
        <f t="shared" si="133"/>
        <v>9.9321389586578199E-28</v>
      </c>
      <c r="S267" s="26">
        <f t="shared" si="133"/>
        <v>5.7606405960215338E-27</v>
      </c>
      <c r="T267" s="26">
        <f t="shared" si="136"/>
        <v>3.1323483240867135E-26</v>
      </c>
      <c r="U267" s="26">
        <f t="shared" si="136"/>
        <v>1.6030253187973069E-25</v>
      </c>
      <c r="V267" s="26">
        <f t="shared" si="136"/>
        <v>7.7479557075203572E-25</v>
      </c>
      <c r="W267" s="26">
        <f t="shared" si="136"/>
        <v>3.5477481397593294E-24</v>
      </c>
      <c r="X267" s="26">
        <f t="shared" si="136"/>
        <v>1.5432704407953158E-23</v>
      </c>
      <c r="Y267" s="26">
        <f t="shared" si="136"/>
        <v>6.3935489690091588E-23</v>
      </c>
      <c r="Z267" s="26">
        <f t="shared" si="136"/>
        <v>2.5283580013808855E-22</v>
      </c>
      <c r="AA267" s="26">
        <f t="shared" si="136"/>
        <v>9.5637889617451201E-22</v>
      </c>
      <c r="AB267" s="26">
        <f t="shared" si="136"/>
        <v>3.4668734986326066E-21</v>
      </c>
      <c r="AC267" s="26">
        <f t="shared" si="136"/>
        <v>1.2064719775241484E-20</v>
      </c>
      <c r="AD267" s="26">
        <f t="shared" si="136"/>
        <v>4.0370408478692441E-20</v>
      </c>
      <c r="AE267" s="26">
        <f t="shared" si="136"/>
        <v>1.3008242732023135E-19</v>
      </c>
      <c r="AF267" s="26">
        <f t="shared" si="136"/>
        <v>4.041846848878641E-19</v>
      </c>
      <c r="AG267" s="26">
        <f t="shared" si="136"/>
        <v>1.2125540546635908E-18</v>
      </c>
      <c r="AH267" s="26">
        <f t="shared" si="136"/>
        <v>3.5164067585243895E-18</v>
      </c>
      <c r="AI267" s="26">
        <f t="shared" si="136"/>
        <v>9.868625419084604E-18</v>
      </c>
      <c r="AJ267" s="26">
        <f t="shared" si="137"/>
        <v>2.683032535813625E-17</v>
      </c>
      <c r="AK267" s="26">
        <f t="shared" si="137"/>
        <v>7.0734494125995621E-17</v>
      </c>
      <c r="AL267" s="26">
        <f t="shared" si="137"/>
        <v>1.8099708791063579E-16</v>
      </c>
      <c r="AM267" s="26">
        <f t="shared" si="137"/>
        <v>4.4990704709215052E-16</v>
      </c>
      <c r="AN267" s="26">
        <f t="shared" si="137"/>
        <v>1.087275363806034E-15</v>
      </c>
      <c r="AO267" s="26">
        <f t="shared" si="137"/>
        <v>2.5565663959763549E-15</v>
      </c>
      <c r="AP267" s="26">
        <f t="shared" si="137"/>
        <v>5.8531914855248091E-15</v>
      </c>
      <c r="AQ267" s="26">
        <f t="shared" si="137"/>
        <v>1.3057119467709162E-14</v>
      </c>
      <c r="AR267" s="26">
        <f t="shared" si="137"/>
        <v>2.8399234842267498E-14</v>
      </c>
      <c r="AS267" s="26">
        <f t="shared" si="137"/>
        <v>6.0261791006762671E-14</v>
      </c>
      <c r="AT267" s="26">
        <f t="shared" si="137"/>
        <v>1.2482799565686536E-13</v>
      </c>
      <c r="AU267" s="26">
        <f t="shared" si="137"/>
        <v>2.5255896795691398E-13</v>
      </c>
      <c r="AV267" s="26">
        <f t="shared" si="137"/>
        <v>4.9937795936935036E-13</v>
      </c>
      <c r="AW267" s="26">
        <f t="shared" si="137"/>
        <v>9.6546405478074238E-13</v>
      </c>
      <c r="AX267" s="26">
        <f t="shared" si="137"/>
        <v>1.8259863644766243E-12</v>
      </c>
      <c r="AY267" s="26">
        <f t="shared" si="135"/>
        <v>3.3800173129673886E-12</v>
      </c>
      <c r="AZ267" s="26">
        <f t="shared" si="135"/>
        <v>6.1262813797533752E-12</v>
      </c>
      <c r="BA267" s="26">
        <f t="shared" si="135"/>
        <v>1.0877275102827429E-11</v>
      </c>
      <c r="BB267" s="26">
        <f t="shared" si="135"/>
        <v>1.8926458678919787E-11</v>
      </c>
      <c r="BC267" s="26">
        <f t="shared" si="135"/>
        <v>3.2286311864039563E-11</v>
      </c>
      <c r="BD267" s="26">
        <f t="shared" si="135"/>
        <v>5.4017483310988981E-11</v>
      </c>
      <c r="BE267" s="26">
        <f t="shared" si="135"/>
        <v>8.8670208453887644E-11</v>
      </c>
      <c r="BF267" s="26">
        <f t="shared" si="135"/>
        <v>1.4285755806459708E-10</v>
      </c>
      <c r="BG267" s="26">
        <f t="shared" si="135"/>
        <v>2.2597468275672697E-10</v>
      </c>
      <c r="BH267" s="26">
        <f t="shared" si="135"/>
        <v>3.510678107113434E-10</v>
      </c>
      <c r="BI267" s="26">
        <f t="shared" si="135"/>
        <v>5.3584034266468257E-10</v>
      </c>
      <c r="BJ267" s="26">
        <f t="shared" si="135"/>
        <v>8.0376051399701946E-10</v>
      </c>
      <c r="BK267" s="26">
        <f t="shared" si="135"/>
        <v>1.1852061816566211E-9</v>
      </c>
      <c r="BL267" s="26">
        <f t="shared" si="135"/>
        <v>1.7185489634021067E-9</v>
      </c>
      <c r="BM267" s="26">
        <f t="shared" si="135"/>
        <v>2.4510452428849719E-9</v>
      </c>
      <c r="BN267" s="26">
        <f t="shared" si="135"/>
        <v>3.439369937596652E-9</v>
      </c>
      <c r="BO267" s="26">
        <f t="shared" si="134"/>
        <v>4.7496061043001345E-9</v>
      </c>
      <c r="BP267" s="26">
        <f t="shared" si="134"/>
        <v>6.4564957980330134E-9</v>
      </c>
      <c r="BQ267" s="26">
        <f t="shared" si="134"/>
        <v>8.6417712989057083E-9</v>
      </c>
      <c r="BR267" s="26">
        <f t="shared" si="134"/>
        <v>1.1391425803102969E-8</v>
      </c>
      <c r="BS267" s="26">
        <f t="shared" si="134"/>
        <v>1.4791851415969549E-8</v>
      </c>
      <c r="BT267" s="26">
        <f t="shared" si="134"/>
        <v>1.8924868723372774E-8</v>
      </c>
      <c r="BU267" s="26">
        <f t="shared" si="134"/>
        <v>2.3861790999035297E-8</v>
      </c>
      <c r="BV267" s="26">
        <f t="shared" si="134"/>
        <v>2.9656797384515255E-8</v>
      </c>
      <c r="BW267" s="26">
        <f t="shared" si="134"/>
        <v>3.634001933032157E-8</v>
      </c>
      <c r="BX267" s="26">
        <f t="shared" si="134"/>
        <v>4.3910856690805194E-8</v>
      </c>
      <c r="BY267" s="26">
        <f t="shared" si="134"/>
        <v>5.2332116878082964E-8</v>
      </c>
      <c r="BZ267" s="26">
        <f t="shared" si="134"/>
        <v>6.1525596870178528E-8</v>
      </c>
      <c r="CA267" s="26">
        <f t="shared" si="134"/>
        <v>7.136969236940714E-8</v>
      </c>
      <c r="CB267" s="26">
        <f t="shared" si="134"/>
        <v>8.1699516264979317E-8</v>
      </c>
      <c r="CC267" s="26">
        <f t="shared" si="134"/>
        <v>9.2309843052638899E-8</v>
      </c>
      <c r="CD267" s="26">
        <f t="shared" si="139"/>
        <v>1.0296097878948195E-7</v>
      </c>
      <c r="CE267" s="26">
        <f t="shared" si="139"/>
        <v>1.1338740702132801E-7</v>
      </c>
      <c r="CF267" s="26">
        <f t="shared" si="139"/>
        <v>1.2330880513569424E-7</v>
      </c>
      <c r="CG267" s="26">
        <f t="shared" si="139"/>
        <v>1.3244279070130122E-7</v>
      </c>
      <c r="CH267" s="26">
        <f t="shared" si="139"/>
        <v>1.4051857062211234E-7</v>
      </c>
      <c r="CI267" s="26">
        <f t="shared" si="129"/>
        <v>1.4729054992920205E-7</v>
      </c>
      <c r="CJ267" s="26">
        <f t="shared" si="129"/>
        <v>1.5255092671238782E-7</v>
      </c>
      <c r="CK267" s="26">
        <f t="shared" si="129"/>
        <v>1.5614036028209106E-7</v>
      </c>
      <c r="CL267" s="26">
        <f t="shared" si="129"/>
        <v>1.5795594586676657E-7</v>
      </c>
      <c r="CM267" s="26">
        <f t="shared" si="129"/>
        <v>1.5795594586676659E-7</v>
      </c>
      <c r="CN267" s="26">
        <f t="shared" si="129"/>
        <v>1.5616099193646241E-7</v>
      </c>
      <c r="CO267" s="26">
        <f t="shared" si="129"/>
        <v>1.5265175616260936E-7</v>
      </c>
      <c r="CP267" s="26">
        <f t="shared" si="129"/>
        <v>1.475633642905223E-7</v>
      </c>
      <c r="CQ267" s="26">
        <f t="shared" si="129"/>
        <v>1.4107706256346649E-7</v>
      </c>
      <c r="CR267" s="26">
        <f t="shared" si="129"/>
        <v>1.3340983090240846E-7</v>
      </c>
      <c r="CS267" s="26">
        <f t="shared" si="129"/>
        <v>1.2480274503773705E-7</v>
      </c>
      <c r="CT267" s="26">
        <f t="shared" si="129"/>
        <v>1.1550892359875662E-7</v>
      </c>
      <c r="CU267" s="26">
        <f t="shared" si="129"/>
        <v>1.0578185634833504E-7</v>
      </c>
      <c r="CV267" s="26">
        <f t="shared" ref="CV267:DK283" si="142">$B267*CV$221</f>
        <v>9.5864807315678413E-8</v>
      </c>
      <c r="CW267" s="26">
        <f t="shared" si="142"/>
        <v>8.5981837489319895E-8</v>
      </c>
      <c r="CX267" s="26">
        <f t="shared" si="142"/>
        <v>7.6330814913987921E-8</v>
      </c>
      <c r="CY267" s="26">
        <f t="shared" si="142"/>
        <v>6.7078594924413759E-8</v>
      </c>
      <c r="CZ267" s="26">
        <f t="shared" si="142"/>
        <v>5.8358377584239979E-8</v>
      </c>
      <c r="DA267" s="26">
        <f t="shared" si="142"/>
        <v>5.026909752305823E-8</v>
      </c>
      <c r="DB267" s="26">
        <f t="shared" si="142"/>
        <v>4.2876583181431906E-8</v>
      </c>
      <c r="DC267" s="26">
        <f t="shared" si="142"/>
        <v>3.6216143075578567E-8</v>
      </c>
      <c r="DD267" s="26">
        <f t="shared" si="142"/>
        <v>3.0296196611301228E-8</v>
      </c>
      <c r="DE267" s="26">
        <f t="shared" si="142"/>
        <v>2.5102562906506739E-8</v>
      </c>
      <c r="DF267" s="26">
        <f t="shared" si="142"/>
        <v>2.0603046913830969E-8</v>
      </c>
      <c r="DG267" s="26">
        <f t="shared" si="142"/>
        <v>1.6752010107507456E-8</v>
      </c>
      <c r="DH267" s="26">
        <f t="shared" si="142"/>
        <v>1.3494674808825465E-8</v>
      </c>
      <c r="DI267" s="26">
        <f t="shared" si="142"/>
        <v>1.0770978975851507E-8</v>
      </c>
      <c r="DJ267" s="26">
        <f t="shared" si="142"/>
        <v>8.5188651899916457E-9</v>
      </c>
      <c r="DK267" s="26">
        <f t="shared" si="142"/>
        <v>6.6769483921556139E-9</v>
      </c>
      <c r="DL267" s="26">
        <f t="shared" si="140"/>
        <v>5.1865581260494678E-9</v>
      </c>
      <c r="DM267" s="26">
        <f t="shared" si="140"/>
        <v>3.9931907696133037E-9</v>
      </c>
      <c r="DN267" s="26">
        <f t="shared" si="140"/>
        <v>3.0474350610206771E-9</v>
      </c>
      <c r="DO267" s="26">
        <f t="shared" si="140"/>
        <v>2.3054508722504277E-9</v>
      </c>
      <c r="DP267" s="26">
        <f t="shared" si="140"/>
        <v>1.7290881541878176E-9</v>
      </c>
      <c r="DQ267" s="26">
        <f t="shared" si="140"/>
        <v>1.2857322172165749E-9</v>
      </c>
      <c r="DR267" s="26">
        <f t="shared" si="140"/>
        <v>9.479551093037555E-10</v>
      </c>
      <c r="DS267" s="26">
        <f t="shared" si="140"/>
        <v>6.9304281100358383E-10</v>
      </c>
      <c r="DT267" s="26">
        <f t="shared" si="140"/>
        <v>5.0245603797759611E-10</v>
      </c>
      <c r="DU267" s="26">
        <f t="shared" si="140"/>
        <v>3.6127004383513048E-10</v>
      </c>
      <c r="DV267" s="26">
        <f t="shared" si="140"/>
        <v>2.5762699847259383E-10</v>
      </c>
      <c r="DW267" s="26">
        <f t="shared" si="140"/>
        <v>1.8222397452939644E-10</v>
      </c>
      <c r="DX267" s="26">
        <f t="shared" si="127"/>
        <v>1.2785069180691494E-10</v>
      </c>
      <c r="DY267" s="26">
        <f t="shared" si="127"/>
        <v>8.8984081497613319E-11</v>
      </c>
      <c r="DZ267" s="26">
        <f t="shared" si="127"/>
        <v>6.1441389605494674E-11</v>
      </c>
      <c r="EA267" s="26">
        <f t="shared" si="127"/>
        <v>4.2089770832110211E-11</v>
      </c>
      <c r="EB267" s="26">
        <f t="shared" ref="EB267:EQ283" si="143">$B267*EB$221</f>
        <v>2.860789111245005E-11</v>
      </c>
      <c r="EC267" s="26">
        <f t="shared" si="143"/>
        <v>1.9293694006070903E-11</v>
      </c>
      <c r="ED267" s="26">
        <f t="shared" si="143"/>
        <v>1.2911933680985949E-11</v>
      </c>
      <c r="EE267" s="26">
        <f t="shared" si="143"/>
        <v>8.5751009942425372E-12</v>
      </c>
      <c r="EF267" s="26">
        <f t="shared" si="143"/>
        <v>5.6517711098417288E-12</v>
      </c>
      <c r="EG267" s="26">
        <f t="shared" si="143"/>
        <v>3.6970232071896767E-12</v>
      </c>
      <c r="EH267" s="26">
        <f t="shared" si="143"/>
        <v>2.4003061121306316E-12</v>
      </c>
      <c r="EI267" s="26">
        <f t="shared" si="143"/>
        <v>1.5468639389286265E-12</v>
      </c>
      <c r="EJ267" s="26">
        <f t="shared" si="143"/>
        <v>9.8953796093227047E-13</v>
      </c>
      <c r="EK267" s="26">
        <f t="shared" si="143"/>
        <v>6.2839271971612208E-13</v>
      </c>
      <c r="EL267" s="26">
        <f t="shared" si="143"/>
        <v>3.9616062764711726E-13</v>
      </c>
      <c r="EM267" s="26">
        <f t="shared" si="143"/>
        <v>2.4795665183668651E-13</v>
      </c>
      <c r="EN267" s="26">
        <f t="shared" si="143"/>
        <v>1.5408734792708325E-13</v>
      </c>
      <c r="EO267" s="26">
        <f t="shared" si="143"/>
        <v>9.5075172125221428E-14</v>
      </c>
      <c r="EP267" s="26">
        <f t="shared" si="143"/>
        <v>5.8250281513339809E-14</v>
      </c>
      <c r="EQ267" s="26">
        <f t="shared" si="143"/>
        <v>3.5438982459164421E-14</v>
      </c>
      <c r="ER267" s="26">
        <f t="shared" si="141"/>
        <v>2.1411051902412056E-14</v>
      </c>
      <c r="ES267" s="26">
        <f t="shared" si="138"/>
        <v>1.284663114144715E-14</v>
      </c>
      <c r="ET267" s="26">
        <f t="shared" si="138"/>
        <v>7.6551843103145471E-15</v>
      </c>
      <c r="EU267" s="26">
        <f t="shared" si="138"/>
        <v>4.5306192856962324E-15</v>
      </c>
      <c r="EV267" s="26">
        <f t="shared" si="138"/>
        <v>2.6632694449701543E-15</v>
      </c>
      <c r="EW267" s="26">
        <f t="shared" si="138"/>
        <v>1.555063367197335E-15</v>
      </c>
      <c r="EX267" s="26">
        <f t="shared" si="138"/>
        <v>9.0193675297446218E-16</v>
      </c>
      <c r="EY267" s="26">
        <f t="shared" si="138"/>
        <v>5.1965892389919001E-16</v>
      </c>
      <c r="EZ267" s="26">
        <f t="shared" si="138"/>
        <v>2.9743635775808257E-16</v>
      </c>
      <c r="FA267" s="26">
        <f t="shared" si="138"/>
        <v>1.6913047794087394E-16</v>
      </c>
      <c r="FB267" s="26">
        <f t="shared" si="138"/>
        <v>9.5547737538025149E-17</v>
      </c>
      <c r="FC267" s="26">
        <f t="shared" si="138"/>
        <v>5.3630020424569517E-17</v>
      </c>
      <c r="FD267" s="26">
        <f t="shared" si="138"/>
        <v>2.9909049852163091E-17</v>
      </c>
      <c r="FE267" s="26">
        <f t="shared" si="138"/>
        <v>1.6573804695147929E-17</v>
      </c>
      <c r="FF267" s="26">
        <f t="shared" si="138"/>
        <v>9.1260823321384201E-18</v>
      </c>
      <c r="FG267" s="26">
        <f t="shared" si="138"/>
        <v>4.9935167477738102E-18</v>
      </c>
      <c r="FH267" s="26">
        <f t="shared" si="131"/>
        <v>2.7152247316020075E-18</v>
      </c>
    </row>
    <row r="268" spans="2:164" ht="19.2" customHeight="1" x14ac:dyDescent="0.3">
      <c r="B268" s="26">
        <f t="shared" si="130"/>
        <v>6.5717192434977815E-6</v>
      </c>
      <c r="C268" s="3">
        <v>45</v>
      </c>
      <c r="D268" s="26">
        <f t="shared" si="133"/>
        <v>1.0815810652812001E-43</v>
      </c>
      <c r="E268" s="26">
        <f t="shared" si="133"/>
        <v>9.40975526794644E-42</v>
      </c>
      <c r="F268" s="26">
        <f t="shared" si="133"/>
        <v>4.0932435415566599E-40</v>
      </c>
      <c r="G268" s="26">
        <f t="shared" si="133"/>
        <v>1.1870406270514463E-38</v>
      </c>
      <c r="H268" s="26">
        <f t="shared" si="133"/>
        <v>2.5818133638368893E-37</v>
      </c>
      <c r="I268" s="26">
        <f t="shared" si="133"/>
        <v>4.4923552530761954E-36</v>
      </c>
      <c r="J268" s="26">
        <f t="shared" si="133"/>
        <v>6.5139151169604187E-35</v>
      </c>
      <c r="K268" s="26">
        <f t="shared" si="133"/>
        <v>8.0958659310793877E-34</v>
      </c>
      <c r="L268" s="26">
        <f t="shared" si="133"/>
        <v>8.8042542000488779E-33</v>
      </c>
      <c r="M268" s="26">
        <f t="shared" si="133"/>
        <v>8.5107790600472295E-32</v>
      </c>
      <c r="N268" s="26">
        <f t="shared" si="133"/>
        <v>7.4043777822411808E-31</v>
      </c>
      <c r="O268" s="26">
        <f t="shared" si="133"/>
        <v>5.8561897004997511E-30</v>
      </c>
      <c r="P268" s="26">
        <f t="shared" si="133"/>
        <v>4.2457375328623509E-29</v>
      </c>
      <c r="Q268" s="26">
        <f t="shared" si="133"/>
        <v>2.8413781950694233E-28</v>
      </c>
      <c r="R268" s="26">
        <f t="shared" si="133"/>
        <v>1.7657135926502784E-27</v>
      </c>
      <c r="S268" s="26">
        <f t="shared" si="133"/>
        <v>1.0241138837371611E-26</v>
      </c>
      <c r="T268" s="26">
        <f t="shared" si="136"/>
        <v>5.568619242820821E-26</v>
      </c>
      <c r="U268" s="26">
        <f t="shared" si="136"/>
        <v>2.8498227889729888E-25</v>
      </c>
      <c r="V268" s="26">
        <f t="shared" si="136"/>
        <v>1.3774143480036184E-24</v>
      </c>
      <c r="W268" s="26">
        <f t="shared" si="136"/>
        <v>6.3071078040165827E-24</v>
      </c>
      <c r="X268" s="26">
        <f t="shared" si="136"/>
        <v>2.7435918947472268E-23</v>
      </c>
      <c r="Y268" s="26">
        <f t="shared" si="136"/>
        <v>1.1366309278238499E-22</v>
      </c>
      <c r="Z268" s="26">
        <f t="shared" si="136"/>
        <v>4.4948586691215718E-22</v>
      </c>
      <c r="AA268" s="26">
        <f t="shared" si="136"/>
        <v>1.7002291487546872E-21</v>
      </c>
      <c r="AB268" s="26">
        <f t="shared" si="136"/>
        <v>6.1633306642357423E-21</v>
      </c>
      <c r="AC268" s="26">
        <f t="shared" si="136"/>
        <v>2.1448390711540406E-20</v>
      </c>
      <c r="AD268" s="26">
        <f t="shared" si="136"/>
        <v>7.1769615073230974E-20</v>
      </c>
      <c r="AE268" s="26">
        <f t="shared" si="136"/>
        <v>2.3125764856930008E-19</v>
      </c>
      <c r="AF268" s="26">
        <f t="shared" si="136"/>
        <v>7.1855055091175804E-19</v>
      </c>
      <c r="AG268" s="26">
        <f t="shared" si="136"/>
        <v>2.1556516527352712E-18</v>
      </c>
      <c r="AH268" s="26">
        <f t="shared" si="136"/>
        <v>6.2513897929322453E-18</v>
      </c>
      <c r="AI268" s="26">
        <f t="shared" si="136"/>
        <v>1.7544222967261507E-17</v>
      </c>
      <c r="AJ268" s="26">
        <f t="shared" si="137"/>
        <v>4.7698356192242197E-17</v>
      </c>
      <c r="AK268" s="26">
        <f t="shared" si="137"/>
        <v>1.2575021177954772E-16</v>
      </c>
      <c r="AL268" s="26">
        <f t="shared" si="137"/>
        <v>3.2177260073001901E-16</v>
      </c>
      <c r="AM268" s="26">
        <f t="shared" si="137"/>
        <v>7.9983475038604501E-16</v>
      </c>
      <c r="AN268" s="26">
        <f t="shared" si="137"/>
        <v>1.9329339800996151E-15</v>
      </c>
      <c r="AO268" s="26">
        <f t="shared" si="137"/>
        <v>4.5450069261801847E-15</v>
      </c>
      <c r="AP268" s="26">
        <f t="shared" si="137"/>
        <v>1.0405673752044101E-14</v>
      </c>
      <c r="AQ268" s="26">
        <f t="shared" si="137"/>
        <v>2.3212656831482941E-14</v>
      </c>
      <c r="AR268" s="26">
        <f t="shared" si="137"/>
        <v>5.0487528608475526E-14</v>
      </c>
      <c r="AS268" s="26">
        <f t="shared" si="137"/>
        <v>1.0713207290091136E-13</v>
      </c>
      <c r="AT268" s="26">
        <f t="shared" si="137"/>
        <v>2.2191643672331612E-13</v>
      </c>
      <c r="AU268" s="26">
        <f t="shared" si="137"/>
        <v>4.4899372081229129E-13</v>
      </c>
      <c r="AV268" s="26">
        <f t="shared" si="137"/>
        <v>8.8778303887884477E-13</v>
      </c>
      <c r="AW268" s="26">
        <f t="shared" si="137"/>
        <v>1.7163805418324303E-12</v>
      </c>
      <c r="AX268" s="26">
        <f t="shared" si="137"/>
        <v>3.2461979812917749E-12</v>
      </c>
      <c r="AY268" s="26">
        <f t="shared" si="135"/>
        <v>6.0089196674975765E-12</v>
      </c>
      <c r="AZ268" s="26">
        <f t="shared" si="135"/>
        <v>1.0891166897339327E-11</v>
      </c>
      <c r="BA268" s="26">
        <f t="shared" si="135"/>
        <v>1.9337377960582087E-11</v>
      </c>
      <c r="BB268" s="26">
        <f t="shared" si="135"/>
        <v>3.3647037651412937E-11</v>
      </c>
      <c r="BC268" s="26">
        <f t="shared" si="135"/>
        <v>5.7397887758292531E-11</v>
      </c>
      <c r="BD268" s="26">
        <f t="shared" si="135"/>
        <v>9.6031081441758146E-11</v>
      </c>
      <c r="BE268" s="26">
        <f t="shared" si="135"/>
        <v>1.5763592614024462E-10</v>
      </c>
      <c r="BF268" s="26">
        <f t="shared" si="135"/>
        <v>2.5396899211483913E-10</v>
      </c>
      <c r="BG268" s="26">
        <f t="shared" si="135"/>
        <v>4.0173276934529218E-10</v>
      </c>
      <c r="BH268" s="26">
        <f t="shared" si="135"/>
        <v>6.2412055237572122E-10</v>
      </c>
      <c r="BI268" s="26">
        <f t="shared" si="135"/>
        <v>9.5260505362610189E-10</v>
      </c>
      <c r="BJ268" s="26">
        <f t="shared" si="135"/>
        <v>1.428907580439145E-9</v>
      </c>
      <c r="BK268" s="26">
        <f t="shared" si="135"/>
        <v>2.1070332118339921E-9</v>
      </c>
      <c r="BL268" s="26">
        <f t="shared" si="135"/>
        <v>3.0551981571592997E-9</v>
      </c>
      <c r="BM268" s="26">
        <f t="shared" si="135"/>
        <v>4.3574137651288374E-9</v>
      </c>
      <c r="BN268" s="26">
        <f t="shared" si="135"/>
        <v>6.1144354446162677E-9</v>
      </c>
      <c r="BO268" s="26">
        <f t="shared" si="134"/>
        <v>8.4437441854224577E-9</v>
      </c>
      <c r="BP268" s="26">
        <f t="shared" si="134"/>
        <v>1.1478214752058686E-8</v>
      </c>
      <c r="BQ268" s="26">
        <f t="shared" si="134"/>
        <v>1.5363148975832364E-8</v>
      </c>
      <c r="BR268" s="26">
        <f t="shared" si="134"/>
        <v>2.0251423649960822E-8</v>
      </c>
      <c r="BS268" s="26">
        <f t="shared" si="134"/>
        <v>2.6296624739501406E-8</v>
      </c>
      <c r="BT268" s="26">
        <f t="shared" si="134"/>
        <v>3.364421106377381E-8</v>
      </c>
      <c r="BU268" s="26">
        <f t="shared" si="134"/>
        <v>4.2420961776062734E-8</v>
      </c>
      <c r="BV268" s="26">
        <f t="shared" si="134"/>
        <v>5.2723195350249316E-8</v>
      </c>
      <c r="BW268" s="26">
        <f t="shared" si="134"/>
        <v>6.4604478809460539E-8</v>
      </c>
      <c r="BX268" s="26">
        <f t="shared" si="134"/>
        <v>7.806374522809809E-8</v>
      </c>
      <c r="BY268" s="26">
        <f t="shared" si="134"/>
        <v>9.3034874449925219E-8</v>
      </c>
      <c r="BZ268" s="26">
        <f t="shared" si="134"/>
        <v>1.0937883888031733E-7</v>
      </c>
      <c r="CA268" s="26">
        <f t="shared" si="134"/>
        <v>1.268794531011682E-7</v>
      </c>
      <c r="CB268" s="26">
        <f t="shared" si="134"/>
        <v>1.4524358447107425E-7</v>
      </c>
      <c r="CC268" s="26">
        <f t="shared" si="134"/>
        <v>1.6410638764913574E-7</v>
      </c>
      <c r="CD268" s="26">
        <f t="shared" si="139"/>
        <v>1.8304174007019004E-7</v>
      </c>
      <c r="CE268" s="26">
        <f t="shared" si="139"/>
        <v>2.0157761248236081E-7</v>
      </c>
      <c r="CF268" s="26">
        <f t="shared" si="139"/>
        <v>2.1921565357456742E-7</v>
      </c>
      <c r="CG268" s="26">
        <f t="shared" si="139"/>
        <v>2.3545385013564647E-7</v>
      </c>
      <c r="CH268" s="26">
        <f t="shared" si="139"/>
        <v>2.4981079221708851E-7</v>
      </c>
      <c r="CI268" s="26">
        <f t="shared" si="129"/>
        <v>2.6184986654080351E-7</v>
      </c>
      <c r="CJ268" s="26">
        <f t="shared" si="129"/>
        <v>2.7120164748868929E-7</v>
      </c>
      <c r="CK268" s="26">
        <f t="shared" si="129"/>
        <v>2.7758286272371732E-7</v>
      </c>
      <c r="CL268" s="26">
        <f t="shared" si="129"/>
        <v>2.8081057042980706E-7</v>
      </c>
      <c r="CM268" s="26">
        <f t="shared" si="129"/>
        <v>2.8081057042980711E-7</v>
      </c>
      <c r="CN268" s="26">
        <f t="shared" si="129"/>
        <v>2.7761954122037748E-7</v>
      </c>
      <c r="CO268" s="26">
        <f t="shared" si="129"/>
        <v>2.7138089984463872E-7</v>
      </c>
      <c r="CP268" s="26">
        <f t="shared" si="129"/>
        <v>2.6233486984981728E-7</v>
      </c>
      <c r="CQ268" s="26">
        <f t="shared" si="129"/>
        <v>2.5080366677949584E-7</v>
      </c>
      <c r="CR268" s="26">
        <f t="shared" si="129"/>
        <v>2.3717303271539274E-7</v>
      </c>
      <c r="CS268" s="26">
        <f t="shared" si="129"/>
        <v>2.2187154673375464E-7</v>
      </c>
      <c r="CT268" s="26">
        <f t="shared" ref="CT268:CX268" si="144">$B268*CT$221</f>
        <v>2.0534919750890057E-7</v>
      </c>
      <c r="CU268" s="26">
        <f t="shared" si="144"/>
        <v>1.880566335081511E-7</v>
      </c>
      <c r="CV268" s="26">
        <f t="shared" si="144"/>
        <v>1.7042632411676154E-7</v>
      </c>
      <c r="CW268" s="26">
        <f t="shared" si="144"/>
        <v>1.5285659998101308E-7</v>
      </c>
      <c r="CX268" s="26">
        <f t="shared" si="144"/>
        <v>1.3569922651375624E-7</v>
      </c>
      <c r="CY268" s="26">
        <f t="shared" si="142"/>
        <v>1.1925083542117996E-7</v>
      </c>
      <c r="CZ268" s="26">
        <f t="shared" si="142"/>
        <v>1.0374822681642659E-7</v>
      </c>
      <c r="DA268" s="26">
        <f t="shared" si="142"/>
        <v>8.9367284485436812E-8</v>
      </c>
      <c r="DB268" s="26">
        <f t="shared" si="142"/>
        <v>7.6225036766990022E-8</v>
      </c>
      <c r="DC268" s="26">
        <f t="shared" si="142"/>
        <v>6.4384254356584087E-8</v>
      </c>
      <c r="DD268" s="26">
        <f t="shared" si="142"/>
        <v>5.3859905086757714E-8</v>
      </c>
      <c r="DE268" s="26">
        <f t="shared" si="142"/>
        <v>4.4626778500456402E-8</v>
      </c>
      <c r="DF268" s="26">
        <f t="shared" si="142"/>
        <v>3.6627638957921709E-8</v>
      </c>
      <c r="DG268" s="26">
        <f t="shared" si="142"/>
        <v>2.9781351302235461E-8</v>
      </c>
      <c r="DH268" s="26">
        <f t="shared" si="142"/>
        <v>2.3990532993467483E-8</v>
      </c>
      <c r="DI268" s="26">
        <f t="shared" si="142"/>
        <v>1.9148407068180449E-8</v>
      </c>
      <c r="DJ268" s="26">
        <f t="shared" si="142"/>
        <v>1.5144649226651807E-8</v>
      </c>
      <c r="DK268" s="26">
        <f t="shared" si="142"/>
        <v>1.1870130474943308E-8</v>
      </c>
      <c r="DL268" s="26">
        <f t="shared" si="140"/>
        <v>9.2205477796434938E-9</v>
      </c>
      <c r="DM268" s="26">
        <f t="shared" si="140"/>
        <v>7.09900581264587E-9</v>
      </c>
      <c r="DN268" s="26">
        <f t="shared" si="140"/>
        <v>5.4176623307034231E-9</v>
      </c>
      <c r="DO268" s="26">
        <f t="shared" si="140"/>
        <v>4.0985793284452026E-9</v>
      </c>
      <c r="DP268" s="26">
        <f t="shared" si="140"/>
        <v>3.0739344963338968E-9</v>
      </c>
      <c r="DQ268" s="26">
        <f t="shared" si="140"/>
        <v>2.2857461639405765E-9</v>
      </c>
      <c r="DR268" s="26">
        <f t="shared" si="140"/>
        <v>1.6852535276511199E-9</v>
      </c>
      <c r="DS268" s="26">
        <f t="shared" si="140"/>
        <v>1.2320761084508152E-9</v>
      </c>
      <c r="DT268" s="26">
        <f t="shared" si="140"/>
        <v>8.9325517862683718E-10</v>
      </c>
      <c r="DU268" s="26">
        <f t="shared" si="140"/>
        <v>6.4225785570689839E-10</v>
      </c>
      <c r="DV268" s="26">
        <f t="shared" si="140"/>
        <v>4.5800355284016658E-10</v>
      </c>
      <c r="DW268" s="26">
        <f t="shared" si="140"/>
        <v>3.2395373249670465E-10</v>
      </c>
      <c r="DX268" s="26">
        <f t="shared" si="127"/>
        <v>2.2729011876784868E-10</v>
      </c>
      <c r="DY268" s="26">
        <f t="shared" si="127"/>
        <v>1.5819392266242361E-10</v>
      </c>
      <c r="DZ268" s="26">
        <f t="shared" si="127"/>
        <v>1.0922913707643492E-10</v>
      </c>
      <c r="EA268" s="26">
        <f t="shared" si="127"/>
        <v>7.4826259257084782E-11</v>
      </c>
      <c r="EB268" s="26">
        <f t="shared" si="143"/>
        <v>5.0858473088800065E-11</v>
      </c>
      <c r="EC268" s="26">
        <f t="shared" si="143"/>
        <v>3.4299900455237145E-11</v>
      </c>
      <c r="ED268" s="26">
        <f t="shared" si="143"/>
        <v>2.295454876619723E-11</v>
      </c>
      <c r="EE268" s="26">
        <f t="shared" si="143"/>
        <v>1.5244623989764503E-11</v>
      </c>
      <c r="EF268" s="26">
        <f t="shared" si="143"/>
        <v>1.0047593084163068E-11</v>
      </c>
      <c r="EG268" s="26">
        <f t="shared" si="143"/>
        <v>6.5724857016705332E-12</v>
      </c>
      <c r="EH268" s="26">
        <f t="shared" si="143"/>
        <v>4.2672108660100097E-12</v>
      </c>
      <c r="EI268" s="26">
        <f t="shared" si="143"/>
        <v>2.7499803358731124E-12</v>
      </c>
      <c r="EJ268" s="26">
        <f t="shared" si="143"/>
        <v>1.7591785972129246E-12</v>
      </c>
      <c r="EK268" s="26">
        <f t="shared" si="143"/>
        <v>1.117142612828661E-12</v>
      </c>
      <c r="EL268" s="26">
        <f t="shared" si="143"/>
        <v>7.0428556026154151E-13</v>
      </c>
      <c r="EM268" s="26">
        <f t="shared" si="143"/>
        <v>4.4081182548744249E-13</v>
      </c>
      <c r="EN268" s="26">
        <f t="shared" si="143"/>
        <v>2.7393306298148119E-13</v>
      </c>
      <c r="EO268" s="26">
        <f t="shared" si="143"/>
        <v>1.6902252822261579E-13</v>
      </c>
      <c r="EP268" s="26">
        <f t="shared" si="143"/>
        <v>1.0355605602371516E-13</v>
      </c>
      <c r="EQ268" s="26">
        <f t="shared" si="143"/>
        <v>6.3002635482958931E-14</v>
      </c>
      <c r="ER268" s="26">
        <f t="shared" si="141"/>
        <v>3.806409227095475E-14</v>
      </c>
      <c r="ES268" s="26">
        <f t="shared" si="138"/>
        <v>2.28384553625727E-14</v>
      </c>
      <c r="ET268" s="26">
        <f t="shared" si="138"/>
        <v>1.36092165516703E-14</v>
      </c>
      <c r="EU268" s="26">
        <f t="shared" si="138"/>
        <v>8.0544342856821866E-15</v>
      </c>
      <c r="EV268" s="26">
        <f t="shared" si="138"/>
        <v>4.7347012355024941E-15</v>
      </c>
      <c r="EW268" s="26">
        <f t="shared" si="138"/>
        <v>2.7645570972397057E-15</v>
      </c>
      <c r="EX268" s="26">
        <f t="shared" si="138"/>
        <v>1.6034431163990431E-15</v>
      </c>
      <c r="EY268" s="26">
        <f t="shared" si="138"/>
        <v>9.2383808693189293E-16</v>
      </c>
      <c r="EZ268" s="26">
        <f t="shared" si="138"/>
        <v>5.2877574712547987E-16</v>
      </c>
      <c r="FA268" s="26">
        <f t="shared" si="138"/>
        <v>3.0067640522822016E-16</v>
      </c>
      <c r="FB268" s="26">
        <f t="shared" si="138"/>
        <v>1.6986264451204462E-16</v>
      </c>
      <c r="FC268" s="26">
        <f t="shared" si="138"/>
        <v>9.5342258532567982E-17</v>
      </c>
      <c r="FD268" s="26">
        <f t="shared" si="138"/>
        <v>5.3171644181623244E-17</v>
      </c>
      <c r="FE268" s="26">
        <f t="shared" si="138"/>
        <v>2.9464541680262966E-17</v>
      </c>
      <c r="FF268" s="26">
        <f t="shared" si="138"/>
        <v>1.6224146368246072E-17</v>
      </c>
      <c r="FG268" s="26">
        <f t="shared" si="138"/>
        <v>8.8773631071534356E-18</v>
      </c>
      <c r="FH268" s="26">
        <f t="shared" si="131"/>
        <v>4.8270661895146773E-18</v>
      </c>
    </row>
    <row r="269" spans="2:164" ht="19.2" customHeight="1" x14ac:dyDescent="0.3">
      <c r="B269" s="26">
        <f t="shared" si="130"/>
        <v>1.1429076945213608E-5</v>
      </c>
      <c r="C269" s="3">
        <v>46</v>
      </c>
      <c r="D269" s="26">
        <f t="shared" si="133"/>
        <v>1.8810105483151428E-43</v>
      </c>
      <c r="E269" s="26">
        <f t="shared" si="133"/>
        <v>1.6364791770341743E-41</v>
      </c>
      <c r="F269" s="26">
        <f t="shared" si="133"/>
        <v>7.1186844200985859E-40</v>
      </c>
      <c r="G269" s="26">
        <f t="shared" si="133"/>
        <v>2.064418481828616E-38</v>
      </c>
      <c r="H269" s="26">
        <f t="shared" si="133"/>
        <v>4.4901101979772281E-37</v>
      </c>
      <c r="I269" s="26">
        <f t="shared" si="133"/>
        <v>7.8127917444803913E-36</v>
      </c>
      <c r="J269" s="26">
        <f t="shared" si="133"/>
        <v>1.1328548029496453E-34</v>
      </c>
      <c r="K269" s="26">
        <f t="shared" si="133"/>
        <v>1.4079766836659896E-33</v>
      </c>
      <c r="L269" s="26">
        <f t="shared" si="133"/>
        <v>1.5311746434867714E-32</v>
      </c>
      <c r="M269" s="26">
        <f t="shared" si="133"/>
        <v>1.4801354887038757E-31</v>
      </c>
      <c r="N269" s="26">
        <f t="shared" si="133"/>
        <v>1.2877178751723876E-30</v>
      </c>
      <c r="O269" s="26">
        <f t="shared" si="133"/>
        <v>1.0184677739999634E-29</v>
      </c>
      <c r="P269" s="26">
        <f t="shared" si="133"/>
        <v>7.3838913614997894E-29</v>
      </c>
      <c r="Q269" s="26">
        <f t="shared" si="133"/>
        <v>4.9415272957729424E-28</v>
      </c>
      <c r="R269" s="26">
        <f t="shared" si="133"/>
        <v>3.0708062480874605E-27</v>
      </c>
      <c r="S269" s="26">
        <f t="shared" si="133"/>
        <v>1.7810676238907267E-26</v>
      </c>
      <c r="T269" s="26">
        <f t="shared" si="136"/>
        <v>9.6845552049058391E-26</v>
      </c>
      <c r="U269" s="26">
        <f t="shared" si="136"/>
        <v>4.9562135460400127E-25</v>
      </c>
      <c r="V269" s="26">
        <f t="shared" si="136"/>
        <v>2.3955032139193519E-24</v>
      </c>
      <c r="W269" s="26">
        <f t="shared" si="136"/>
        <v>1.0968883137420217E-23</v>
      </c>
      <c r="X269" s="26">
        <f t="shared" si="136"/>
        <v>4.7714641647778173E-23</v>
      </c>
      <c r="Y269" s="26">
        <f t="shared" si="136"/>
        <v>1.9767494396936649E-22</v>
      </c>
      <c r="Z269" s="26">
        <f t="shared" si="136"/>
        <v>7.8171455115158289E-22</v>
      </c>
      <c r="AA269" s="26">
        <f t="shared" si="136"/>
        <v>2.9569202587038237E-21</v>
      </c>
      <c r="AB269" s="26">
        <f t="shared" si="136"/>
        <v>1.0718835937801362E-20</v>
      </c>
      <c r="AC269" s="26">
        <f t="shared" si="136"/>
        <v>3.7301549063548778E-20</v>
      </c>
      <c r="AD269" s="26">
        <f t="shared" si="136"/>
        <v>1.2481672186648947E-19</v>
      </c>
      <c r="AE269" s="26">
        <f t="shared" si="136"/>
        <v>4.0218721490313322E-19</v>
      </c>
      <c r="AF269" s="26">
        <f t="shared" si="136"/>
        <v>1.249653132020457E-18</v>
      </c>
      <c r="AG269" s="26">
        <f t="shared" si="136"/>
        <v>3.7489593960613661E-18</v>
      </c>
      <c r="AH269" s="26">
        <f t="shared" si="136"/>
        <v>1.0871982248577889E-17</v>
      </c>
      <c r="AI269" s="26">
        <f t="shared" si="136"/>
        <v>3.051169211697674E-17</v>
      </c>
      <c r="AJ269" s="26">
        <f t="shared" si="137"/>
        <v>8.2953662943030463E-17</v>
      </c>
      <c r="AK269" s="26">
        <f t="shared" si="137"/>
        <v>2.1869602048617136E-16</v>
      </c>
      <c r="AL269" s="26">
        <f t="shared" si="137"/>
        <v>5.5960452300873239E-16</v>
      </c>
      <c r="AM269" s="26">
        <f t="shared" si="137"/>
        <v>1.391016957193131E-15</v>
      </c>
      <c r="AN269" s="26">
        <f t="shared" si="137"/>
        <v>3.3616243132167444E-15</v>
      </c>
      <c r="AO269" s="26">
        <f t="shared" si="137"/>
        <v>7.9043598716177633E-15</v>
      </c>
      <c r="AP269" s="26">
        <f t="shared" si="137"/>
        <v>1.8096823916598555E-14</v>
      </c>
      <c r="AQ269" s="26">
        <f t="shared" si="137"/>
        <v>4.0369837967796685E-14</v>
      </c>
      <c r="AR269" s="26">
        <f t="shared" si="137"/>
        <v>8.7804397579958016E-14</v>
      </c>
      <c r="AS269" s="26">
        <f t="shared" si="137"/>
        <v>1.8631664852332533E-13</v>
      </c>
      <c r="AT269" s="26">
        <f t="shared" si="137"/>
        <v>3.8594162908403055E-13</v>
      </c>
      <c r="AU269" s="26">
        <f t="shared" si="137"/>
        <v>7.8085864489094651E-13</v>
      </c>
      <c r="AV269" s="26">
        <f t="shared" si="137"/>
        <v>1.5439705023980011E-12</v>
      </c>
      <c r="AW269" s="26">
        <f t="shared" si="137"/>
        <v>2.9850096379694636E-12</v>
      </c>
      <c r="AX269" s="26">
        <f t="shared" si="137"/>
        <v>5.6455617065944282E-12</v>
      </c>
      <c r="AY269" s="26">
        <f t="shared" si="135"/>
        <v>1.0450295073908897E-11</v>
      </c>
      <c r="AZ269" s="26">
        <f t="shared" si="135"/>
        <v>1.8941159821459826E-11</v>
      </c>
      <c r="BA269" s="26">
        <f t="shared" si="135"/>
        <v>3.3630222540142978E-11</v>
      </c>
      <c r="BB269" s="26">
        <f t="shared" si="135"/>
        <v>5.8516587219848964E-11</v>
      </c>
      <c r="BC269" s="26">
        <f t="shared" si="135"/>
        <v>9.9822413492683314E-11</v>
      </c>
      <c r="BD269" s="26">
        <f t="shared" si="135"/>
        <v>1.6701057642045003E-10</v>
      </c>
      <c r="BE269" s="26">
        <f t="shared" si="135"/>
        <v>2.7414943676564462E-10</v>
      </c>
      <c r="BF269" s="26">
        <f t="shared" si="135"/>
        <v>4.4168520367798402E-10</v>
      </c>
      <c r="BG269" s="26">
        <f t="shared" si="135"/>
        <v>6.9866568581790403E-10</v>
      </c>
      <c r="BH269" s="26">
        <f t="shared" si="135"/>
        <v>1.0854270476099571E-9</v>
      </c>
      <c r="BI269" s="26">
        <f t="shared" si="135"/>
        <v>1.6567044410888836E-9</v>
      </c>
      <c r="BJ269" s="26">
        <f t="shared" si="135"/>
        <v>2.4850566616333121E-9</v>
      </c>
      <c r="BK269" s="26">
        <f t="shared" si="135"/>
        <v>3.6644055857982709E-9</v>
      </c>
      <c r="BL269" s="26">
        <f t="shared" si="135"/>
        <v>5.3133880994075127E-9</v>
      </c>
      <c r="BM269" s="26">
        <f t="shared" si="135"/>
        <v>7.5781108958762886E-9</v>
      </c>
      <c r="BN269" s="26">
        <f t="shared" si="135"/>
        <v>1.0633800773245753E-8</v>
      </c>
      <c r="BO269" s="26">
        <f t="shared" si="134"/>
        <v>1.4684772496386978E-8</v>
      </c>
      <c r="BP269" s="26">
        <f t="shared" si="134"/>
        <v>1.9962112612276105E-8</v>
      </c>
      <c r="BQ269" s="26">
        <f t="shared" si="134"/>
        <v>2.6718519957969506E-8</v>
      </c>
      <c r="BR269" s="26">
        <f t="shared" si="134"/>
        <v>3.5219867217323403E-8</v>
      </c>
      <c r="BS269" s="26">
        <f t="shared" si="134"/>
        <v>4.5733260416524488E-8</v>
      </c>
      <c r="BT269" s="26">
        <f t="shared" si="134"/>
        <v>5.8511671415259179E-8</v>
      </c>
      <c r="BU269" s="26">
        <f t="shared" si="134"/>
        <v>7.3775585697500889E-8</v>
      </c>
      <c r="BV269" s="26">
        <f t="shared" si="134"/>
        <v>9.1692513652608108E-8</v>
      </c>
      <c r="BW269" s="26">
        <f t="shared" si="134"/>
        <v>1.1235561532080168E-7</v>
      </c>
      <c r="BX269" s="26">
        <f t="shared" si="134"/>
        <v>1.3576303517930191E-7</v>
      </c>
      <c r="BY269" s="26">
        <f t="shared" si="134"/>
        <v>1.6179978165204494E-7</v>
      </c>
      <c r="BZ269" s="26">
        <f t="shared" si="134"/>
        <v>1.9022406761794444E-7</v>
      </c>
      <c r="CA269" s="26">
        <f t="shared" si="134"/>
        <v>2.206599184368157E-7</v>
      </c>
      <c r="CB269" s="26">
        <f t="shared" si="134"/>
        <v>2.525975382105656E-7</v>
      </c>
      <c r="CC269" s="26">
        <f t="shared" si="134"/>
        <v>2.8540241330284664E-7</v>
      </c>
      <c r="CD269" s="26">
        <f t="shared" si="139"/>
        <v>3.1833346099163695E-7</v>
      </c>
      <c r="CE269" s="26">
        <f t="shared" si="139"/>
        <v>3.5056976083889066E-7</v>
      </c>
      <c r="CF269" s="26">
        <f t="shared" si="139"/>
        <v>3.8124461491229366E-7</v>
      </c>
      <c r="CG269" s="26">
        <f t="shared" si="139"/>
        <v>4.0948495675764875E-7</v>
      </c>
      <c r="CH269" s="26">
        <f t="shared" si="139"/>
        <v>4.3445355168189587E-7</v>
      </c>
      <c r="CI269" s="26">
        <f t="shared" ref="CI269:CX285" si="145">$B269*CI$221</f>
        <v>4.5539107224487863E-7</v>
      </c>
      <c r="CJ269" s="26">
        <f t="shared" si="145"/>
        <v>4.7165503911076711E-7</v>
      </c>
      <c r="CK269" s="26">
        <f t="shared" si="145"/>
        <v>4.8275280473690285E-7</v>
      </c>
      <c r="CL269" s="26">
        <f t="shared" si="145"/>
        <v>4.8836620944314592E-7</v>
      </c>
      <c r="CM269" s="26">
        <f t="shared" si="145"/>
        <v>4.8836620944314602E-7</v>
      </c>
      <c r="CN269" s="26">
        <f t="shared" si="145"/>
        <v>4.8281659342674654E-7</v>
      </c>
      <c r="CO269" s="26">
        <f t="shared" si="145"/>
        <v>4.7196678233850521E-7</v>
      </c>
      <c r="CP269" s="26">
        <f t="shared" si="145"/>
        <v>4.5623455626055481E-7</v>
      </c>
      <c r="CQ269" s="26">
        <f t="shared" si="145"/>
        <v>4.3618029005130005E-7</v>
      </c>
      <c r="CR269" s="26">
        <f t="shared" si="145"/>
        <v>4.1247483950503357E-7</v>
      </c>
      <c r="CS269" s="26">
        <f t="shared" si="145"/>
        <v>3.8586355953696715E-7</v>
      </c>
      <c r="CT269" s="26">
        <f t="shared" si="145"/>
        <v>3.5712903914591633E-7</v>
      </c>
      <c r="CU269" s="26">
        <f t="shared" si="145"/>
        <v>3.2705501479678667E-7</v>
      </c>
      <c r="CV269" s="26">
        <f t="shared" si="145"/>
        <v>2.9639360715958723E-7</v>
      </c>
      <c r="CW269" s="26">
        <f t="shared" si="145"/>
        <v>2.658375651843723E-7</v>
      </c>
      <c r="CX269" s="26">
        <f t="shared" si="145"/>
        <v>2.3599865480653414E-7</v>
      </c>
      <c r="CY269" s="26">
        <f t="shared" si="142"/>
        <v>2.0739275725422739E-7</v>
      </c>
      <c r="CZ269" s="26">
        <f t="shared" si="142"/>
        <v>1.8043169881117786E-7</v>
      </c>
      <c r="DA269" s="26">
        <f t="shared" si="142"/>
        <v>1.5542136432249982E-7</v>
      </c>
      <c r="DB269" s="26">
        <f t="shared" si="142"/>
        <v>1.3256528133389656E-7</v>
      </c>
      <c r="DC269" s="26">
        <f t="shared" si="142"/>
        <v>1.1197261627232088E-7</v>
      </c>
      <c r="DD269" s="26">
        <f t="shared" si="142"/>
        <v>9.3669400150883592E-8</v>
      </c>
      <c r="DE269" s="26">
        <f t="shared" si="142"/>
        <v>7.761178869644643E-8</v>
      </c>
      <c r="DF269" s="26">
        <f t="shared" si="142"/>
        <v>6.3700241665951208E-8</v>
      </c>
      <c r="DG269" s="26">
        <f t="shared" si="142"/>
        <v>5.179365443867071E-8</v>
      </c>
      <c r="DH269" s="26">
        <f t="shared" si="142"/>
        <v>4.1722666075595892E-8</v>
      </c>
      <c r="DI269" s="26">
        <f t="shared" si="142"/>
        <v>3.3301577509879262E-8</v>
      </c>
      <c r="DJ269" s="26">
        <f t="shared" si="142"/>
        <v>2.6338520394177229E-8</v>
      </c>
      <c r="DK269" s="26">
        <f t="shared" si="142"/>
        <v>2.0643705173814583E-8</v>
      </c>
      <c r="DL269" s="26">
        <f t="shared" si="140"/>
        <v>1.6035735268945313E-8</v>
      </c>
      <c r="DM269" s="26">
        <f t="shared" si="140"/>
        <v>1.234609706547116E-8</v>
      </c>
      <c r="DN269" s="26">
        <f t="shared" si="140"/>
        <v>9.4220214447016676E-9</v>
      </c>
      <c r="DO269" s="26">
        <f t="shared" si="140"/>
        <v>7.1279640494699653E-9</v>
      </c>
      <c r="DP269" s="26">
        <f t="shared" si="140"/>
        <v>5.3459730371024643E-9</v>
      </c>
      <c r="DQ269" s="26">
        <f t="shared" si="140"/>
        <v>3.9752107198966809E-9</v>
      </c>
      <c r="DR269" s="26">
        <f t="shared" si="140"/>
        <v>2.9308757002628366E-9</v>
      </c>
      <c r="DS269" s="26">
        <f t="shared" si="140"/>
        <v>2.1427410581753448E-9</v>
      </c>
      <c r="DT269" s="26">
        <f t="shared" si="140"/>
        <v>1.5534872671771184E-9</v>
      </c>
      <c r="DU269" s="26">
        <f t="shared" si="140"/>
        <v>1.1169701838380915E-9</v>
      </c>
      <c r="DV269" s="26">
        <f t="shared" si="140"/>
        <v>7.9652791798290361E-10</v>
      </c>
      <c r="DW269" s="26">
        <f t="shared" si="140"/>
        <v>5.6339779564644655E-10</v>
      </c>
      <c r="DX269" s="26">
        <f t="shared" si="127"/>
        <v>3.9528716307452203E-10</v>
      </c>
      <c r="DY269" s="26">
        <f t="shared" si="127"/>
        <v>2.7511986549986891E-10</v>
      </c>
      <c r="DZ269" s="26">
        <f t="shared" si="127"/>
        <v>1.8996371665467068E-10</v>
      </c>
      <c r="EA269" s="26">
        <f t="shared" ref="DY269:EN297" si="146">$B269*EA$221</f>
        <v>1.3013262479493092E-10</v>
      </c>
      <c r="EB269" s="26">
        <f t="shared" si="146"/>
        <v>8.8449518415305047E-11</v>
      </c>
      <c r="EC269" s="26">
        <f t="shared" si="143"/>
        <v>5.9652000791717169E-11</v>
      </c>
      <c r="ED269" s="26">
        <f t="shared" si="143"/>
        <v>3.9920954375995443E-11</v>
      </c>
      <c r="EE269" s="26">
        <f t="shared" si="143"/>
        <v>2.6512389547416701E-11</v>
      </c>
      <c r="EF269" s="26">
        <f t="shared" si="143"/>
        <v>1.7474074928979364E-11</v>
      </c>
      <c r="EG269" s="26">
        <f t="shared" si="143"/>
        <v>1.1430409915948829E-11</v>
      </c>
      <c r="EH269" s="26">
        <f t="shared" si="143"/>
        <v>7.4212362887131091E-12</v>
      </c>
      <c r="EI269" s="26">
        <f t="shared" si="143"/>
        <v>4.7825744971706619E-12</v>
      </c>
      <c r="EJ269" s="26">
        <f t="shared" si="143"/>
        <v>3.0594410386311932E-12</v>
      </c>
      <c r="EK269" s="26">
        <f t="shared" si="143"/>
        <v>1.9428567179629013E-12</v>
      </c>
      <c r="EL269" s="26">
        <f t="shared" si="143"/>
        <v>1.2248444526287757E-12</v>
      </c>
      <c r="EM269" s="26">
        <f t="shared" si="143"/>
        <v>7.6662926171729631E-13</v>
      </c>
      <c r="EN269" s="26">
        <f t="shared" si="143"/>
        <v>4.7640532692431828E-13</v>
      </c>
      <c r="EO269" s="26">
        <f t="shared" si="143"/>
        <v>2.9395222299585547E-13</v>
      </c>
      <c r="EP269" s="26">
        <f t="shared" si="143"/>
        <v>1.8009748873689712E-13</v>
      </c>
      <c r="EQ269" s="26">
        <f t="shared" si="143"/>
        <v>1.095698008399293E-13</v>
      </c>
      <c r="ER269" s="26">
        <f t="shared" si="141"/>
        <v>6.6198421340791305E-14</v>
      </c>
      <c r="ES269" s="26">
        <f t="shared" si="138"/>
        <v>3.971905280447452E-14</v>
      </c>
      <c r="ET269" s="26">
        <f t="shared" si="138"/>
        <v>2.3668202698557199E-14</v>
      </c>
      <c r="EU269" s="26">
        <f t="shared" si="138"/>
        <v>1.4007711801186504E-14</v>
      </c>
      <c r="EV269" s="26">
        <f t="shared" si="138"/>
        <v>8.234263018265261E-15</v>
      </c>
      <c r="EW269" s="26">
        <f t="shared" si="138"/>
        <v>4.8079253865038671E-15</v>
      </c>
      <c r="EX269" s="26">
        <f t="shared" si="138"/>
        <v>2.788596724172267E-15</v>
      </c>
      <c r="EY269" s="26">
        <f t="shared" si="138"/>
        <v>1.606674933794607E-15</v>
      </c>
      <c r="EZ269" s="26">
        <f t="shared" si="138"/>
        <v>9.196099950008407E-16</v>
      </c>
      <c r="FA269" s="26">
        <f t="shared" si="138"/>
        <v>5.2291548735342979E-16</v>
      </c>
      <c r="FB269" s="26">
        <f t="shared" si="138"/>
        <v>2.9541329480355781E-16</v>
      </c>
      <c r="FC269" s="26">
        <f t="shared" si="138"/>
        <v>1.6581262353490194E-16</v>
      </c>
      <c r="FD269" s="26">
        <f t="shared" si="138"/>
        <v>9.247242466369321E-17</v>
      </c>
      <c r="FE269" s="26">
        <f t="shared" si="138"/>
        <v>5.1242681183066366E-17</v>
      </c>
      <c r="FF269" s="26">
        <f t="shared" si="138"/>
        <v>2.8215906727384659E-17</v>
      </c>
      <c r="FG269" s="26">
        <f t="shared" si="138"/>
        <v>1.5438892360266948E-17</v>
      </c>
      <c r="FH269" s="26">
        <f t="shared" si="131"/>
        <v>8.394897720895147E-18</v>
      </c>
    </row>
    <row r="270" spans="2:164" ht="19.2" customHeight="1" x14ac:dyDescent="0.3">
      <c r="B270" s="26">
        <f t="shared" si="130"/>
        <v>1.9453747991852886E-5</v>
      </c>
      <c r="C270" s="3">
        <v>47</v>
      </c>
      <c r="D270" s="26">
        <f t="shared" si="133"/>
        <v>3.2017200822385307E-43</v>
      </c>
      <c r="E270" s="26">
        <f t="shared" si="133"/>
        <v>2.7854964715475214E-41</v>
      </c>
      <c r="F270" s="26">
        <f t="shared" si="133"/>
        <v>1.2116909651231595E-39</v>
      </c>
      <c r="G270" s="26">
        <f t="shared" si="133"/>
        <v>3.5139037988572069E-38</v>
      </c>
      <c r="H270" s="26">
        <f t="shared" si="133"/>
        <v>7.6427407625144054E-37</v>
      </c>
      <c r="I270" s="26">
        <f t="shared" si="133"/>
        <v>1.3298368926775089E-35</v>
      </c>
      <c r="J270" s="26">
        <f t="shared" si="133"/>
        <v>1.928263494382369E-34</v>
      </c>
      <c r="K270" s="26">
        <f t="shared" si="133"/>
        <v>2.3965560573038042E-33</v>
      </c>
      <c r="L270" s="26">
        <f t="shared" si="133"/>
        <v>2.6062547123178999E-32</v>
      </c>
      <c r="M270" s="26">
        <f t="shared" si="133"/>
        <v>2.5193795552406311E-31</v>
      </c>
      <c r="N270" s="26">
        <f t="shared" si="133"/>
        <v>2.191860213059376E-30</v>
      </c>
      <c r="O270" s="26">
        <f t="shared" si="133"/>
        <v>1.7335621685105704E-29</v>
      </c>
      <c r="P270" s="26">
        <f t="shared" si="133"/>
        <v>1.2568325721701728E-28</v>
      </c>
      <c r="Q270" s="26">
        <f t="shared" si="133"/>
        <v>8.4111102906773201E-28</v>
      </c>
      <c r="R270" s="26">
        <f t="shared" si="133"/>
        <v>5.2269042520637456E-27</v>
      </c>
      <c r="S270" s="26">
        <f t="shared" si="133"/>
        <v>3.0316044661969718E-26</v>
      </c>
      <c r="T270" s="26">
        <f t="shared" si="136"/>
        <v>1.6484349284946056E-25</v>
      </c>
      <c r="U270" s="26">
        <f t="shared" si="136"/>
        <v>8.4361081634723334E-25</v>
      </c>
      <c r="V270" s="26">
        <f t="shared" si="136"/>
        <v>4.0774522790116499E-24</v>
      </c>
      <c r="W270" s="26">
        <f t="shared" si="136"/>
        <v>1.867043938284286E-23</v>
      </c>
      <c r="X270" s="26">
        <f t="shared" si="136"/>
        <v>8.1216411315366836E-23</v>
      </c>
      <c r="Y270" s="26">
        <f t="shared" si="136"/>
        <v>3.3646798973509079E-22</v>
      </c>
      <c r="Z270" s="26">
        <f t="shared" si="136"/>
        <v>1.3305779594069453E-21</v>
      </c>
      <c r="AA270" s="26">
        <f t="shared" si="136"/>
        <v>5.0330557594958536E-21</v>
      </c>
      <c r="AB270" s="26">
        <f t="shared" si="136"/>
        <v>1.8244827128172471E-20</v>
      </c>
      <c r="AC270" s="26">
        <f t="shared" si="136"/>
        <v>6.349199840604026E-20</v>
      </c>
      <c r="AD270" s="26">
        <f t="shared" si="136"/>
        <v>2.1245399466636437E-19</v>
      </c>
      <c r="AE270" s="26">
        <f t="shared" si="136"/>
        <v>6.8457398281384154E-19</v>
      </c>
      <c r="AF270" s="26">
        <f t="shared" si="136"/>
        <v>2.1270691608858772E-18</v>
      </c>
      <c r="AG270" s="26">
        <f t="shared" si="136"/>
        <v>6.3812074826576231E-18</v>
      </c>
      <c r="AH270" s="26">
        <f t="shared" si="136"/>
        <v>1.8505501699706984E-17</v>
      </c>
      <c r="AI270" s="26">
        <f t="shared" si="136"/>
        <v>5.1934795092726193E-17</v>
      </c>
      <c r="AJ270" s="26">
        <f t="shared" si="137"/>
        <v>1.4119772415834924E-16</v>
      </c>
      <c r="AK270" s="26">
        <f t="shared" si="137"/>
        <v>3.7224854550837559E-16</v>
      </c>
      <c r="AL270" s="26">
        <f t="shared" si="137"/>
        <v>9.5251833703613702E-16</v>
      </c>
      <c r="AM270" s="26">
        <f t="shared" si="137"/>
        <v>2.367688437775534E-15</v>
      </c>
      <c r="AN270" s="26">
        <f t="shared" si="137"/>
        <v>5.7219137246242269E-15</v>
      </c>
      <c r="AO270" s="26">
        <f t="shared" si="137"/>
        <v>1.3454229568711043E-14</v>
      </c>
      <c r="AP270" s="26">
        <f t="shared" si="137"/>
        <v>3.0803104538891056E-14</v>
      </c>
      <c r="AQ270" s="26">
        <f t="shared" si="137"/>
        <v>6.8714617817526053E-14</v>
      </c>
      <c r="AR270" s="26">
        <f t="shared" si="137"/>
        <v>1.4945429375311954E-13</v>
      </c>
      <c r="AS270" s="26">
        <f t="shared" si="137"/>
        <v>3.1713472089076547E-13</v>
      </c>
      <c r="AT270" s="26">
        <f t="shared" si="137"/>
        <v>6.5692192184515626E-13</v>
      </c>
      <c r="AU270" s="26">
        <f t="shared" si="137"/>
        <v>1.329121097686713E-12</v>
      </c>
      <c r="AV270" s="26">
        <f t="shared" si="137"/>
        <v>2.6280348976987166E-12</v>
      </c>
      <c r="AW270" s="26">
        <f t="shared" si="137"/>
        <v>5.0808674688841764E-12</v>
      </c>
      <c r="AX270" s="26">
        <f t="shared" si="137"/>
        <v>9.6094667346287826E-12</v>
      </c>
      <c r="AY270" s="26">
        <f t="shared" si="135"/>
        <v>1.7787736296015086E-11</v>
      </c>
      <c r="AZ270" s="26">
        <f t="shared" si="135"/>
        <v>3.2240272036527254E-11</v>
      </c>
      <c r="BA270" s="26">
        <f t="shared" si="135"/>
        <v>5.7242931983221902E-11</v>
      </c>
      <c r="BB270" s="26">
        <f t="shared" si="135"/>
        <v>9.9602701650806434E-11</v>
      </c>
      <c r="BC270" s="26">
        <f t="shared" si="135"/>
        <v>1.699104910513753E-10</v>
      </c>
      <c r="BD270" s="26">
        <f t="shared" si="135"/>
        <v>2.8427332156672252E-10</v>
      </c>
      <c r="BE270" s="26">
        <f t="shared" si="135"/>
        <v>4.6663733917556376E-10</v>
      </c>
      <c r="BF270" s="26">
        <f t="shared" si="135"/>
        <v>7.5180460200507665E-10</v>
      </c>
      <c r="BG270" s="26">
        <f t="shared" si="135"/>
        <v>1.1892181886262157E-9</v>
      </c>
      <c r="BH270" s="26">
        <f t="shared" si="135"/>
        <v>1.847535400187155E-9</v>
      </c>
      <c r="BI270" s="26">
        <f t="shared" si="135"/>
        <v>2.8199224529172397E-9</v>
      </c>
      <c r="BJ270" s="26">
        <f t="shared" si="135"/>
        <v>4.2298836793758361E-9</v>
      </c>
      <c r="BK270" s="26">
        <f t="shared" si="135"/>
        <v>6.2372861034863984E-9</v>
      </c>
      <c r="BL270" s="26">
        <f t="shared" si="135"/>
        <v>9.04406485005531E-9</v>
      </c>
      <c r="BM270" s="26">
        <f t="shared" si="135"/>
        <v>1.2898912163193639E-8</v>
      </c>
      <c r="BN270" s="26">
        <f t="shared" si="135"/>
        <v>1.81000864225459E-8</v>
      </c>
      <c r="BO270" s="26">
        <f t="shared" si="134"/>
        <v>2.4995357440658605E-8</v>
      </c>
      <c r="BP270" s="26">
        <f t="shared" si="134"/>
        <v>3.3978064020895385E-8</v>
      </c>
      <c r="BQ270" s="26">
        <f t="shared" si="134"/>
        <v>4.54783318433522E-8</v>
      </c>
      <c r="BR270" s="26">
        <f t="shared" si="134"/>
        <v>5.9948710157146022E-8</v>
      </c>
      <c r="BS270" s="26">
        <f t="shared" si="134"/>
        <v>7.7843847517488234E-8</v>
      </c>
      <c r="BT270" s="26">
        <f t="shared" si="134"/>
        <v>9.959433432384508E-8</v>
      </c>
      <c r="BU270" s="26">
        <f t="shared" si="134"/>
        <v>1.2557546501702237E-7</v>
      </c>
      <c r="BV270" s="26">
        <f t="shared" si="134"/>
        <v>1.5607236366401328E-7</v>
      </c>
      <c r="BW270" s="26">
        <f t="shared" si="134"/>
        <v>1.9124360054604479E-7</v>
      </c>
      <c r="BX270" s="26">
        <f t="shared" si="134"/>
        <v>2.3108601732647058E-7</v>
      </c>
      <c r="BY270" s="26">
        <f t="shared" si="134"/>
        <v>2.7540388366305432E-7</v>
      </c>
      <c r="BZ270" s="26">
        <f t="shared" si="134"/>
        <v>3.2378564700926607E-7</v>
      </c>
      <c r="CA270" s="26">
        <f t="shared" si="134"/>
        <v>3.7559135053074885E-7</v>
      </c>
      <c r="CB270" s="26">
        <f t="shared" si="134"/>
        <v>4.2995325652862084E-7</v>
      </c>
      <c r="CC270" s="26">
        <f t="shared" si="134"/>
        <v>4.8579134179207777E-7</v>
      </c>
      <c r="CD270" s="26">
        <f t="shared" si="139"/>
        <v>5.4184418892193346E-7</v>
      </c>
      <c r="CE270" s="26">
        <f t="shared" si="139"/>
        <v>5.9671448653428008E-7</v>
      </c>
      <c r="CF270" s="26">
        <f t="shared" si="139"/>
        <v>6.4892700410602964E-7</v>
      </c>
      <c r="CG270" s="26">
        <f t="shared" si="139"/>
        <v>6.9699567107684656E-7</v>
      </c>
      <c r="CH270" s="26">
        <f t="shared" si="139"/>
        <v>7.3949540711811815E-7</v>
      </c>
      <c r="CI270" s="26">
        <f t="shared" si="145"/>
        <v>7.7513373999128021E-7</v>
      </c>
      <c r="CJ270" s="26">
        <f t="shared" si="145"/>
        <v>8.0281708784811154E-7</v>
      </c>
      <c r="CK270" s="26">
        <f t="shared" si="145"/>
        <v>8.2170690167983187E-7</v>
      </c>
      <c r="CL270" s="26">
        <f t="shared" si="145"/>
        <v>8.3126163309471378E-7</v>
      </c>
      <c r="CM270" s="26">
        <f t="shared" si="145"/>
        <v>8.3126163309471389E-7</v>
      </c>
      <c r="CN270" s="26">
        <f t="shared" si="145"/>
        <v>8.2181547817318292E-7</v>
      </c>
      <c r="CO270" s="26">
        <f t="shared" si="145"/>
        <v>8.0334771461872959E-7</v>
      </c>
      <c r="CP270" s="26">
        <f t="shared" si="145"/>
        <v>7.765694574647716E-7</v>
      </c>
      <c r="CQ270" s="26">
        <f t="shared" si="145"/>
        <v>7.4243453625752946E-7</v>
      </c>
      <c r="CR270" s="26">
        <f t="shared" si="145"/>
        <v>7.0208483320005474E-7</v>
      </c>
      <c r="CS270" s="26">
        <f t="shared" si="145"/>
        <v>6.5678903750972912E-7</v>
      </c>
      <c r="CT270" s="26">
        <f t="shared" si="145"/>
        <v>6.0787921556751517E-7</v>
      </c>
      <c r="CU270" s="26">
        <f t="shared" si="145"/>
        <v>5.5668938688814564E-7</v>
      </c>
      <c r="CV270" s="26">
        <f t="shared" si="145"/>
        <v>5.0449975686738086E-7</v>
      </c>
      <c r="CW270" s="26">
        <f t="shared" si="145"/>
        <v>4.5248947265424924E-7</v>
      </c>
      <c r="CX270" s="26">
        <f t="shared" si="145"/>
        <v>4.0169983796856745E-7</v>
      </c>
      <c r="CY270" s="26">
        <f t="shared" si="142"/>
        <v>3.530089485178327E-7</v>
      </c>
      <c r="CZ270" s="26">
        <f t="shared" si="142"/>
        <v>3.0711778521051445E-7</v>
      </c>
      <c r="DA270" s="26">
        <f t="shared" si="142"/>
        <v>2.645470031021265E-7</v>
      </c>
      <c r="DB270" s="26">
        <f t="shared" si="142"/>
        <v>2.2564303205769553E-7</v>
      </c>
      <c r="DC270" s="26">
        <f t="shared" si="142"/>
        <v>1.9059168727203492E-7</v>
      </c>
      <c r="DD270" s="26">
        <f t="shared" si="142"/>
        <v>1.594372768525673E-7</v>
      </c>
      <c r="DE270" s="26">
        <f t="shared" si="142"/>
        <v>1.3210517224927006E-7</v>
      </c>
      <c r="DF270" s="26">
        <f t="shared" si="142"/>
        <v>1.084259432611932E-7</v>
      </c>
      <c r="DG270" s="26">
        <f t="shared" si="142"/>
        <v>8.8159411810503047E-8</v>
      </c>
      <c r="DH270" s="26">
        <f t="shared" si="142"/>
        <v>7.1017303958460867E-8</v>
      </c>
      <c r="DI270" s="26">
        <f t="shared" si="142"/>
        <v>5.668353618702834E-8</v>
      </c>
      <c r="DJ270" s="26">
        <f t="shared" si="142"/>
        <v>4.4831524075195139E-8</v>
      </c>
      <c r="DK270" s="26">
        <f t="shared" si="142"/>
        <v>3.5138221572450238E-8</v>
      </c>
      <c r="DL270" s="26">
        <f t="shared" si="140"/>
        <v>2.7294868542885546E-8</v>
      </c>
      <c r="DM270" s="26">
        <f t="shared" si="140"/>
        <v>2.1014633302929563E-8</v>
      </c>
      <c r="DN270" s="26">
        <f t="shared" si="140"/>
        <v>1.6037483310130445E-8</v>
      </c>
      <c r="DO270" s="26">
        <f t="shared" si="140"/>
        <v>1.2132704765055219E-8</v>
      </c>
      <c r="DP270" s="26">
        <f t="shared" si="140"/>
        <v>9.0995285737913984E-9</v>
      </c>
      <c r="DQ270" s="26">
        <f t="shared" si="140"/>
        <v>6.7663161189730515E-9</v>
      </c>
      <c r="DR270" s="26">
        <f t="shared" si="140"/>
        <v>4.9887245961920459E-9</v>
      </c>
      <c r="DS270" s="26">
        <f t="shared" si="140"/>
        <v>3.6472188224261065E-9</v>
      </c>
      <c r="DT270" s="26">
        <f t="shared" si="140"/>
        <v>2.644233646258916E-9</v>
      </c>
      <c r="DU270" s="26">
        <f t="shared" si="140"/>
        <v>1.9012258448307874E-9</v>
      </c>
      <c r="DV270" s="26">
        <f t="shared" si="140"/>
        <v>1.3557922008219592E-9</v>
      </c>
      <c r="DW270" s="26">
        <f t="shared" si="140"/>
        <v>9.5897497131309738E-10</v>
      </c>
      <c r="DX270" s="26">
        <f t="shared" si="140"/>
        <v>6.7282921374386509E-10</v>
      </c>
      <c r="DY270" s="26">
        <f t="shared" si="140"/>
        <v>4.6828913276573276E-10</v>
      </c>
      <c r="DZ270" s="26">
        <f t="shared" si="140"/>
        <v>3.2334249643348093E-10</v>
      </c>
      <c r="EA270" s="26">
        <f t="shared" si="146"/>
        <v>2.2150234007647741E-10</v>
      </c>
      <c r="EB270" s="26">
        <f t="shared" si="146"/>
        <v>1.505523717707315E-10</v>
      </c>
      <c r="EC270" s="26">
        <f t="shared" si="143"/>
        <v>1.0153532049653953E-10</v>
      </c>
      <c r="ED270" s="26">
        <f t="shared" si="143"/>
        <v>6.7950560639992027E-11</v>
      </c>
      <c r="EE270" s="26">
        <f t="shared" si="143"/>
        <v>4.5127471570070833E-11</v>
      </c>
      <c r="EF270" s="26">
        <f t="shared" si="143"/>
        <v>2.9743106262092437E-11</v>
      </c>
      <c r="EG270" s="26">
        <f t="shared" si="143"/>
        <v>1.9456016878210707E-11</v>
      </c>
      <c r="EH270" s="26">
        <f t="shared" si="143"/>
        <v>1.2631891555256315E-11</v>
      </c>
      <c r="EI270" s="26">
        <f t="shared" si="143"/>
        <v>8.1405523356096094E-12</v>
      </c>
      <c r="EJ270" s="26">
        <f t="shared" si="143"/>
        <v>5.2075592146913751E-12</v>
      </c>
      <c r="EK270" s="26">
        <f t="shared" si="143"/>
        <v>3.3069901582347146E-12</v>
      </c>
      <c r="EL270" s="26">
        <f t="shared" si="143"/>
        <v>2.0848416214957818E-12</v>
      </c>
      <c r="EM270" s="26">
        <f t="shared" si="143"/>
        <v>1.3049008710081596E-12</v>
      </c>
      <c r="EN270" s="26">
        <f t="shared" si="143"/>
        <v>8.1090268412649649E-13</v>
      </c>
      <c r="EO270" s="26">
        <f t="shared" si="143"/>
        <v>5.00344209354646E-13</v>
      </c>
      <c r="EP270" s="26">
        <f t="shared" si="143"/>
        <v>3.0654891699897282E-13</v>
      </c>
      <c r="EQ270" s="26">
        <f t="shared" si="143"/>
        <v>1.8650178866370884E-13</v>
      </c>
      <c r="ER270" s="26">
        <f t="shared" si="141"/>
        <v>1.1267816398432525E-13</v>
      </c>
      <c r="ES270" s="26">
        <f t="shared" si="138"/>
        <v>6.76068983905947E-14</v>
      </c>
      <c r="ET270" s="26">
        <f t="shared" si="138"/>
        <v>4.0286302465629145E-14</v>
      </c>
      <c r="EU270" s="26">
        <f t="shared" si="138"/>
        <v>2.384291370414716E-14</v>
      </c>
      <c r="EV270" s="26">
        <f t="shared" si="138"/>
        <v>1.4015766839600398E-14</v>
      </c>
      <c r="EW270" s="26">
        <f t="shared" si="138"/>
        <v>8.1837027855384713E-15</v>
      </c>
      <c r="EX270" s="26">
        <f t="shared" si="138"/>
        <v>4.7465476156123543E-15</v>
      </c>
      <c r="EY270" s="26">
        <f t="shared" si="138"/>
        <v>2.734765844756769E-15</v>
      </c>
      <c r="EZ270" s="26">
        <f t="shared" si="138"/>
        <v>1.565293608512064E-15</v>
      </c>
      <c r="FA270" s="26">
        <f t="shared" si="138"/>
        <v>8.900689146441329E-16</v>
      </c>
      <c r="FB270" s="26">
        <f t="shared" si="138"/>
        <v>5.0283114009116059E-16</v>
      </c>
      <c r="FC270" s="26">
        <f t="shared" si="138"/>
        <v>2.8223425282536403E-16</v>
      </c>
      <c r="FD270" s="26">
        <f t="shared" si="138"/>
        <v>1.5739987176798791E-16</v>
      </c>
      <c r="FE270" s="26">
        <f t="shared" si="138"/>
        <v>8.7221584992453104E-17</v>
      </c>
      <c r="FF270" s="26">
        <f t="shared" si="138"/>
        <v>4.8027075280654583E-17</v>
      </c>
      <c r="FG270" s="26">
        <f t="shared" si="138"/>
        <v>2.6278965719603226E-17</v>
      </c>
      <c r="FH270" s="26">
        <f t="shared" si="131"/>
        <v>1.4289187610034247E-17</v>
      </c>
    </row>
    <row r="271" spans="2:164" ht="19.2" customHeight="1" x14ac:dyDescent="0.3">
      <c r="B271" s="26">
        <f t="shared" si="130"/>
        <v>3.2422913319754876E-5</v>
      </c>
      <c r="C271" s="3">
        <v>48</v>
      </c>
      <c r="D271" s="26">
        <f t="shared" si="133"/>
        <v>5.3362001370642289E-43</v>
      </c>
      <c r="E271" s="26">
        <f t="shared" si="133"/>
        <v>4.6424941192458791E-41</v>
      </c>
      <c r="F271" s="26">
        <f t="shared" si="133"/>
        <v>2.0194849418719369E-39</v>
      </c>
      <c r="G271" s="26">
        <f t="shared" si="133"/>
        <v>5.8565063314286905E-38</v>
      </c>
      <c r="H271" s="26">
        <f t="shared" si="133"/>
        <v>1.2737901270857369E-36</v>
      </c>
      <c r="I271" s="26">
        <f t="shared" si="133"/>
        <v>2.2163948211291863E-35</v>
      </c>
      <c r="J271" s="26">
        <f t="shared" si="133"/>
        <v>3.2137724906372878E-34</v>
      </c>
      <c r="K271" s="26">
        <f t="shared" si="133"/>
        <v>3.9942600955063485E-33</v>
      </c>
      <c r="L271" s="26">
        <f t="shared" si="133"/>
        <v>4.3437578538631756E-32</v>
      </c>
      <c r="M271" s="26">
        <f t="shared" si="133"/>
        <v>4.1989659254010601E-31</v>
      </c>
      <c r="N271" s="26">
        <f t="shared" si="133"/>
        <v>3.6531003550989674E-30</v>
      </c>
      <c r="O271" s="26">
        <f t="shared" si="133"/>
        <v>2.8892702808509562E-29</v>
      </c>
      <c r="P271" s="26">
        <f t="shared" si="133"/>
        <v>2.0947209536169587E-28</v>
      </c>
      <c r="Q271" s="26">
        <f t="shared" si="133"/>
        <v>1.4018517151128896E-27</v>
      </c>
      <c r="R271" s="26">
        <f t="shared" si="133"/>
        <v>8.7115070867729263E-27</v>
      </c>
      <c r="S271" s="26">
        <f t="shared" si="133"/>
        <v>5.0526741103282961E-26</v>
      </c>
      <c r="T271" s="26">
        <f t="shared" si="136"/>
        <v>2.747391547491015E-25</v>
      </c>
      <c r="U271" s="26">
        <f t="shared" si="136"/>
        <v>1.4060180272453919E-24</v>
      </c>
      <c r="V271" s="26">
        <f t="shared" si="136"/>
        <v>6.7957537983527625E-24</v>
      </c>
      <c r="W271" s="26">
        <f t="shared" si="136"/>
        <v>3.1117398971404831E-23</v>
      </c>
      <c r="X271" s="26">
        <f t="shared" si="136"/>
        <v>1.3536068552561166E-22</v>
      </c>
      <c r="Y271" s="26">
        <f t="shared" si="136"/>
        <v>5.6077998289181911E-22</v>
      </c>
      <c r="Z271" s="26">
        <f t="shared" si="136"/>
        <v>2.2176299323449132E-21</v>
      </c>
      <c r="AA271" s="26">
        <f t="shared" si="136"/>
        <v>8.3884262658264394E-21</v>
      </c>
      <c r="AB271" s="26">
        <f t="shared" si="136"/>
        <v>3.0408045213620848E-20</v>
      </c>
      <c r="AC271" s="26">
        <f t="shared" si="136"/>
        <v>1.0581999734340065E-19</v>
      </c>
      <c r="AD271" s="26">
        <f t="shared" si="136"/>
        <v>3.5408999111060801E-19</v>
      </c>
      <c r="AE271" s="26">
        <f t="shared" si="136"/>
        <v>1.1409566380230716E-18</v>
      </c>
      <c r="AF271" s="26">
        <f t="shared" si="136"/>
        <v>3.5451152681431364E-18</v>
      </c>
      <c r="AG271" s="26">
        <f t="shared" si="136"/>
        <v>1.0635345804429394E-17</v>
      </c>
      <c r="AH271" s="26">
        <f t="shared" si="136"/>
        <v>3.0842502832845036E-17</v>
      </c>
      <c r="AI271" s="26">
        <f t="shared" si="136"/>
        <v>8.6557991821210496E-17</v>
      </c>
      <c r="AJ271" s="26">
        <f t="shared" si="137"/>
        <v>2.3532954026391588E-16</v>
      </c>
      <c r="AK271" s="26">
        <f t="shared" si="137"/>
        <v>6.2041424251396055E-16</v>
      </c>
      <c r="AL271" s="26">
        <f t="shared" si="137"/>
        <v>1.5875305617268984E-15</v>
      </c>
      <c r="AM271" s="26">
        <f t="shared" si="137"/>
        <v>3.9461473962925653E-15</v>
      </c>
      <c r="AN271" s="26">
        <f t="shared" si="137"/>
        <v>9.5365228743737313E-15</v>
      </c>
      <c r="AO271" s="26">
        <f t="shared" si="137"/>
        <v>2.2423715947851786E-14</v>
      </c>
      <c r="AP271" s="26">
        <f t="shared" si="137"/>
        <v>5.1338507564818529E-14</v>
      </c>
      <c r="AQ271" s="26">
        <f t="shared" si="137"/>
        <v>1.1452436302921032E-13</v>
      </c>
      <c r="AR271" s="26">
        <f t="shared" si="137"/>
        <v>2.4909048958853308E-13</v>
      </c>
      <c r="AS271" s="26">
        <f t="shared" si="137"/>
        <v>5.2855786815127684E-13</v>
      </c>
      <c r="AT271" s="26">
        <f t="shared" si="137"/>
        <v>1.0948698697419294E-12</v>
      </c>
      <c r="AU271" s="26">
        <f t="shared" si="137"/>
        <v>2.2152018294778594E-12</v>
      </c>
      <c r="AV271" s="26">
        <f t="shared" si="137"/>
        <v>4.380058162831203E-12</v>
      </c>
      <c r="AW271" s="26">
        <f t="shared" si="137"/>
        <v>8.4681124481403107E-12</v>
      </c>
      <c r="AX271" s="26">
        <f t="shared" si="137"/>
        <v>1.6015777891048005E-11</v>
      </c>
      <c r="AY271" s="26">
        <f t="shared" si="135"/>
        <v>2.9646227160025207E-11</v>
      </c>
      <c r="AZ271" s="26">
        <f t="shared" si="135"/>
        <v>5.3733786727545538E-11</v>
      </c>
      <c r="BA271" s="26">
        <f t="shared" si="135"/>
        <v>9.5404886638703366E-11</v>
      </c>
      <c r="BB271" s="26">
        <f t="shared" si="135"/>
        <v>1.6600450275134438E-10</v>
      </c>
      <c r="BC271" s="26">
        <f t="shared" si="135"/>
        <v>2.8318415175229277E-10</v>
      </c>
      <c r="BD271" s="26">
        <f t="shared" si="135"/>
        <v>4.7378886927787185E-10</v>
      </c>
      <c r="BE271" s="26">
        <f t="shared" si="135"/>
        <v>7.7772889862594125E-10</v>
      </c>
      <c r="BF271" s="26">
        <f t="shared" si="135"/>
        <v>1.2530076700084637E-9</v>
      </c>
      <c r="BG271" s="26">
        <f t="shared" si="135"/>
        <v>1.9820303143770303E-9</v>
      </c>
      <c r="BH271" s="26">
        <f t="shared" si="135"/>
        <v>3.0792256669785982E-9</v>
      </c>
      <c r="BI271" s="26">
        <f t="shared" si="135"/>
        <v>4.6998707548620759E-9</v>
      </c>
      <c r="BJ271" s="26">
        <f t="shared" si="135"/>
        <v>7.0498061322930754E-9</v>
      </c>
      <c r="BK271" s="26">
        <f t="shared" si="135"/>
        <v>1.0395476839144019E-8</v>
      </c>
      <c r="BL271" s="26">
        <f t="shared" si="135"/>
        <v>1.5073441416758881E-8</v>
      </c>
      <c r="BM271" s="26">
        <f t="shared" si="135"/>
        <v>2.1498186938656109E-8</v>
      </c>
      <c r="BN271" s="26">
        <f t="shared" si="135"/>
        <v>3.016681070424323E-8</v>
      </c>
      <c r="BO271" s="26">
        <f t="shared" si="134"/>
        <v>4.1658929067764426E-8</v>
      </c>
      <c r="BP271" s="26">
        <f t="shared" si="134"/>
        <v>5.663010670149243E-8</v>
      </c>
      <c r="BQ271" s="26">
        <f t="shared" si="134"/>
        <v>7.5797219738920482E-8</v>
      </c>
      <c r="BR271" s="26">
        <f t="shared" si="134"/>
        <v>9.9914516928576898E-8</v>
      </c>
      <c r="BS271" s="26">
        <f t="shared" si="134"/>
        <v>1.2973974586248065E-7</v>
      </c>
      <c r="BT271" s="26">
        <f t="shared" si="134"/>
        <v>1.659905572064088E-7</v>
      </c>
      <c r="BU271" s="26">
        <f t="shared" si="134"/>
        <v>2.0929244169503771E-7</v>
      </c>
      <c r="BV271" s="26">
        <f t="shared" si="134"/>
        <v>2.6012060610668936E-7</v>
      </c>
      <c r="BW271" s="26">
        <f t="shared" si="134"/>
        <v>3.187393342434086E-7</v>
      </c>
      <c r="BX271" s="26">
        <f t="shared" si="134"/>
        <v>3.8514336221078509E-7</v>
      </c>
      <c r="BY271" s="26">
        <f t="shared" si="134"/>
        <v>4.5900647277175807E-7</v>
      </c>
      <c r="BZ271" s="26">
        <f t="shared" si="134"/>
        <v>5.3964274501544452E-7</v>
      </c>
      <c r="CA271" s="26">
        <f t="shared" si="134"/>
        <v>6.2598558421791609E-7</v>
      </c>
      <c r="CB271" s="26">
        <f t="shared" si="134"/>
        <v>7.1658876088103628E-7</v>
      </c>
      <c r="CC271" s="26">
        <f t="shared" si="134"/>
        <v>8.0965223632013135E-7</v>
      </c>
      <c r="CD271" s="26">
        <f t="shared" si="139"/>
        <v>9.0307364820322417E-7</v>
      </c>
      <c r="CE271" s="26">
        <f t="shared" si="139"/>
        <v>9.9452414422380208E-7</v>
      </c>
      <c r="CF271" s="26">
        <f t="shared" si="139"/>
        <v>1.0815450068433849E-6</v>
      </c>
      <c r="CG271" s="26">
        <f t="shared" si="139"/>
        <v>1.1616594517947467E-6</v>
      </c>
      <c r="CH271" s="26">
        <f t="shared" si="139"/>
        <v>1.2324923451968663E-6</v>
      </c>
      <c r="CI271" s="26">
        <f t="shared" si="145"/>
        <v>1.2918895666521363E-6</v>
      </c>
      <c r="CJ271" s="26">
        <f t="shared" si="145"/>
        <v>1.3380284797468554E-6</v>
      </c>
      <c r="CK271" s="26">
        <f t="shared" si="145"/>
        <v>1.3695115027997228E-6</v>
      </c>
      <c r="CL271" s="26">
        <f t="shared" si="145"/>
        <v>1.3854360551578591E-6</v>
      </c>
      <c r="CM271" s="26">
        <f t="shared" si="145"/>
        <v>1.3854360551578593E-6</v>
      </c>
      <c r="CN271" s="26">
        <f t="shared" si="145"/>
        <v>1.3696924636219745E-6</v>
      </c>
      <c r="CO271" s="26">
        <f t="shared" si="145"/>
        <v>1.3389128576978854E-6</v>
      </c>
      <c r="CP271" s="26">
        <f t="shared" si="145"/>
        <v>1.2942824291079553E-6</v>
      </c>
      <c r="CQ271" s="26">
        <f t="shared" si="145"/>
        <v>1.2373908937625517E-6</v>
      </c>
      <c r="CR271" s="26">
        <f t="shared" si="145"/>
        <v>1.1701413886667604E-6</v>
      </c>
      <c r="CS271" s="26">
        <f t="shared" si="145"/>
        <v>1.0946483958495507E-6</v>
      </c>
      <c r="CT271" s="26">
        <f t="shared" si="145"/>
        <v>1.0131320259458606E-6</v>
      </c>
      <c r="CU271" s="26">
        <f t="shared" si="145"/>
        <v>9.2781564481357804E-7</v>
      </c>
      <c r="CV271" s="26">
        <f t="shared" si="145"/>
        <v>8.408329281123031E-7</v>
      </c>
      <c r="CW271" s="26">
        <f t="shared" si="145"/>
        <v>7.5414912109041696E-7</v>
      </c>
      <c r="CX271" s="26">
        <f t="shared" si="145"/>
        <v>6.6949972994761374E-7</v>
      </c>
      <c r="CY271" s="26">
        <f t="shared" si="142"/>
        <v>5.8834824752972238E-7</v>
      </c>
      <c r="CZ271" s="26">
        <f t="shared" si="142"/>
        <v>5.1186297535085849E-7</v>
      </c>
      <c r="DA271" s="26">
        <f t="shared" si="142"/>
        <v>4.4091167183687842E-7</v>
      </c>
      <c r="DB271" s="26">
        <f t="shared" si="142"/>
        <v>3.7607172009616E-7</v>
      </c>
      <c r="DC271" s="26">
        <f t="shared" si="142"/>
        <v>3.1765281212005885E-7</v>
      </c>
      <c r="DD271" s="26">
        <f t="shared" si="142"/>
        <v>2.6572879475427935E-7</v>
      </c>
      <c r="DE271" s="26">
        <f t="shared" si="142"/>
        <v>2.2017528708211726E-7</v>
      </c>
      <c r="DF271" s="26">
        <f t="shared" si="142"/>
        <v>1.8070990543532237E-7</v>
      </c>
      <c r="DG271" s="26">
        <f t="shared" si="142"/>
        <v>1.4693235301750538E-7</v>
      </c>
      <c r="DH271" s="26">
        <f t="shared" si="142"/>
        <v>1.1836217326410169E-7</v>
      </c>
      <c r="DI271" s="26">
        <f t="shared" si="142"/>
        <v>9.4472560311714087E-8</v>
      </c>
      <c r="DJ271" s="26">
        <f t="shared" si="142"/>
        <v>7.4719206791992047E-8</v>
      </c>
      <c r="DK271" s="26">
        <f t="shared" si="142"/>
        <v>5.8563702620750516E-8</v>
      </c>
      <c r="DL271" s="26">
        <f t="shared" si="140"/>
        <v>4.5491447571476004E-8</v>
      </c>
      <c r="DM271" s="26">
        <f t="shared" si="140"/>
        <v>3.502438883821601E-8</v>
      </c>
      <c r="DN271" s="26">
        <f t="shared" si="140"/>
        <v>2.6729138850217465E-8</v>
      </c>
      <c r="DO271" s="26">
        <f t="shared" si="140"/>
        <v>2.0221174608425406E-8</v>
      </c>
      <c r="DP271" s="26">
        <f t="shared" si="140"/>
        <v>1.5165880956319027E-8</v>
      </c>
      <c r="DQ271" s="26">
        <f t="shared" si="140"/>
        <v>1.1277193531621776E-8</v>
      </c>
      <c r="DR271" s="26">
        <f t="shared" si="140"/>
        <v>8.3145409936534266E-9</v>
      </c>
      <c r="DS271" s="26">
        <f t="shared" si="140"/>
        <v>6.0786980373768565E-9</v>
      </c>
      <c r="DT271" s="26">
        <f t="shared" si="140"/>
        <v>4.4070560770982026E-9</v>
      </c>
      <c r="DU271" s="26">
        <f t="shared" si="140"/>
        <v>3.1687097413846528E-9</v>
      </c>
      <c r="DV271" s="26">
        <f t="shared" si="140"/>
        <v>2.2596536680366034E-9</v>
      </c>
      <c r="DW271" s="26">
        <f t="shared" si="140"/>
        <v>1.5982916188551655E-9</v>
      </c>
      <c r="DX271" s="26">
        <f t="shared" si="140"/>
        <v>1.1213820229064441E-9</v>
      </c>
      <c r="DY271" s="26">
        <f t="shared" si="140"/>
        <v>7.8048188794288962E-10</v>
      </c>
      <c r="DZ271" s="26">
        <f t="shared" si="140"/>
        <v>5.3890416072246936E-10</v>
      </c>
      <c r="EA271" s="26">
        <f t="shared" si="146"/>
        <v>3.6917056679412979E-10</v>
      </c>
      <c r="EB271" s="26">
        <f t="shared" si="146"/>
        <v>2.5092061961788631E-10</v>
      </c>
      <c r="EC271" s="26">
        <f t="shared" si="143"/>
        <v>1.6922553416089957E-10</v>
      </c>
      <c r="ED271" s="26">
        <f t="shared" si="143"/>
        <v>1.1325093439998694E-10</v>
      </c>
      <c r="EE271" s="26">
        <f t="shared" si="143"/>
        <v>7.521245261678487E-11</v>
      </c>
      <c r="EF271" s="26">
        <f t="shared" si="143"/>
        <v>4.9571843770154161E-11</v>
      </c>
      <c r="EG271" s="26">
        <f t="shared" si="143"/>
        <v>3.2426694797017914E-11</v>
      </c>
      <c r="EH271" s="26">
        <f t="shared" si="143"/>
        <v>2.10531525920939E-11</v>
      </c>
      <c r="EI271" s="26">
        <f t="shared" si="143"/>
        <v>1.3567587226016045E-11</v>
      </c>
      <c r="EJ271" s="26">
        <f t="shared" si="143"/>
        <v>8.6792653578189766E-12</v>
      </c>
      <c r="EK271" s="26">
        <f t="shared" si="143"/>
        <v>5.5116502637245363E-12</v>
      </c>
      <c r="EL271" s="26">
        <f t="shared" si="143"/>
        <v>3.4747360358263102E-12</v>
      </c>
      <c r="EM271" s="26">
        <f t="shared" si="143"/>
        <v>2.174834785013604E-12</v>
      </c>
      <c r="EN271" s="26">
        <f t="shared" si="143"/>
        <v>1.3515044735441635E-12</v>
      </c>
      <c r="EO271" s="26">
        <f t="shared" si="143"/>
        <v>8.3390701559107825E-13</v>
      </c>
      <c r="EP271" s="26">
        <f t="shared" si="143"/>
        <v>5.1091486166495569E-13</v>
      </c>
      <c r="EQ271" s="26">
        <f t="shared" si="143"/>
        <v>3.1083631443951539E-13</v>
      </c>
      <c r="ER271" s="26">
        <f t="shared" si="141"/>
        <v>1.8779693997387579E-13</v>
      </c>
      <c r="ES271" s="26">
        <f t="shared" si="138"/>
        <v>1.1267816398432474E-13</v>
      </c>
      <c r="ET271" s="26">
        <f t="shared" si="138"/>
        <v>6.7143837442715381E-14</v>
      </c>
      <c r="EU271" s="26">
        <f t="shared" si="138"/>
        <v>3.9738189506912016E-14</v>
      </c>
      <c r="EV271" s="26">
        <f t="shared" si="138"/>
        <v>2.3359611399334045E-14</v>
      </c>
      <c r="EW271" s="26">
        <f t="shared" si="138"/>
        <v>1.3639504642564145E-14</v>
      </c>
      <c r="EX271" s="26">
        <f t="shared" si="138"/>
        <v>7.9109126926872729E-15</v>
      </c>
      <c r="EY271" s="26">
        <f t="shared" si="138"/>
        <v>4.5579430745946244E-15</v>
      </c>
      <c r="EZ271" s="26">
        <f t="shared" si="138"/>
        <v>2.6088226808534453E-15</v>
      </c>
      <c r="FA271" s="26">
        <f t="shared" si="138"/>
        <v>1.4834481910735579E-15</v>
      </c>
      <c r="FB271" s="26">
        <f t="shared" si="138"/>
        <v>8.3805190015193602E-16</v>
      </c>
      <c r="FC271" s="26">
        <f t="shared" si="138"/>
        <v>4.7039042137560772E-16</v>
      </c>
      <c r="FD271" s="26">
        <f t="shared" si="138"/>
        <v>2.6233311961331374E-16</v>
      </c>
      <c r="FE271" s="26">
        <f t="shared" si="138"/>
        <v>1.4536930832075547E-16</v>
      </c>
      <c r="FF271" s="26">
        <f t="shared" si="138"/>
        <v>8.0045125467757802E-17</v>
      </c>
      <c r="FG271" s="26">
        <f t="shared" si="138"/>
        <v>4.3798276199338804E-17</v>
      </c>
      <c r="FH271" s="26">
        <f t="shared" si="131"/>
        <v>2.3815312683390458E-17</v>
      </c>
    </row>
    <row r="272" spans="2:164" ht="19.2" customHeight="1" x14ac:dyDescent="0.3">
      <c r="B272" s="26">
        <f t="shared" si="130"/>
        <v>5.293536868531363E-5</v>
      </c>
      <c r="C272" s="3">
        <v>49</v>
      </c>
      <c r="D272" s="26">
        <f t="shared" si="133"/>
        <v>8.7121634890843798E-43</v>
      </c>
      <c r="E272" s="26">
        <f t="shared" si="133"/>
        <v>7.57958223550341E-41</v>
      </c>
      <c r="F272" s="26">
        <f t="shared" si="133"/>
        <v>3.2971182724439498E-39</v>
      </c>
      <c r="G272" s="26">
        <f t="shared" si="133"/>
        <v>9.5616429900875754E-38</v>
      </c>
      <c r="H272" s="26">
        <f t="shared" si="133"/>
        <v>2.0796573503440426E-36</v>
      </c>
      <c r="I272" s="26">
        <f t="shared" si="133"/>
        <v>3.6186037895986401E-35</v>
      </c>
      <c r="J272" s="26">
        <f t="shared" si="133"/>
        <v>5.2469754949179766E-34</v>
      </c>
      <c r="K272" s="26">
        <f t="shared" si="133"/>
        <v>6.5212409722552068E-33</v>
      </c>
      <c r="L272" s="26">
        <f t="shared" si="133"/>
        <v>7.0918495573275726E-32</v>
      </c>
      <c r="M272" s="26">
        <f t="shared" si="133"/>
        <v>6.8554545720833055E-31</v>
      </c>
      <c r="N272" s="26">
        <f t="shared" si="133"/>
        <v>5.964245477712549E-30</v>
      </c>
      <c r="O272" s="26">
        <f t="shared" si="133"/>
        <v>4.717175968736215E-29</v>
      </c>
      <c r="P272" s="26">
        <f t="shared" si="133"/>
        <v>3.4199525773337812E-28</v>
      </c>
      <c r="Q272" s="26">
        <f t="shared" si="133"/>
        <v>2.2887374940618412E-27</v>
      </c>
      <c r="R272" s="26">
        <f t="shared" si="133"/>
        <v>1.4222868713098535E-26</v>
      </c>
      <c r="S272" s="26">
        <f t="shared" si="133"/>
        <v>8.2492638535971474E-26</v>
      </c>
      <c r="T272" s="26">
        <f t="shared" si="136"/>
        <v>4.4855372203934553E-25</v>
      </c>
      <c r="U272" s="26">
        <f t="shared" si="136"/>
        <v>2.2955396363189876E-24</v>
      </c>
      <c r="V272" s="26">
        <f t="shared" si="136"/>
        <v>1.1095108242208497E-23</v>
      </c>
      <c r="W272" s="26">
        <f t="shared" si="136"/>
        <v>5.080391668800745E-23</v>
      </c>
      <c r="X272" s="26">
        <f t="shared" si="136"/>
        <v>2.2099703759283348E-22</v>
      </c>
      <c r="Y272" s="26">
        <f t="shared" si="136"/>
        <v>9.1555915574173758E-22</v>
      </c>
      <c r="Z272" s="26">
        <f t="shared" si="136"/>
        <v>3.6206202977059497E-21</v>
      </c>
      <c r="AA272" s="26">
        <f t="shared" si="136"/>
        <v>1.3695389821757333E-20</v>
      </c>
      <c r="AB272" s="26">
        <f t="shared" si="136"/>
        <v>4.9645788103870347E-20</v>
      </c>
      <c r="AC272" s="26">
        <f t="shared" si="136"/>
        <v>1.7276734260146897E-19</v>
      </c>
      <c r="AD272" s="26">
        <f t="shared" si="136"/>
        <v>5.7810610793568159E-19</v>
      </c>
      <c r="AE272" s="26">
        <f t="shared" si="136"/>
        <v>1.8627863477927537E-18</v>
      </c>
      <c r="AF272" s="26">
        <f t="shared" si="136"/>
        <v>5.7879432949275197E-18</v>
      </c>
      <c r="AG272" s="26">
        <f t="shared" si="136"/>
        <v>1.7363829884782536E-17</v>
      </c>
      <c r="AH272" s="26">
        <f t="shared" si="136"/>
        <v>5.0355106665869017E-17</v>
      </c>
      <c r="AI272" s="26">
        <f t="shared" si="136"/>
        <v>1.4131917032034246E-16</v>
      </c>
      <c r="AJ272" s="26">
        <f t="shared" si="137"/>
        <v>3.842114943084308E-16</v>
      </c>
      <c r="AK272" s="26">
        <f t="shared" si="137"/>
        <v>1.0129212122676821E-15</v>
      </c>
      <c r="AL272" s="26">
        <f t="shared" si="137"/>
        <v>2.5918866313908322E-15</v>
      </c>
      <c r="AM272" s="26">
        <f t="shared" si="137"/>
        <v>6.4426896266000504E-15</v>
      </c>
      <c r="AN272" s="26">
        <f t="shared" si="137"/>
        <v>1.5569833264283507E-14</v>
      </c>
      <c r="AO272" s="26">
        <f t="shared" si="137"/>
        <v>3.6610148486288313E-14</v>
      </c>
      <c r="AP272" s="26">
        <f t="shared" si="137"/>
        <v>8.3817971534396878E-14</v>
      </c>
      <c r="AQ272" s="26">
        <f t="shared" si="137"/>
        <v>1.8697855188442341E-13</v>
      </c>
      <c r="AR272" s="26">
        <f t="shared" si="137"/>
        <v>4.0667835034862194E-13</v>
      </c>
      <c r="AS272" s="26">
        <f t="shared" si="137"/>
        <v>8.6295162147146501E-13</v>
      </c>
      <c r="AT272" s="26">
        <f t="shared" si="137"/>
        <v>1.7875426444766038E-12</v>
      </c>
      <c r="AU272" s="26">
        <f t="shared" si="137"/>
        <v>3.6166560481270868E-12</v>
      </c>
      <c r="AV272" s="26">
        <f t="shared" si="137"/>
        <v>7.1511153678876168E-12</v>
      </c>
      <c r="AW272" s="26">
        <f t="shared" si="137"/>
        <v>1.382548971124937E-11</v>
      </c>
      <c r="AX272" s="26">
        <f t="shared" si="137"/>
        <v>2.6148208801710802E-11</v>
      </c>
      <c r="AY272" s="26">
        <f t="shared" si="135"/>
        <v>4.8402003526571347E-11</v>
      </c>
      <c r="AZ272" s="26">
        <f t="shared" si="135"/>
        <v>8.7728631391910324E-11</v>
      </c>
      <c r="BA272" s="26">
        <f t="shared" si="135"/>
        <v>1.5576308022645313E-10</v>
      </c>
      <c r="BB272" s="26">
        <f t="shared" si="135"/>
        <v>2.7102775959402931E-10</v>
      </c>
      <c r="BC272" s="26">
        <f t="shared" si="135"/>
        <v>4.6234147224863726E-10</v>
      </c>
      <c r="BD272" s="26">
        <f t="shared" si="135"/>
        <v>7.7353284780060047E-10</v>
      </c>
      <c r="BE272" s="26">
        <f t="shared" si="135"/>
        <v>1.269761467144383E-9</v>
      </c>
      <c r="BF272" s="26">
        <f t="shared" si="135"/>
        <v>2.0457268081770662E-9</v>
      </c>
      <c r="BG272" s="26">
        <f t="shared" si="135"/>
        <v>3.2359678602073687E-9</v>
      </c>
      <c r="BH272" s="26">
        <f t="shared" si="135"/>
        <v>5.0273072113935862E-9</v>
      </c>
      <c r="BI272" s="26">
        <f t="shared" si="135"/>
        <v>7.673258375284955E-9</v>
      </c>
      <c r="BJ272" s="26">
        <f t="shared" si="135"/>
        <v>1.150988756292737E-8</v>
      </c>
      <c r="BK272" s="26">
        <f t="shared" si="135"/>
        <v>1.6972207084316619E-8</v>
      </c>
      <c r="BL272" s="26">
        <f t="shared" si="135"/>
        <v>2.4609700272259187E-8</v>
      </c>
      <c r="BM272" s="26">
        <f t="shared" si="135"/>
        <v>3.5099080716172942E-8</v>
      </c>
      <c r="BN272" s="26">
        <f t="shared" si="135"/>
        <v>4.9251935843662E-8</v>
      </c>
      <c r="BO272" s="26">
        <f t="shared" si="134"/>
        <v>6.8014578069818883E-8</v>
      </c>
      <c r="BP272" s="26">
        <f t="shared" si="134"/>
        <v>9.2457317063660313E-8</v>
      </c>
      <c r="BQ272" s="26">
        <f t="shared" si="134"/>
        <v>1.2375056283905279E-7</v>
      </c>
      <c r="BR272" s="26">
        <f t="shared" si="134"/>
        <v>1.6312574192420579E-7</v>
      </c>
      <c r="BS272" s="26">
        <f t="shared" si="134"/>
        <v>2.1181999324486455E-7</v>
      </c>
      <c r="BT272" s="26">
        <f t="shared" si="134"/>
        <v>2.7100499135739981E-7</v>
      </c>
      <c r="BU272" s="26">
        <f t="shared" si="134"/>
        <v>3.4170194562454842E-7</v>
      </c>
      <c r="BV272" s="26">
        <f t="shared" si="134"/>
        <v>4.2468670384765242E-7</v>
      </c>
      <c r="BW272" s="26">
        <f t="shared" si="134"/>
        <v>5.2039074978515246E-7</v>
      </c>
      <c r="BX272" s="26">
        <f t="shared" si="134"/>
        <v>6.2880548932372532E-7</v>
      </c>
      <c r="BY272" s="26">
        <f t="shared" si="134"/>
        <v>7.4939832289265989E-7</v>
      </c>
      <c r="BZ272" s="26">
        <f t="shared" si="134"/>
        <v>8.8104937961704475E-7</v>
      </c>
      <c r="CA272" s="26">
        <f t="shared" si="134"/>
        <v>1.0220172803557726E-6</v>
      </c>
      <c r="CB272" s="26">
        <f t="shared" si="134"/>
        <v>1.1699408340914778E-6</v>
      </c>
      <c r="CC272" s="26">
        <f t="shared" si="134"/>
        <v>1.3218812021553052E-6</v>
      </c>
      <c r="CD272" s="26">
        <f t="shared" si="139"/>
        <v>1.4744059562501494E-6</v>
      </c>
      <c r="CE272" s="26">
        <f t="shared" si="139"/>
        <v>1.6237128885286425E-6</v>
      </c>
      <c r="CF272" s="26">
        <f t="shared" si="139"/>
        <v>1.765787766274899E-6</v>
      </c>
      <c r="CG272" s="26">
        <f t="shared" si="139"/>
        <v>1.8965868600730396E-6</v>
      </c>
      <c r="CH272" s="26">
        <f t="shared" si="139"/>
        <v>2.0122324003213971E-6</v>
      </c>
      <c r="CI272" s="26">
        <f t="shared" si="145"/>
        <v>2.1092074557585719E-6</v>
      </c>
      <c r="CJ272" s="26">
        <f t="shared" si="145"/>
        <v>2.1845362934642349E-6</v>
      </c>
      <c r="CK272" s="26">
        <f t="shared" si="145"/>
        <v>2.2359371474280996E-6</v>
      </c>
      <c r="CL272" s="26">
        <f t="shared" si="145"/>
        <v>2.2619364165842404E-6</v>
      </c>
      <c r="CM272" s="26">
        <f t="shared" si="145"/>
        <v>2.2619364165842408E-6</v>
      </c>
      <c r="CN272" s="26">
        <f t="shared" si="145"/>
        <v>2.2362325936685104E-6</v>
      </c>
      <c r="CO272" s="26">
        <f t="shared" si="145"/>
        <v>2.1859801758332637E-6</v>
      </c>
      <c r="CP272" s="26">
        <f t="shared" si="145"/>
        <v>2.1131141699721539E-6</v>
      </c>
      <c r="CQ272" s="26">
        <f t="shared" si="145"/>
        <v>2.0202300306327201E-6</v>
      </c>
      <c r="CR272" s="26">
        <f t="shared" si="145"/>
        <v>1.9104349202722453E-6</v>
      </c>
      <c r="CS272" s="26">
        <f t="shared" si="145"/>
        <v>1.7871810544482309E-6</v>
      </c>
      <c r="CT272" s="26">
        <f t="shared" si="145"/>
        <v>1.6540931035850645E-6</v>
      </c>
      <c r="CU272" s="26">
        <f t="shared" si="145"/>
        <v>1.514801052756849E-6</v>
      </c>
      <c r="CV272" s="26">
        <f t="shared" si="145"/>
        <v>1.3727884540608913E-6</v>
      </c>
      <c r="CW272" s="26">
        <f t="shared" si="145"/>
        <v>1.2312638711680171E-6</v>
      </c>
      <c r="CX272" s="26">
        <f t="shared" si="145"/>
        <v>1.0930607835879314E-6</v>
      </c>
      <c r="CY272" s="26">
        <f t="shared" si="142"/>
        <v>9.6056856739545678E-7</v>
      </c>
      <c r="CZ272" s="26">
        <f t="shared" si="142"/>
        <v>8.3569465363404755E-7</v>
      </c>
      <c r="DA272" s="26">
        <f t="shared" si="142"/>
        <v>7.1985579075408105E-7</v>
      </c>
      <c r="DB272" s="26">
        <f t="shared" si="142"/>
        <v>6.139946450549498E-7</v>
      </c>
      <c r="DC272" s="26">
        <f t="shared" si="142"/>
        <v>5.1861683611437738E-7</v>
      </c>
      <c r="DD272" s="26">
        <f t="shared" si="142"/>
        <v>4.3384293021106464E-7</v>
      </c>
      <c r="DE272" s="26">
        <f t="shared" si="142"/>
        <v>3.5946985646059649E-7</v>
      </c>
      <c r="DF272" s="26">
        <f t="shared" si="142"/>
        <v>2.9503658030256457E-7</v>
      </c>
      <c r="DG272" s="26">
        <f t="shared" si="142"/>
        <v>2.398895559469455E-7</v>
      </c>
      <c r="DH272" s="26">
        <f t="shared" si="142"/>
        <v>1.9324436451281741E-7</v>
      </c>
      <c r="DI272" s="26">
        <f t="shared" si="142"/>
        <v>1.5424091479463392E-7</v>
      </c>
      <c r="DJ272" s="26">
        <f t="shared" si="142"/>
        <v>1.2199054170121045E-7</v>
      </c>
      <c r="DK272" s="26">
        <f t="shared" si="142"/>
        <v>9.561420836040819E-8</v>
      </c>
      <c r="DL272" s="26">
        <f t="shared" si="140"/>
        <v>7.4271751137103044E-8</v>
      </c>
      <c r="DM272" s="26">
        <f t="shared" si="140"/>
        <v>5.7182675654229728E-8</v>
      </c>
      <c r="DN272" s="26">
        <f t="shared" si="140"/>
        <v>4.3639410367701604E-8</v>
      </c>
      <c r="DO272" s="26">
        <f t="shared" si="140"/>
        <v>3.301416262600038E-8</v>
      </c>
      <c r="DP272" s="26">
        <f t="shared" si="140"/>
        <v>2.4760621969500241E-8</v>
      </c>
      <c r="DQ272" s="26">
        <f t="shared" si="140"/>
        <v>1.841174454142315E-8</v>
      </c>
      <c r="DR272" s="26">
        <f t="shared" si="140"/>
        <v>1.3574760805964661E-8</v>
      </c>
      <c r="DS272" s="26">
        <f t="shared" si="140"/>
        <v>9.9244049589825388E-9</v>
      </c>
      <c r="DT272" s="26">
        <f t="shared" si="140"/>
        <v>7.1951935952623096E-9</v>
      </c>
      <c r="DU272" s="26">
        <f t="shared" si="140"/>
        <v>5.1734036594034701E-9</v>
      </c>
      <c r="DV272" s="26">
        <f t="shared" si="140"/>
        <v>3.6892304784270757E-9</v>
      </c>
      <c r="DW272" s="26">
        <f t="shared" si="140"/>
        <v>2.609455704253309E-9</v>
      </c>
      <c r="DX272" s="26">
        <f t="shared" si="140"/>
        <v>1.8308277925003011E-9</v>
      </c>
      <c r="DY272" s="26">
        <f t="shared" si="140"/>
        <v>1.2742561435802171E-9</v>
      </c>
      <c r="DZ272" s="26">
        <f t="shared" si="140"/>
        <v>8.7984352771014646E-10</v>
      </c>
      <c r="EA272" s="26">
        <f t="shared" si="146"/>
        <v>6.0272745599041083E-10</v>
      </c>
      <c r="EB272" s="26">
        <f t="shared" si="146"/>
        <v>4.0966631774348436E-10</v>
      </c>
      <c r="EC272" s="26">
        <f t="shared" si="143"/>
        <v>2.7628658638513976E-10</v>
      </c>
      <c r="ED272" s="26">
        <f t="shared" si="143"/>
        <v>1.8489948473467097E-10</v>
      </c>
      <c r="EE272" s="26">
        <f t="shared" si="143"/>
        <v>1.2279584100699467E-10</v>
      </c>
      <c r="EF272" s="26">
        <f t="shared" si="143"/>
        <v>8.0933622481883652E-11</v>
      </c>
      <c r="EG272" s="26">
        <f t="shared" si="143"/>
        <v>5.2941542525743078E-11</v>
      </c>
      <c r="EH272" s="26">
        <f t="shared" si="143"/>
        <v>3.4372494027908116E-11</v>
      </c>
      <c r="EI272" s="26">
        <f t="shared" si="143"/>
        <v>2.2151162817985189E-11</v>
      </c>
      <c r="EJ272" s="26">
        <f t="shared" si="143"/>
        <v>1.4170229155622698E-11</v>
      </c>
      <c r="EK272" s="26">
        <f t="shared" si="143"/>
        <v>8.9986126754685535E-12</v>
      </c>
      <c r="EL272" s="26">
        <f t="shared" si="143"/>
        <v>5.6730384258388251E-12</v>
      </c>
      <c r="EM272" s="26">
        <f t="shared" si="143"/>
        <v>3.5507506694099352E-12</v>
      </c>
      <c r="EN272" s="26">
        <f t="shared" si="143"/>
        <v>2.2065379159904522E-12</v>
      </c>
      <c r="EO272" s="26">
        <f t="shared" si="143"/>
        <v>1.3614808417813407E-12</v>
      </c>
      <c r="EP272" s="26">
        <f t="shared" si="143"/>
        <v>8.3414671292236946E-13</v>
      </c>
      <c r="EQ272" s="26">
        <f t="shared" si="143"/>
        <v>5.0748786030940851E-13</v>
      </c>
      <c r="ER272" s="26">
        <f t="shared" si="141"/>
        <v>3.0660724893693748E-13</v>
      </c>
      <c r="ES272" s="26">
        <f t="shared" si="138"/>
        <v>1.8396434936216127E-13</v>
      </c>
      <c r="ET272" s="26">
        <f t="shared" si="138"/>
        <v>1.0962259174320783E-13</v>
      </c>
      <c r="EU272" s="26">
        <f t="shared" si="138"/>
        <v>6.4878676745978245E-14</v>
      </c>
      <c r="EV272" s="26">
        <f t="shared" si="138"/>
        <v>3.8138141060136889E-14</v>
      </c>
      <c r="EW272" s="26">
        <f t="shared" si="138"/>
        <v>2.2268579008267802E-14</v>
      </c>
      <c r="EX272" s="26">
        <f t="shared" si="138"/>
        <v>1.2915775824795437E-14</v>
      </c>
      <c r="EY272" s="26">
        <f t="shared" si="138"/>
        <v>7.4415397136238123E-15</v>
      </c>
      <c r="EZ272" s="26">
        <f t="shared" si="138"/>
        <v>4.2593023360872215E-15</v>
      </c>
      <c r="FA272" s="26">
        <f t="shared" si="138"/>
        <v>2.4219562303241555E-15</v>
      </c>
      <c r="FB272" s="26">
        <f t="shared" si="138"/>
        <v>1.3682480002480471E-15</v>
      </c>
      <c r="FC272" s="26">
        <f t="shared" si="138"/>
        <v>7.6798436142955698E-16</v>
      </c>
      <c r="FD272" s="26">
        <f t="shared" si="138"/>
        <v>4.2829897079724326E-16</v>
      </c>
      <c r="FE272" s="26">
        <f t="shared" si="138"/>
        <v>2.3733764623796608E-16</v>
      </c>
      <c r="FF272" s="26">
        <f t="shared" si="138"/>
        <v>1.3068591913103202E-16</v>
      </c>
      <c r="FG272" s="26">
        <f t="shared" si="138"/>
        <v>7.1507389713205591E-17</v>
      </c>
      <c r="FH272" s="26">
        <f t="shared" ref="FH272:FH278" si="147">$B272*FH$221</f>
        <v>3.8882143156555514E-17</v>
      </c>
    </row>
    <row r="273" spans="2:164" ht="19.2" customHeight="1" x14ac:dyDescent="0.3">
      <c r="B273" s="26">
        <f t="shared" si="130"/>
        <v>8.4696589896502499E-5</v>
      </c>
      <c r="C273" s="3">
        <v>50</v>
      </c>
      <c r="D273" s="26">
        <f t="shared" si="133"/>
        <v>1.3939461582535122E-42</v>
      </c>
      <c r="E273" s="26">
        <f t="shared" si="133"/>
        <v>1.2127331576805556E-40</v>
      </c>
      <c r="F273" s="26">
        <f t="shared" si="133"/>
        <v>5.2753892359103631E-39</v>
      </c>
      <c r="G273" s="26">
        <f t="shared" si="133"/>
        <v>1.5298628784140246E-37</v>
      </c>
      <c r="H273" s="26">
        <f t="shared" si="133"/>
        <v>3.3274517605504954E-36</v>
      </c>
      <c r="I273" s="26">
        <f t="shared" si="133"/>
        <v>5.7897660633578723E-35</v>
      </c>
      <c r="J273" s="26">
        <f t="shared" si="133"/>
        <v>8.3951607918688303E-34</v>
      </c>
      <c r="K273" s="26">
        <f t="shared" si="133"/>
        <v>1.0433985555608417E-32</v>
      </c>
      <c r="L273" s="26">
        <f t="shared" si="133"/>
        <v>1.134695929172421E-31</v>
      </c>
      <c r="M273" s="26">
        <f t="shared" si="133"/>
        <v>1.0968727315333377E-30</v>
      </c>
      <c r="N273" s="26">
        <f t="shared" si="133"/>
        <v>9.5427927643401557E-30</v>
      </c>
      <c r="O273" s="26">
        <f t="shared" si="133"/>
        <v>7.5474815499780057E-29</v>
      </c>
      <c r="P273" s="26">
        <f t="shared" si="133"/>
        <v>5.4719241237340947E-28</v>
      </c>
      <c r="Q273" s="26">
        <f t="shared" si="133"/>
        <v>3.6619799904989756E-27</v>
      </c>
      <c r="R273" s="26">
        <f t="shared" si="133"/>
        <v>2.2756589940957841E-26</v>
      </c>
      <c r="S273" s="26">
        <f t="shared" si="133"/>
        <v>1.3198822165755544E-25</v>
      </c>
      <c r="T273" s="26">
        <f t="shared" si="136"/>
        <v>7.1768595526295871E-25</v>
      </c>
      <c r="U273" s="26">
        <f t="shared" si="136"/>
        <v>3.67286341811041E-24</v>
      </c>
      <c r="V273" s="26">
        <f t="shared" si="136"/>
        <v>1.775217318753374E-23</v>
      </c>
      <c r="W273" s="26">
        <f t="shared" si="136"/>
        <v>8.1286266700812591E-23</v>
      </c>
      <c r="X273" s="26">
        <f t="shared" si="136"/>
        <v>3.5359526014853647E-22</v>
      </c>
      <c r="Y273" s="26">
        <f t="shared" si="136"/>
        <v>1.4648946491867922E-21</v>
      </c>
      <c r="Z273" s="26">
        <f t="shared" si="136"/>
        <v>5.792992476329567E-21</v>
      </c>
      <c r="AA273" s="26">
        <f t="shared" si="136"/>
        <v>2.1912623714811915E-20</v>
      </c>
      <c r="AB273" s="26">
        <f t="shared" si="136"/>
        <v>7.9433260966193205E-20</v>
      </c>
      <c r="AC273" s="26">
        <f t="shared" si="136"/>
        <v>2.7642774816235262E-19</v>
      </c>
      <c r="AD273" s="26">
        <f t="shared" si="136"/>
        <v>9.2496977269709809E-19</v>
      </c>
      <c r="AE273" s="26">
        <f t="shared" si="136"/>
        <v>2.9804581564684306E-18</v>
      </c>
      <c r="AF273" s="26">
        <f t="shared" si="136"/>
        <v>9.2607092718841071E-18</v>
      </c>
      <c r="AG273" s="26">
        <f t="shared" si="136"/>
        <v>2.778212781565228E-17</v>
      </c>
      <c r="AH273" s="26">
        <f t="shared" si="136"/>
        <v>8.0568170665391076E-17</v>
      </c>
      <c r="AI273" s="26">
        <f t="shared" si="136"/>
        <v>2.2611067251254976E-16</v>
      </c>
      <c r="AJ273" s="26">
        <f t="shared" si="137"/>
        <v>6.1473839089349433E-16</v>
      </c>
      <c r="AK273" s="26">
        <f t="shared" si="137"/>
        <v>1.6206739396283046E-15</v>
      </c>
      <c r="AL273" s="26">
        <f t="shared" si="137"/>
        <v>4.1470186102253653E-15</v>
      </c>
      <c r="AM273" s="26">
        <f t="shared" si="137"/>
        <v>1.0308303402560166E-14</v>
      </c>
      <c r="AN273" s="26">
        <f t="shared" si="137"/>
        <v>2.4911733222853816E-14</v>
      </c>
      <c r="AO273" s="26">
        <f t="shared" si="137"/>
        <v>5.8576237578061775E-14</v>
      </c>
      <c r="AP273" s="26">
        <f t="shared" si="137"/>
        <v>1.341087544550361E-13</v>
      </c>
      <c r="AQ273" s="26">
        <f t="shared" si="137"/>
        <v>2.9916568301507989E-13</v>
      </c>
      <c r="AR273" s="26">
        <f t="shared" si="137"/>
        <v>6.506853605578004E-13</v>
      </c>
      <c r="AS273" s="26">
        <f t="shared" si="137"/>
        <v>1.3807225943543553E-12</v>
      </c>
      <c r="AT273" s="26">
        <f t="shared" si="137"/>
        <v>2.8600682311625894E-12</v>
      </c>
      <c r="AU273" s="26">
        <f t="shared" si="137"/>
        <v>5.7866496770033854E-12</v>
      </c>
      <c r="AV273" s="26">
        <f t="shared" si="137"/>
        <v>1.144178458862028E-11</v>
      </c>
      <c r="AW273" s="26">
        <f t="shared" si="137"/>
        <v>2.2120783537999172E-11</v>
      </c>
      <c r="AX273" s="26">
        <f t="shared" si="137"/>
        <v>4.1837134082737624E-11</v>
      </c>
      <c r="AY273" s="26">
        <f t="shared" si="135"/>
        <v>7.7443205642514791E-11</v>
      </c>
      <c r="AZ273" s="26">
        <f t="shared" si="135"/>
        <v>1.4036581022705767E-10</v>
      </c>
      <c r="BA273" s="26">
        <f t="shared" si="135"/>
        <v>2.4922092836232704E-10</v>
      </c>
      <c r="BB273" s="26">
        <f t="shared" si="135"/>
        <v>4.3364441535045046E-10</v>
      </c>
      <c r="BC273" s="26">
        <f t="shared" si="135"/>
        <v>7.3974635559782561E-10</v>
      </c>
      <c r="BD273" s="26">
        <f t="shared" si="135"/>
        <v>1.237652556480971E-9</v>
      </c>
      <c r="BE273" s="26">
        <f t="shared" si="135"/>
        <v>2.0316183474310293E-9</v>
      </c>
      <c r="BF273" s="26">
        <f t="shared" si="135"/>
        <v>3.2731628930833324E-9</v>
      </c>
      <c r="BG273" s="26">
        <f t="shared" si="135"/>
        <v>5.1775485763318325E-9</v>
      </c>
      <c r="BH273" s="26">
        <f t="shared" si="135"/>
        <v>8.0436915382298031E-9</v>
      </c>
      <c r="BI273" s="26">
        <f t="shared" si="135"/>
        <v>1.227721340045603E-8</v>
      </c>
      <c r="BJ273" s="26">
        <f t="shared" si="135"/>
        <v>1.8415820100683944E-8</v>
      </c>
      <c r="BK273" s="26">
        <f t="shared" si="135"/>
        <v>2.7155531334906813E-8</v>
      </c>
      <c r="BL273" s="26">
        <f t="shared" si="135"/>
        <v>3.9375520435615023E-8</v>
      </c>
      <c r="BM273" s="26">
        <f t="shared" si="135"/>
        <v>5.6158529145877165E-8</v>
      </c>
      <c r="BN273" s="26">
        <f t="shared" si="135"/>
        <v>7.8803097349859841E-8</v>
      </c>
      <c r="BO273" s="26">
        <f t="shared" si="134"/>
        <v>1.088233249117111E-7</v>
      </c>
      <c r="BP273" s="26">
        <f t="shared" si="134"/>
        <v>1.4793170730185771E-7</v>
      </c>
      <c r="BQ273" s="26">
        <f t="shared" si="134"/>
        <v>1.9800090054248607E-7</v>
      </c>
      <c r="BR273" s="26">
        <f t="shared" si="134"/>
        <v>2.6100118707873138E-7</v>
      </c>
      <c r="BS273" s="26">
        <f t="shared" si="134"/>
        <v>3.3891198919178602E-7</v>
      </c>
      <c r="BT273" s="26">
        <f t="shared" si="134"/>
        <v>4.3360798617184327E-7</v>
      </c>
      <c r="BU273" s="26">
        <f t="shared" si="134"/>
        <v>5.4672311299928201E-7</v>
      </c>
      <c r="BV273" s="26">
        <f t="shared" si="134"/>
        <v>6.7949872615624947E-7</v>
      </c>
      <c r="BW273" s="26">
        <f t="shared" si="134"/>
        <v>8.3262519965625075E-7</v>
      </c>
      <c r="BX273" s="26">
        <f t="shared" si="134"/>
        <v>1.0060887829179687E-6</v>
      </c>
      <c r="BY273" s="26">
        <f t="shared" si="134"/>
        <v>1.1990373166282656E-6</v>
      </c>
      <c r="BZ273" s="26">
        <f t="shared" si="134"/>
        <v>1.4096790073872832E-6</v>
      </c>
      <c r="CA273" s="26">
        <f t="shared" si="134"/>
        <v>1.6352276485692495E-6</v>
      </c>
      <c r="CB273" s="26">
        <f t="shared" si="134"/>
        <v>1.8719053345463796E-6</v>
      </c>
      <c r="CC273" s="26">
        <f t="shared" si="134"/>
        <v>2.1150099234485054E-6</v>
      </c>
      <c r="CD273" s="26">
        <f t="shared" si="139"/>
        <v>2.359049530000258E-6</v>
      </c>
      <c r="CE273" s="26">
        <f t="shared" si="139"/>
        <v>2.5979406216458495E-6</v>
      </c>
      <c r="CF273" s="26">
        <f t="shared" si="139"/>
        <v>2.8252604260398615E-6</v>
      </c>
      <c r="CG273" s="26">
        <f t="shared" si="139"/>
        <v>3.0345389761168883E-6</v>
      </c>
      <c r="CH273" s="26">
        <f t="shared" si="139"/>
        <v>3.2195718405142612E-6</v>
      </c>
      <c r="CI273" s="26">
        <f t="shared" si="145"/>
        <v>3.3747319292137426E-6</v>
      </c>
      <c r="CJ273" s="26">
        <f t="shared" si="145"/>
        <v>3.4952580695428046E-6</v>
      </c>
      <c r="CK273" s="26">
        <f t="shared" si="145"/>
        <v>3.5774994358849883E-6</v>
      </c>
      <c r="CL273" s="26">
        <f t="shared" si="145"/>
        <v>3.6190982665348141E-6</v>
      </c>
      <c r="CM273" s="26">
        <f t="shared" si="145"/>
        <v>3.6190982665348145E-6</v>
      </c>
      <c r="CN273" s="26">
        <f t="shared" si="145"/>
        <v>3.5779721498696457E-6</v>
      </c>
      <c r="CO273" s="26">
        <f t="shared" si="145"/>
        <v>3.4975682813332505E-6</v>
      </c>
      <c r="CP273" s="26">
        <f t="shared" si="145"/>
        <v>3.3809826719554737E-6</v>
      </c>
      <c r="CQ273" s="26">
        <f t="shared" si="145"/>
        <v>3.2323680490123787E-6</v>
      </c>
      <c r="CR273" s="26">
        <f t="shared" si="145"/>
        <v>3.0566958724356178E-6</v>
      </c>
      <c r="CS273" s="26">
        <f t="shared" si="145"/>
        <v>2.8594896871171928E-6</v>
      </c>
      <c r="CT273" s="26">
        <f t="shared" si="145"/>
        <v>2.646548965736125E-6</v>
      </c>
      <c r="CU273" s="26">
        <f t="shared" si="145"/>
        <v>2.4236816844109781E-6</v>
      </c>
      <c r="CV273" s="26">
        <f t="shared" si="145"/>
        <v>2.1964615264974439E-6</v>
      </c>
      <c r="CW273" s="26">
        <f t="shared" si="145"/>
        <v>1.9700221938688437E-6</v>
      </c>
      <c r="CX273" s="26">
        <f t="shared" si="145"/>
        <v>1.7488972537407047E-6</v>
      </c>
      <c r="CY273" s="26">
        <f t="shared" si="142"/>
        <v>1.5369097078327435E-6</v>
      </c>
      <c r="CZ273" s="26">
        <f t="shared" si="142"/>
        <v>1.337111445814487E-6</v>
      </c>
      <c r="DA273" s="26">
        <f t="shared" si="142"/>
        <v>1.151769265206539E-6</v>
      </c>
      <c r="DB273" s="26">
        <f t="shared" si="142"/>
        <v>9.8239143208792769E-7</v>
      </c>
      <c r="DC273" s="26">
        <f t="shared" si="142"/>
        <v>8.2978693778301052E-7</v>
      </c>
      <c r="DD273" s="26">
        <f t="shared" si="142"/>
        <v>6.9414868833770913E-7</v>
      </c>
      <c r="DE273" s="26">
        <f t="shared" si="142"/>
        <v>5.751517703369591E-7</v>
      </c>
      <c r="DF273" s="26">
        <f t="shared" si="142"/>
        <v>4.7205852848410719E-7</v>
      </c>
      <c r="DG273" s="26">
        <f t="shared" si="142"/>
        <v>3.8382328951511591E-7</v>
      </c>
      <c r="DH273" s="26">
        <f t="shared" si="142"/>
        <v>3.0919098322051036E-7</v>
      </c>
      <c r="DI273" s="26">
        <f t="shared" si="142"/>
        <v>2.4678546367141629E-7</v>
      </c>
      <c r="DJ273" s="26">
        <f t="shared" si="142"/>
        <v>1.9518486672193833E-7</v>
      </c>
      <c r="DK273" s="26">
        <f t="shared" si="142"/>
        <v>1.5298273337665435E-7</v>
      </c>
      <c r="DL273" s="26">
        <f t="shared" si="140"/>
        <v>1.1883480181936583E-7</v>
      </c>
      <c r="DM273" s="26">
        <f t="shared" si="140"/>
        <v>9.1492281046768312E-8</v>
      </c>
      <c r="DN273" s="26">
        <f t="shared" si="140"/>
        <v>6.9823056588323139E-8</v>
      </c>
      <c r="DO273" s="26">
        <f t="shared" si="140"/>
        <v>5.2822660201601041E-8</v>
      </c>
      <c r="DP273" s="26">
        <f t="shared" si="140"/>
        <v>3.9616995151200713E-8</v>
      </c>
      <c r="DQ273" s="26">
        <f t="shared" si="140"/>
        <v>2.945879126627728E-8</v>
      </c>
      <c r="DR273" s="26">
        <f t="shared" si="140"/>
        <v>2.1719617289543637E-8</v>
      </c>
      <c r="DS273" s="26">
        <f t="shared" si="140"/>
        <v>1.587904793437219E-8</v>
      </c>
      <c r="DT273" s="26">
        <f t="shared" si="140"/>
        <v>1.1512309752419789E-8</v>
      </c>
      <c r="DU273" s="26">
        <f t="shared" si="140"/>
        <v>8.277445855045619E-9</v>
      </c>
      <c r="DV273" s="26">
        <f t="shared" si="140"/>
        <v>5.9027687654833693E-9</v>
      </c>
      <c r="DW273" s="26">
        <f t="shared" si="140"/>
        <v>4.1751291268053287E-9</v>
      </c>
      <c r="DX273" s="26">
        <f t="shared" si="140"/>
        <v>2.9293244680005058E-9</v>
      </c>
      <c r="DY273" s="26">
        <f t="shared" si="140"/>
        <v>2.038809829728364E-9</v>
      </c>
      <c r="DZ273" s="26">
        <f t="shared" si="140"/>
        <v>1.4077496443362459E-9</v>
      </c>
      <c r="EA273" s="26">
        <f t="shared" si="146"/>
        <v>9.6436392958466507E-10</v>
      </c>
      <c r="EB273" s="26">
        <f t="shared" si="146"/>
        <v>6.5546610838958032E-10</v>
      </c>
      <c r="EC273" s="26">
        <f t="shared" si="143"/>
        <v>4.4205853821622723E-10</v>
      </c>
      <c r="ED273" s="26">
        <f t="shared" si="143"/>
        <v>2.9583917557547594E-10</v>
      </c>
      <c r="EE273" s="26">
        <f t="shared" si="143"/>
        <v>1.9647334561119306E-10</v>
      </c>
      <c r="EF273" s="26">
        <f t="shared" si="143"/>
        <v>1.294937959710149E-10</v>
      </c>
      <c r="EG273" s="26">
        <f t="shared" si="143"/>
        <v>8.4706468041189614E-11</v>
      </c>
      <c r="EH273" s="26">
        <f t="shared" si="143"/>
        <v>5.4995990444653435E-11</v>
      </c>
      <c r="EI273" s="26">
        <f t="shared" si="143"/>
        <v>3.5441860508776594E-11</v>
      </c>
      <c r="EJ273" s="26">
        <f t="shared" si="143"/>
        <v>2.2672366648996503E-11</v>
      </c>
      <c r="EK273" s="26">
        <f t="shared" si="143"/>
        <v>1.4397780280749803E-11</v>
      </c>
      <c r="EL273" s="26">
        <f t="shared" si="143"/>
        <v>9.0768614813421935E-12</v>
      </c>
      <c r="EM273" s="26">
        <f t="shared" si="143"/>
        <v>5.6812010710559425E-12</v>
      </c>
      <c r="EN273" s="26">
        <f t="shared" si="143"/>
        <v>3.5304606655847527E-12</v>
      </c>
      <c r="EO273" s="26">
        <f t="shared" si="143"/>
        <v>2.1783693468501626E-12</v>
      </c>
      <c r="EP273" s="26">
        <f t="shared" si="143"/>
        <v>1.3346347406758021E-12</v>
      </c>
      <c r="EQ273" s="26">
        <f t="shared" si="143"/>
        <v>8.1198057649506026E-13</v>
      </c>
      <c r="ER273" s="26">
        <f t="shared" si="141"/>
        <v>4.9057159829910392E-13</v>
      </c>
      <c r="ES273" s="26">
        <f t="shared" si="138"/>
        <v>2.9434295897946042E-13</v>
      </c>
      <c r="ET273" s="26">
        <f t="shared" si="138"/>
        <v>1.7539614678913398E-13</v>
      </c>
      <c r="EU273" s="26">
        <f t="shared" si="138"/>
        <v>1.0380588279356605E-13</v>
      </c>
      <c r="EV273" s="26">
        <f t="shared" si="138"/>
        <v>6.1021025696219517E-14</v>
      </c>
      <c r="EW273" s="26">
        <f t="shared" si="138"/>
        <v>3.5629726413228775E-14</v>
      </c>
      <c r="EX273" s="26">
        <f t="shared" si="138"/>
        <v>2.0665241319672866E-14</v>
      </c>
      <c r="EY273" s="26">
        <f t="shared" si="138"/>
        <v>1.1906463541798197E-14</v>
      </c>
      <c r="EZ273" s="26">
        <f t="shared" si="138"/>
        <v>6.8148837377396091E-15</v>
      </c>
      <c r="FA273" s="26">
        <f t="shared" si="138"/>
        <v>3.8751299685186805E-15</v>
      </c>
      <c r="FB273" s="26">
        <f t="shared" si="138"/>
        <v>2.1891968003968932E-15</v>
      </c>
      <c r="FC273" s="26">
        <f t="shared" si="138"/>
        <v>1.2287749782873013E-15</v>
      </c>
      <c r="FD273" s="26">
        <f t="shared" si="138"/>
        <v>6.8527835327559479E-16</v>
      </c>
      <c r="FE273" s="26">
        <f t="shared" si="138"/>
        <v>3.7974023398074881E-16</v>
      </c>
      <c r="FF273" s="26">
        <f t="shared" si="138"/>
        <v>2.0909747060965293E-16</v>
      </c>
      <c r="FG273" s="26">
        <f t="shared" si="138"/>
        <v>1.1441182354112988E-16</v>
      </c>
      <c r="FH273" s="26">
        <f t="shared" si="147"/>
        <v>6.2211429050489327E-17</v>
      </c>
    </row>
    <row r="274" spans="2:164" ht="19.2" customHeight="1" x14ac:dyDescent="0.3">
      <c r="B274" s="26">
        <f t="shared" si="130"/>
        <v>1.3285739591608283E-4</v>
      </c>
      <c r="C274" s="3">
        <v>51</v>
      </c>
      <c r="D274" s="26">
        <f t="shared" si="133"/>
        <v>2.186582209025125E-42</v>
      </c>
      <c r="E274" s="26">
        <f t="shared" si="133"/>
        <v>1.9023265218518587E-40</v>
      </c>
      <c r="F274" s="26">
        <f t="shared" si="133"/>
        <v>8.2751203700555014E-39</v>
      </c>
      <c r="G274" s="26">
        <f t="shared" si="133"/>
        <v>2.3997849073161257E-37</v>
      </c>
      <c r="H274" s="26">
        <f t="shared" si="133"/>
        <v>5.2195321734125603E-36</v>
      </c>
      <c r="I274" s="26">
        <f t="shared" si="133"/>
        <v>9.081985981737871E-35</v>
      </c>
      <c r="J274" s="26">
        <f t="shared" si="133"/>
        <v>1.3168879673519782E-33</v>
      </c>
      <c r="K274" s="26">
        <f t="shared" si="133"/>
        <v>1.6367036165660319E-32</v>
      </c>
      <c r="L274" s="26">
        <f t="shared" si="133"/>
        <v>1.7799151830155686E-31</v>
      </c>
      <c r="M274" s="26">
        <f t="shared" si="133"/>
        <v>1.7205846769150458E-30</v>
      </c>
      <c r="N274" s="26">
        <f t="shared" si="133"/>
        <v>1.4969086689161083E-29</v>
      </c>
      <c r="O274" s="26">
        <f t="shared" si="133"/>
        <v>1.1839186745063581E-28</v>
      </c>
      <c r="P274" s="26">
        <f t="shared" si="133"/>
        <v>8.58341039017116E-28</v>
      </c>
      <c r="Q274" s="26">
        <f t="shared" si="133"/>
        <v>5.7442823380376295E-27</v>
      </c>
      <c r="R274" s="26">
        <f t="shared" si="133"/>
        <v>3.5696611672090857E-26</v>
      </c>
      <c r="S274" s="26">
        <f t="shared" ref="S274" si="148">$B274*S$221</f>
        <v>2.0704034769812692E-25</v>
      </c>
      <c r="T274" s="26">
        <f t="shared" si="136"/>
        <v>1.1257818906085668E-24</v>
      </c>
      <c r="U274" s="26">
        <f t="shared" si="136"/>
        <v>5.7613543813496837E-24</v>
      </c>
      <c r="V274" s="26">
        <f t="shared" si="136"/>
        <v>2.7846546176523618E-23</v>
      </c>
      <c r="W274" s="26">
        <f t="shared" si="136"/>
        <v>1.2750786933460843E-22</v>
      </c>
      <c r="X274" s="26">
        <f t="shared" si="136"/>
        <v>5.5465923160554939E-22</v>
      </c>
      <c r="Y274" s="26">
        <f t="shared" si="136"/>
        <v>2.2978739595087017E-21</v>
      </c>
      <c r="Z274" s="26">
        <f t="shared" si="136"/>
        <v>9.0870470216934714E-21</v>
      </c>
      <c r="AA274" s="26">
        <f t="shared" si="136"/>
        <v>3.4372743082058027E-20</v>
      </c>
      <c r="AB274" s="26">
        <f t="shared" si="136"/>
        <v>1.2460119367246037E-19</v>
      </c>
      <c r="AC274" s="26">
        <f t="shared" si="136"/>
        <v>4.3361215398016251E-19</v>
      </c>
      <c r="AD274" s="26">
        <f t="shared" si="136"/>
        <v>1.4509329767797668E-18</v>
      </c>
      <c r="AE274" s="26">
        <f t="shared" si="136"/>
        <v>4.6752284807348098E-18</v>
      </c>
      <c r="AF274" s="26">
        <f t="shared" si="136"/>
        <v>1.4526602779426101E-17</v>
      </c>
      <c r="AG274" s="26">
        <f t="shared" si="136"/>
        <v>4.3579808338278248E-17</v>
      </c>
      <c r="AH274" s="26">
        <f t="shared" si="136"/>
        <v>1.2638144418100607E-16</v>
      </c>
      <c r="AI274" s="26">
        <f t="shared" si="136"/>
        <v>3.5468340786282445E-16</v>
      </c>
      <c r="AJ274" s="26">
        <f t="shared" si="137"/>
        <v>9.6429551512705347E-16</v>
      </c>
      <c r="AK274" s="26">
        <f t="shared" si="137"/>
        <v>2.5422336307895062E-15</v>
      </c>
      <c r="AL274" s="26">
        <f t="shared" si="137"/>
        <v>6.5051272317260866E-15</v>
      </c>
      <c r="AM274" s="26">
        <f t="shared" si="137"/>
        <v>1.6169887690290514E-14</v>
      </c>
      <c r="AN274" s="26">
        <f t="shared" si="137"/>
        <v>3.9077228584868874E-14</v>
      </c>
      <c r="AO274" s="26">
        <f t="shared" si="137"/>
        <v>9.1884294240097243E-14</v>
      </c>
      <c r="AP274" s="26">
        <f t="shared" si="137"/>
        <v>2.1036667365495936E-13</v>
      </c>
      <c r="AQ274" s="26">
        <f t="shared" si="137"/>
        <v>4.6927950276875447E-13</v>
      </c>
      <c r="AR274" s="26">
        <f t="shared" si="137"/>
        <v>1.0206829185220436E-12</v>
      </c>
      <c r="AS274" s="26">
        <f t="shared" si="137"/>
        <v>2.1658393636931144E-12</v>
      </c>
      <c r="AT274" s="26">
        <f t="shared" si="137"/>
        <v>4.486381539078588E-12</v>
      </c>
      <c r="AU274" s="26">
        <f t="shared" si="137"/>
        <v>9.0770975325543626E-12</v>
      </c>
      <c r="AV274" s="26">
        <f t="shared" si="137"/>
        <v>1.794789739391423E-11</v>
      </c>
      <c r="AW274" s="26">
        <f t="shared" si="137"/>
        <v>3.4699268294900788E-11</v>
      </c>
      <c r="AX274" s="26">
        <f t="shared" si="137"/>
        <v>6.5626876992529846E-11</v>
      </c>
      <c r="AY274" s="26">
        <f t="shared" si="135"/>
        <v>1.2147953826276874E-10</v>
      </c>
      <c r="AZ274" s="26">
        <f t="shared" si="135"/>
        <v>2.2018166310126773E-10</v>
      </c>
      <c r="BA274" s="26">
        <f t="shared" si="135"/>
        <v>3.9093478958796541E-10</v>
      </c>
      <c r="BB274" s="26">
        <f t="shared" si="135"/>
        <v>6.8022653388306196E-10</v>
      </c>
      <c r="BC274" s="26">
        <f t="shared" si="135"/>
        <v>1.1603864401534561E-9</v>
      </c>
      <c r="BD274" s="26">
        <f t="shared" si="135"/>
        <v>1.9414157748721183E-9</v>
      </c>
      <c r="BE274" s="26">
        <f t="shared" si="135"/>
        <v>3.1868523096957437E-9</v>
      </c>
      <c r="BF274" s="26">
        <f t="shared" si="135"/>
        <v>5.1343731656209317E-9</v>
      </c>
      <c r="BG274" s="26">
        <f t="shared" si="135"/>
        <v>8.12164482561859E-9</v>
      </c>
      <c r="BH274" s="26">
        <f t="shared" si="135"/>
        <v>1.2617555354086011E-8</v>
      </c>
      <c r="BI274" s="26">
        <f t="shared" si="135"/>
        <v>1.9258373961499722E-8</v>
      </c>
      <c r="BJ274" s="26">
        <f t="shared" si="135"/>
        <v>2.8887560942249425E-8</v>
      </c>
      <c r="BK274" s="26">
        <f t="shared" si="135"/>
        <v>4.2596911897893195E-8</v>
      </c>
      <c r="BL274" s="26">
        <f t="shared" si="135"/>
        <v>6.1765522251945356E-8</v>
      </c>
      <c r="BM274" s="26">
        <f t="shared" si="135"/>
        <v>8.8091810424905665E-8</v>
      </c>
      <c r="BN274" s="26">
        <f t="shared" si="135"/>
        <v>1.2361270172527078E-7</v>
      </c>
      <c r="BO274" s="26">
        <f t="shared" si="134"/>
        <v>1.7070325476346903E-7</v>
      </c>
      <c r="BP274" s="26">
        <f t="shared" si="134"/>
        <v>2.3204973694409137E-7</v>
      </c>
      <c r="BQ274" s="26">
        <f t="shared" si="134"/>
        <v>3.1058964790978323E-7</v>
      </c>
      <c r="BR274" s="26">
        <f t="shared" si="134"/>
        <v>4.0941362679016838E-7</v>
      </c>
      <c r="BS274" s="26">
        <f t="shared" si="134"/>
        <v>5.3162664971260747E-7</v>
      </c>
      <c r="BT274" s="26">
        <f t="shared" si="134"/>
        <v>6.8016939007348201E-7</v>
      </c>
      <c r="BU274" s="26">
        <f t="shared" si="134"/>
        <v>8.5760488313613162E-7</v>
      </c>
      <c r="BV274" s="26">
        <f t="shared" si="134"/>
        <v>1.0658803547549049E-6</v>
      </c>
      <c r="BW274" s="26">
        <f t="shared" si="134"/>
        <v>1.3060787445588294E-6</v>
      </c>
      <c r="BX274" s="26">
        <f t="shared" si="134"/>
        <v>1.5781784830085842E-6</v>
      </c>
      <c r="BY274" s="26">
        <f t="shared" si="134"/>
        <v>1.8808428496129723E-6</v>
      </c>
      <c r="BZ274" s="26">
        <f t="shared" si="134"/>
        <v>2.2112611880584912E-6</v>
      </c>
      <c r="CA274" s="26">
        <f t="shared" si="134"/>
        <v>2.5650629781478513E-6</v>
      </c>
      <c r="CB274" s="26">
        <f t="shared" si="134"/>
        <v>2.9363220934060961E-6</v>
      </c>
      <c r="CC274" s="26">
        <f t="shared" si="134"/>
        <v>3.3176626250172755E-6</v>
      </c>
      <c r="CD274" s="26">
        <f t="shared" si="139"/>
        <v>3.7004698509808105E-6</v>
      </c>
      <c r="CE274" s="26">
        <f t="shared" si="139"/>
        <v>4.0752009751307584E-6</v>
      </c>
      <c r="CF274" s="26">
        <f t="shared" si="139"/>
        <v>4.4317810604547008E-6</v>
      </c>
      <c r="CG274" s="26">
        <f t="shared" si="139"/>
        <v>4.7600611390069009E-6</v>
      </c>
      <c r="CH274" s="26">
        <f t="shared" si="139"/>
        <v>5.0503087694341532E-6</v>
      </c>
      <c r="CI274" s="26">
        <f t="shared" si="145"/>
        <v>5.2936971438647132E-6</v>
      </c>
      <c r="CJ274" s="26">
        <f t="shared" si="145"/>
        <v>5.4827577561455956E-6</v>
      </c>
      <c r="CK274" s="26">
        <f t="shared" si="145"/>
        <v>5.6117638209960801E-6</v>
      </c>
      <c r="CL274" s="26">
        <f t="shared" si="145"/>
        <v>5.6770168886820821E-6</v>
      </c>
      <c r="CM274" s="26">
        <f t="shared" si="145"/>
        <v>5.6770168886820829E-6</v>
      </c>
      <c r="CN274" s="26">
        <f t="shared" si="145"/>
        <v>5.6125053331288767E-6</v>
      </c>
      <c r="CO274" s="26">
        <f t="shared" si="145"/>
        <v>5.4863816177776671E-6</v>
      </c>
      <c r="CP274" s="26">
        <f t="shared" si="145"/>
        <v>5.3035022305184095E-6</v>
      </c>
      <c r="CQ274" s="26">
        <f t="shared" si="145"/>
        <v>5.0703812533527692E-6</v>
      </c>
      <c r="CR274" s="26">
        <f t="shared" si="145"/>
        <v>4.7948170548009862E-6</v>
      </c>
      <c r="CS274" s="26">
        <f t="shared" si="145"/>
        <v>4.4854740190073772E-6</v>
      </c>
      <c r="CT274" s="26">
        <f t="shared" si="145"/>
        <v>4.1514493580174661E-6</v>
      </c>
      <c r="CU274" s="26">
        <f t="shared" si="145"/>
        <v>3.8018536226054698E-6</v>
      </c>
      <c r="CV274" s="26">
        <f t="shared" si="145"/>
        <v>3.4454298454861993E-6</v>
      </c>
      <c r="CW274" s="26">
        <f t="shared" si="145"/>
        <v>3.0902308923432952E-6</v>
      </c>
      <c r="CX274" s="26">
        <f t="shared" si="145"/>
        <v>2.7433682411618995E-6</v>
      </c>
      <c r="CY274" s="26">
        <f t="shared" si="142"/>
        <v>2.4108387573847043E-6</v>
      </c>
      <c r="CZ274" s="26">
        <f t="shared" si="142"/>
        <v>2.0974297189246928E-6</v>
      </c>
      <c r="DA274" s="26">
        <f t="shared" si="142"/>
        <v>1.806696886598499E-6</v>
      </c>
      <c r="DB274" s="26">
        <f t="shared" si="142"/>
        <v>1.5410061679810687E-6</v>
      </c>
      <c r="DC274" s="26">
        <f t="shared" si="142"/>
        <v>1.3016265690713937E-6</v>
      </c>
      <c r="DD274" s="26">
        <f t="shared" si="142"/>
        <v>1.0888606875885673E-6</v>
      </c>
      <c r="DE274" s="26">
        <f t="shared" si="142"/>
        <v>9.0219885543052736E-7</v>
      </c>
      <c r="DF274" s="26">
        <f t="shared" si="142"/>
        <v>7.4048396624958261E-7</v>
      </c>
      <c r="DG274" s="26">
        <f t="shared" si="142"/>
        <v>6.0207574825900757E-7</v>
      </c>
      <c r="DH274" s="26">
        <f t="shared" si="142"/>
        <v>4.8500546387531213E-7</v>
      </c>
      <c r="DI274" s="26">
        <f t="shared" si="142"/>
        <v>3.8711445281790929E-7</v>
      </c>
      <c r="DJ274" s="26">
        <f t="shared" si="142"/>
        <v>3.0617233995598278E-7</v>
      </c>
      <c r="DK274" s="26">
        <f t="shared" si="142"/>
        <v>2.3997291510063512E-7</v>
      </c>
      <c r="DL274" s="26">
        <f t="shared" si="140"/>
        <v>1.8640753226567258E-7</v>
      </c>
      <c r="DM274" s="26">
        <f t="shared" si="140"/>
        <v>1.4351730360277434E-7</v>
      </c>
      <c r="DN274" s="26">
        <f t="shared" si="140"/>
        <v>1.095263632758014E-7</v>
      </c>
      <c r="DO274" s="26">
        <f t="shared" si="140"/>
        <v>8.2859074826041146E-8</v>
      </c>
      <c r="DP274" s="26">
        <f t="shared" si="140"/>
        <v>6.214430611953075E-8</v>
      </c>
      <c r="DQ274" s="26">
        <f t="shared" si="140"/>
        <v>4.620986865298413E-8</v>
      </c>
      <c r="DR274" s="26">
        <f t="shared" si="140"/>
        <v>3.4069987905166611E-8</v>
      </c>
      <c r="DS274" s="26">
        <f t="shared" si="140"/>
        <v>2.4908310485289799E-8</v>
      </c>
      <c r="DT274" s="26">
        <f t="shared" si="140"/>
        <v>1.805852510183503E-8</v>
      </c>
      <c r="DU274" s="26">
        <f t="shared" si="140"/>
        <v>1.298422879222847E-8</v>
      </c>
      <c r="DV274" s="26">
        <f t="shared" si="140"/>
        <v>9.2592451223268876E-9</v>
      </c>
      <c r="DW274" s="26">
        <f t="shared" si="140"/>
        <v>6.5492221596946562E-9</v>
      </c>
      <c r="DX274" s="26">
        <f t="shared" si="140"/>
        <v>4.5950187733341432E-9</v>
      </c>
      <c r="DY274" s="26">
        <f t="shared" si="140"/>
        <v>3.1981330662405822E-9</v>
      </c>
      <c r="DZ274" s="26">
        <f t="shared" si="140"/>
        <v>2.2082347362137267E-9</v>
      </c>
      <c r="EA274" s="26">
        <f t="shared" si="146"/>
        <v>1.5127277326818331E-9</v>
      </c>
      <c r="EB274" s="26">
        <f t="shared" si="146"/>
        <v>1.0281821308071885E-9</v>
      </c>
      <c r="EC274" s="26">
        <f t="shared" si="143"/>
        <v>6.9342515798624131E-10</v>
      </c>
      <c r="ED274" s="26">
        <f t="shared" si="143"/>
        <v>4.6406145188310122E-10</v>
      </c>
      <c r="EE274" s="26">
        <f t="shared" si="143"/>
        <v>3.0819348331167651E-10</v>
      </c>
      <c r="EF274" s="26">
        <f t="shared" si="143"/>
        <v>2.0312752309178882E-10</v>
      </c>
      <c r="EG274" s="26">
        <f t="shared" si="143"/>
        <v>1.3287289104500379E-10</v>
      </c>
      <c r="EH274" s="26">
        <f t="shared" si="143"/>
        <v>8.6268220305339024E-11</v>
      </c>
      <c r="EI274" s="26">
        <f t="shared" si="143"/>
        <v>5.5595075307885052E-11</v>
      </c>
      <c r="EJ274" s="26">
        <f t="shared" si="143"/>
        <v>3.5564496704308363E-11</v>
      </c>
      <c r="EK274" s="26">
        <f t="shared" si="143"/>
        <v>2.2584753381568398E-11</v>
      </c>
      <c r="EL274" s="26">
        <f t="shared" si="143"/>
        <v>1.4238214088379963E-11</v>
      </c>
      <c r="EM274" s="26">
        <f t="shared" si="143"/>
        <v>8.9116879545975894E-12</v>
      </c>
      <c r="EN274" s="26">
        <f t="shared" si="143"/>
        <v>5.5379775146427689E-12</v>
      </c>
      <c r="EO274" s="26">
        <f t="shared" si="143"/>
        <v>3.4170499558434048E-12</v>
      </c>
      <c r="EP274" s="26">
        <f t="shared" si="143"/>
        <v>2.0935446912561677E-12</v>
      </c>
      <c r="EQ274" s="26">
        <f t="shared" si="143"/>
        <v>1.2736950219530403E-12</v>
      </c>
      <c r="ER274" s="26">
        <f t="shared" si="141"/>
        <v>7.6952407576330309E-13</v>
      </c>
      <c r="ES274" s="26">
        <f t="shared" si="138"/>
        <v>4.6171444545797883E-13</v>
      </c>
      <c r="ET274" s="26">
        <f t="shared" si="138"/>
        <v>2.7513121064962292E-13</v>
      </c>
      <c r="EU274" s="26">
        <f t="shared" si="138"/>
        <v>1.6283275732324142E-13</v>
      </c>
      <c r="EV274" s="26">
        <f t="shared" si="138"/>
        <v>9.571925599407018E-14</v>
      </c>
      <c r="EW274" s="26">
        <f t="shared" si="138"/>
        <v>5.5889766922712003E-14</v>
      </c>
      <c r="EX274" s="26">
        <f t="shared" si="138"/>
        <v>3.2416064815173239E-14</v>
      </c>
      <c r="EY274" s="26">
        <f t="shared" si="138"/>
        <v>1.8676805555761946E-14</v>
      </c>
      <c r="EZ274" s="26">
        <f t="shared" si="138"/>
        <v>1.0690013706258249E-14</v>
      </c>
      <c r="FA274" s="26">
        <f t="shared" si="138"/>
        <v>6.0786352447352068E-15</v>
      </c>
      <c r="FB274" s="26">
        <f t="shared" si="138"/>
        <v>3.4340341967010211E-15</v>
      </c>
      <c r="FC274" s="26">
        <f t="shared" si="138"/>
        <v>1.9274901620193029E-15</v>
      </c>
      <c r="FD274" s="26">
        <f t="shared" si="138"/>
        <v>1.0749464365107409E-15</v>
      </c>
      <c r="FE274" s="26">
        <f t="shared" si="138"/>
        <v>5.956709552639219E-16</v>
      </c>
      <c r="FF274" s="26">
        <f t="shared" si="138"/>
        <v>3.2799603232886854E-16</v>
      </c>
      <c r="FG274" s="26">
        <f t="shared" si="138"/>
        <v>1.7946952712334164E-16</v>
      </c>
      <c r="FH274" s="26">
        <f t="shared" si="147"/>
        <v>9.7586555373316951E-17</v>
      </c>
    </row>
    <row r="275" spans="2:164" ht="19.2" customHeight="1" x14ac:dyDescent="0.3">
      <c r="B275" s="26">
        <f t="shared" si="130"/>
        <v>2.0439599371704936E-4</v>
      </c>
      <c r="C275" s="3">
        <v>52</v>
      </c>
      <c r="D275" s="26">
        <f t="shared" ref="D275:S290" si="149">$B275*D$221</f>
        <v>3.3639726292694041E-42</v>
      </c>
      <c r="E275" s="26">
        <f t="shared" si="149"/>
        <v>2.9266561874643815E-40</v>
      </c>
      <c r="F275" s="26">
        <f t="shared" si="149"/>
        <v>1.2730954415469931E-38</v>
      </c>
      <c r="G275" s="26">
        <f t="shared" si="149"/>
        <v>3.6919767804863265E-37</v>
      </c>
      <c r="H275" s="26">
        <f t="shared" si="149"/>
        <v>8.0300494975577405E-36</v>
      </c>
      <c r="I275" s="26">
        <f t="shared" si="149"/>
        <v>1.3972286125750493E-34</v>
      </c>
      <c r="J275" s="26">
        <f t="shared" si="149"/>
        <v>2.0259814882338013E-33</v>
      </c>
      <c r="K275" s="26">
        <f t="shared" si="149"/>
        <v>2.5180055639477274E-32</v>
      </c>
      <c r="L275" s="26">
        <f t="shared" si="149"/>
        <v>2.7383310507931671E-31</v>
      </c>
      <c r="M275" s="26">
        <f t="shared" si="149"/>
        <v>2.6470533491000555E-30</v>
      </c>
      <c r="N275" s="26">
        <f t="shared" si="149"/>
        <v>2.3029364137170767E-29</v>
      </c>
      <c r="O275" s="26">
        <f t="shared" si="149"/>
        <v>1.8214133453943868E-28</v>
      </c>
      <c r="P275" s="26">
        <f t="shared" si="149"/>
        <v>1.3205246754109401E-27</v>
      </c>
      <c r="Q275" s="26">
        <f t="shared" si="149"/>
        <v>8.8373574431347645E-27</v>
      </c>
      <c r="R275" s="26">
        <f t="shared" si="149"/>
        <v>5.4917864110908701E-26</v>
      </c>
      <c r="S275" s="26">
        <f t="shared" si="149"/>
        <v>3.1852361184327043E-25</v>
      </c>
      <c r="T275" s="26">
        <f t="shared" si="136"/>
        <v>1.7319721393977851E-24</v>
      </c>
      <c r="U275" s="26">
        <f t="shared" si="136"/>
        <v>8.8636221251533101E-24</v>
      </c>
      <c r="V275" s="26">
        <f t="shared" si="136"/>
        <v>4.2840840271574556E-23</v>
      </c>
      <c r="W275" s="26">
        <f t="shared" si="136"/>
        <v>1.9616595282247341E-22</v>
      </c>
      <c r="X275" s="26">
        <f t="shared" si="136"/>
        <v>8.5332189477776354E-22</v>
      </c>
      <c r="Y275" s="26">
        <f t="shared" si="136"/>
        <v>3.5351907069364445E-21</v>
      </c>
      <c r="Z275" s="26">
        <f t="shared" si="136"/>
        <v>1.39800723410668E-20</v>
      </c>
      <c r="AA275" s="26">
        <f t="shared" si="136"/>
        <v>5.28811432031659E-20</v>
      </c>
      <c r="AB275" s="26">
        <f t="shared" si="136"/>
        <v>1.9169414411147641E-19</v>
      </c>
      <c r="AC275" s="26">
        <f t="shared" si="136"/>
        <v>6.670956215079386E-19</v>
      </c>
      <c r="AD275" s="26">
        <f t="shared" si="136"/>
        <v>2.2322045796611672E-18</v>
      </c>
      <c r="AE275" s="26">
        <f t="shared" si="136"/>
        <v>7.1926592011304357E-18</v>
      </c>
      <c r="AF275" s="26">
        <f t="shared" si="136"/>
        <v>2.2348619660655416E-17</v>
      </c>
      <c r="AG275" s="26">
        <f t="shared" si="136"/>
        <v>6.7045858981966157E-17</v>
      </c>
      <c r="AH275" s="26">
        <f t="shared" si="136"/>
        <v>1.9443299104770056E-16</v>
      </c>
      <c r="AI275" s="26">
        <f t="shared" si="136"/>
        <v>5.4566678132741914E-16</v>
      </c>
      <c r="AJ275" s="26">
        <f t="shared" si="137"/>
        <v>1.48353156173392E-15</v>
      </c>
      <c r="AK275" s="26">
        <f t="shared" si="137"/>
        <v>3.911128662753065E-15</v>
      </c>
      <c r="AL275" s="26">
        <f t="shared" si="137"/>
        <v>1.0007888048809309E-14</v>
      </c>
      <c r="AM275" s="26">
        <f t="shared" si="137"/>
        <v>2.4876750292754497E-14</v>
      </c>
      <c r="AN275" s="26">
        <f t="shared" si="137"/>
        <v>6.011881320749024E-14</v>
      </c>
      <c r="AO275" s="26">
        <f t="shared" si="137"/>
        <v>1.4136045267707188E-13</v>
      </c>
      <c r="AP275" s="26">
        <f t="shared" si="137"/>
        <v>3.2364103639224336E-13</v>
      </c>
      <c r="AQ275" s="26">
        <f t="shared" si="137"/>
        <v>7.2196846579807969E-13</v>
      </c>
      <c r="AR275" s="26">
        <f t="shared" si="137"/>
        <v>1.5702814131108273E-12</v>
      </c>
      <c r="AS275" s="26">
        <f t="shared" si="137"/>
        <v>3.3320605595278493E-12</v>
      </c>
      <c r="AT275" s="26">
        <f t="shared" si="137"/>
        <v>6.9021254447362507E-12</v>
      </c>
      <c r="AU275" s="26">
        <f t="shared" si="137"/>
        <v>1.3964765434698941E-11</v>
      </c>
      <c r="AV275" s="26">
        <f t="shared" si="137"/>
        <v>2.761214983679097E-11</v>
      </c>
      <c r="AW275" s="26">
        <f t="shared" si="137"/>
        <v>5.3383489684462448E-11</v>
      </c>
      <c r="AX275" s="26">
        <f t="shared" si="137"/>
        <v>1.0096442614235304E-10</v>
      </c>
      <c r="AY275" s="26">
        <f t="shared" si="135"/>
        <v>1.8689159732733545E-10</v>
      </c>
      <c r="AZ275" s="26">
        <f t="shared" si="135"/>
        <v>3.3874102015579461E-10</v>
      </c>
      <c r="BA275" s="26">
        <f t="shared" si="135"/>
        <v>6.0143813782763577E-10</v>
      </c>
      <c r="BB275" s="26">
        <f t="shared" si="135"/>
        <v>1.0465023598200895E-9</v>
      </c>
      <c r="BC275" s="26">
        <f t="shared" si="135"/>
        <v>1.7852099079283842E-9</v>
      </c>
      <c r="BD275" s="26">
        <f t="shared" si="135"/>
        <v>2.9867934998032419E-9</v>
      </c>
      <c r="BE275" s="26">
        <f t="shared" si="135"/>
        <v>4.9028497072241937E-9</v>
      </c>
      <c r="BF275" s="26">
        <f t="shared" si="135"/>
        <v>7.899035639416774E-9</v>
      </c>
      <c r="BG275" s="26">
        <f t="shared" si="135"/>
        <v>1.2494838193259299E-8</v>
      </c>
      <c r="BH275" s="26">
        <f t="shared" si="135"/>
        <v>1.9411623621670677E-8</v>
      </c>
      <c r="BI275" s="26">
        <f t="shared" si="135"/>
        <v>2.962826763307633E-8</v>
      </c>
      <c r="BJ275" s="26">
        <f t="shared" si="135"/>
        <v>4.4442401449614254E-8</v>
      </c>
      <c r="BK275" s="26">
        <f t="shared" si="135"/>
        <v>6.5533710612142998E-8</v>
      </c>
      <c r="BL275" s="26">
        <f t="shared" si="135"/>
        <v>9.5023880387607696E-8</v>
      </c>
      <c r="BM275" s="26">
        <f t="shared" si="135"/>
        <v>1.3552586219216181E-7</v>
      </c>
      <c r="BN275" s="26">
        <f t="shared" si="135"/>
        <v>1.9017338726964629E-7</v>
      </c>
      <c r="BO275" s="26">
        <f t="shared" si="134"/>
        <v>2.6262039194379703E-7</v>
      </c>
      <c r="BP275" s="26">
        <f t="shared" si="134"/>
        <v>3.5699959529860007E-7</v>
      </c>
      <c r="BQ275" s="26">
        <f t="shared" si="134"/>
        <v>4.7783022755350995E-7</v>
      </c>
      <c r="BR275" s="26">
        <f t="shared" si="134"/>
        <v>6.2986711813871704E-7</v>
      </c>
      <c r="BS275" s="26">
        <f t="shared" si="134"/>
        <v>8.1788715340400689E-7</v>
      </c>
      <c r="BT275" s="26">
        <f t="shared" si="134"/>
        <v>1.0464144462668896E-6</v>
      </c>
      <c r="BU275" s="26">
        <f t="shared" si="134"/>
        <v>1.3193921279017336E-6</v>
      </c>
      <c r="BV275" s="26">
        <f t="shared" si="134"/>
        <v>1.6398159303921523E-6</v>
      </c>
      <c r="BW275" s="26">
        <f t="shared" si="134"/>
        <v>2.00935191470588E-6</v>
      </c>
      <c r="BX275" s="26">
        <f t="shared" si="134"/>
        <v>2.4279668969362696E-6</v>
      </c>
      <c r="BY275" s="26">
        <f t="shared" si="134"/>
        <v>2.8936043840199412E-6</v>
      </c>
      <c r="BZ275" s="26">
        <f t="shared" si="134"/>
        <v>3.4019402893207366E-6</v>
      </c>
      <c r="CA275" s="26">
        <f t="shared" si="134"/>
        <v>3.946250735612057E-6</v>
      </c>
      <c r="CB275" s="26">
        <f t="shared" si="134"/>
        <v>4.5174186052401226E-6</v>
      </c>
      <c r="CC275" s="26">
        <f t="shared" si="134"/>
        <v>5.1040963461803952E-6</v>
      </c>
      <c r="CD275" s="26">
        <f t="shared" si="139"/>
        <v>5.693030539970446E-6</v>
      </c>
      <c r="CE275" s="26">
        <f t="shared" si="139"/>
        <v>6.2695399617395939E-6</v>
      </c>
      <c r="CF275" s="26">
        <f t="shared" si="139"/>
        <v>6.8181247083918089E-6</v>
      </c>
      <c r="CG275" s="26">
        <f t="shared" si="139"/>
        <v>7.3231709830874984E-6</v>
      </c>
      <c r="CH275" s="26">
        <f t="shared" si="139"/>
        <v>7.769705799129424E-6</v>
      </c>
      <c r="CI275" s="26">
        <f t="shared" si="145"/>
        <v>8.1441494520995136E-6</v>
      </c>
      <c r="CJ275" s="26">
        <f t="shared" si="145"/>
        <v>8.4350119325316379E-6</v>
      </c>
      <c r="CK275" s="26">
        <f t="shared" si="145"/>
        <v>8.6334828015323824E-6</v>
      </c>
      <c r="CL275" s="26">
        <f t="shared" si="145"/>
        <v>8.7338721364339223E-6</v>
      </c>
      <c r="CM275" s="26">
        <f t="shared" si="145"/>
        <v>8.733872136433924E-6</v>
      </c>
      <c r="CN275" s="26">
        <f t="shared" si="145"/>
        <v>8.6346235894289928E-6</v>
      </c>
      <c r="CO275" s="26">
        <f t="shared" si="145"/>
        <v>8.4405871042732875E-6</v>
      </c>
      <c r="CP275" s="26">
        <f t="shared" si="145"/>
        <v>8.1592342007975062E-6</v>
      </c>
      <c r="CQ275" s="26">
        <f t="shared" si="145"/>
        <v>7.8005865436196007E-6</v>
      </c>
      <c r="CR275" s="26">
        <f t="shared" si="145"/>
        <v>7.3766416227707062E-6</v>
      </c>
      <c r="CS275" s="26">
        <f t="shared" si="145"/>
        <v>6.900729260011311E-6</v>
      </c>
      <c r="CT275" s="26">
        <f t="shared" si="145"/>
        <v>6.3868451661806807E-6</v>
      </c>
      <c r="CU275" s="26">
        <f t="shared" si="145"/>
        <v>5.8490055732391513E-6</v>
      </c>
      <c r="CV275" s="26">
        <f t="shared" si="145"/>
        <v>5.3006613007479688E-6</v>
      </c>
      <c r="CW275" s="26">
        <f t="shared" si="145"/>
        <v>4.7542013728358119E-6</v>
      </c>
      <c r="CX275" s="26">
        <f t="shared" si="145"/>
        <v>4.2205665248644369E-6</v>
      </c>
      <c r="CY275" s="26">
        <f t="shared" si="142"/>
        <v>3.708982703668755E-6</v>
      </c>
      <c r="CZ275" s="26">
        <f t="shared" si="142"/>
        <v>3.2268149521918172E-6</v>
      </c>
      <c r="DA275" s="26">
        <f t="shared" si="142"/>
        <v>2.779533671689983E-6</v>
      </c>
      <c r="DB275" s="26">
        <f t="shared" si="142"/>
        <v>2.3707787199708613E-6</v>
      </c>
      <c r="DC275" s="26">
        <f t="shared" si="142"/>
        <v>2.0025024139559792E-6</v>
      </c>
      <c r="DD275" s="26">
        <f t="shared" si="142"/>
        <v>1.6751702885977864E-6</v>
      </c>
      <c r="DE275" s="26">
        <f t="shared" si="142"/>
        <v>1.3879982391238804E-6</v>
      </c>
      <c r="DF275" s="26">
        <f t="shared" si="142"/>
        <v>1.1392061019224284E-6</v>
      </c>
      <c r="DG275" s="26">
        <f t="shared" si="142"/>
        <v>9.2627038193692945E-7</v>
      </c>
      <c r="DH275" s="26">
        <f t="shared" si="142"/>
        <v>7.4616225211586068E-7</v>
      </c>
      <c r="DI275" s="26">
        <f t="shared" si="142"/>
        <v>5.9556069664293401E-7</v>
      </c>
      <c r="DJ275" s="26">
        <f t="shared" si="142"/>
        <v>4.7103436916304783E-7</v>
      </c>
      <c r="DK275" s="26">
        <f t="shared" si="142"/>
        <v>3.6918910015482121E-7</v>
      </c>
      <c r="DL275" s="26">
        <f t="shared" si="140"/>
        <v>2.8678081887026387E-7</v>
      </c>
      <c r="DM275" s="26">
        <f t="shared" si="140"/>
        <v>2.2079585169657467E-7</v>
      </c>
      <c r="DN275" s="26">
        <f t="shared" si="140"/>
        <v>1.6850209734738583E-7</v>
      </c>
      <c r="DO275" s="26">
        <f t="shared" si="140"/>
        <v>1.2747549973237029E-7</v>
      </c>
      <c r="DP275" s="26">
        <f t="shared" si="140"/>
        <v>9.5606624799277537E-8</v>
      </c>
      <c r="DQ275" s="26">
        <f t="shared" si="140"/>
        <v>7.1092105619975187E-8</v>
      </c>
      <c r="DR275" s="26">
        <f t="shared" si="140"/>
        <v>5.241536600794834E-8</v>
      </c>
      <c r="DS275" s="26">
        <f t="shared" si="140"/>
        <v>3.8320477669676403E-8</v>
      </c>
      <c r="DT275" s="26">
        <f t="shared" si="140"/>
        <v>2.7782346310515272E-8</v>
      </c>
      <c r="DU275" s="26">
        <f t="shared" si="140"/>
        <v>1.9975736603428301E-8</v>
      </c>
      <c r="DV275" s="26">
        <f t="shared" si="140"/>
        <v>1.4244992495887439E-8</v>
      </c>
      <c r="DW275" s="26">
        <f t="shared" si="140"/>
        <v>1.0075726399530184E-8</v>
      </c>
      <c r="DX275" s="26">
        <f t="shared" si="140"/>
        <v>7.0692596512832577E-9</v>
      </c>
      <c r="DY275" s="26">
        <f t="shared" si="140"/>
        <v>4.9202047172931755E-9</v>
      </c>
      <c r="DZ275" s="26">
        <f t="shared" si="140"/>
        <v>3.3972842095595607E-9</v>
      </c>
      <c r="EA275" s="26">
        <f t="shared" si="146"/>
        <v>2.3272734348951148E-9</v>
      </c>
      <c r="EB275" s="26">
        <f t="shared" si="146"/>
        <v>1.5818186627802813E-9</v>
      </c>
      <c r="EC275" s="26">
        <f t="shared" si="143"/>
        <v>1.0668079353634422E-9</v>
      </c>
      <c r="ED275" s="26">
        <f t="shared" si="143"/>
        <v>7.1394069520476713E-10</v>
      </c>
      <c r="EE275" s="26">
        <f t="shared" si="143"/>
        <v>4.7414382047949968E-10</v>
      </c>
      <c r="EF275" s="26">
        <f t="shared" si="143"/>
        <v>3.1250388167967334E-10</v>
      </c>
      <c r="EG275" s="26">
        <f t="shared" si="143"/>
        <v>2.0441983237692776E-10</v>
      </c>
      <c r="EH275" s="26">
        <f t="shared" si="143"/>
        <v>1.3272033893129006E-10</v>
      </c>
      <c r="EI275" s="26">
        <f t="shared" si="143"/>
        <v>8.5530885089053439E-11</v>
      </c>
      <c r="EJ275" s="26">
        <f t="shared" si="143"/>
        <v>5.4714610314320254E-11</v>
      </c>
      <c r="EK275" s="26">
        <f t="shared" si="143"/>
        <v>3.4745774433181956E-11</v>
      </c>
      <c r="EL275" s="26">
        <f t="shared" si="143"/>
        <v>2.1904944751353668E-11</v>
      </c>
      <c r="EM275" s="26">
        <f t="shared" si="143"/>
        <v>1.3710289160919291E-11</v>
      </c>
      <c r="EN275" s="26">
        <f t="shared" si="143"/>
        <v>8.5199654071426734E-12</v>
      </c>
      <c r="EO275" s="26">
        <f t="shared" si="143"/>
        <v>5.2569999320667476E-12</v>
      </c>
      <c r="EP275" s="26">
        <f t="shared" si="143"/>
        <v>3.2208379865479324E-12</v>
      </c>
      <c r="EQ275" s="26">
        <f t="shared" si="143"/>
        <v>1.9595308030046664E-12</v>
      </c>
      <c r="ER275" s="26">
        <f t="shared" si="141"/>
        <v>1.1838831934819982E-12</v>
      </c>
      <c r="ES275" s="26">
        <f t="shared" si="138"/>
        <v>7.1032991608919415E-13</v>
      </c>
      <c r="ET275" s="26">
        <f t="shared" si="138"/>
        <v>4.2327878561480207E-13</v>
      </c>
      <c r="EU275" s="26">
        <f t="shared" si="138"/>
        <v>2.5051193434344694E-13</v>
      </c>
      <c r="EV275" s="26">
        <f t="shared" si="138"/>
        <v>1.4726039383703021E-13</v>
      </c>
      <c r="EW275" s="26">
        <f t="shared" si="138"/>
        <v>8.5984256804171831E-14</v>
      </c>
      <c r="EX275" s="26">
        <f t="shared" si="138"/>
        <v>4.9870868946420095E-14</v>
      </c>
      <c r="EY275" s="26">
        <f t="shared" si="138"/>
        <v>2.8733547008864367E-14</v>
      </c>
      <c r="EZ275" s="26">
        <f t="shared" si="138"/>
        <v>1.6446174932704907E-14</v>
      </c>
      <c r="FA275" s="26">
        <f t="shared" si="138"/>
        <v>9.3517465303618035E-15</v>
      </c>
      <c r="FB275" s="26">
        <f t="shared" si="138"/>
        <v>5.2831295333861566E-15</v>
      </c>
      <c r="FC275" s="26">
        <f t="shared" si="138"/>
        <v>2.9653694800296801E-15</v>
      </c>
      <c r="FD275" s="26">
        <f t="shared" si="138"/>
        <v>1.6537637484780536E-15</v>
      </c>
      <c r="FE275" s="26">
        <f t="shared" si="138"/>
        <v>9.1641685425218233E-16</v>
      </c>
      <c r="FF275" s="26">
        <f t="shared" si="138"/>
        <v>5.0460928050594872E-16</v>
      </c>
      <c r="FG275" s="26">
        <f t="shared" si="138"/>
        <v>2.7610696480513944E-16</v>
      </c>
      <c r="FH275" s="26">
        <f t="shared" si="147"/>
        <v>1.5013316211279446E-16</v>
      </c>
    </row>
    <row r="276" spans="2:164" ht="19.2" customHeight="1" x14ac:dyDescent="0.3">
      <c r="B276" s="26">
        <f t="shared" si="130"/>
        <v>3.0852225466724415E-4</v>
      </c>
      <c r="C276" s="3">
        <v>53</v>
      </c>
      <c r="D276" s="26">
        <f t="shared" si="149"/>
        <v>5.0776945347462681E-42</v>
      </c>
      <c r="E276" s="26">
        <f t="shared" si="149"/>
        <v>4.4175942452292524E-40</v>
      </c>
      <c r="F276" s="26">
        <f t="shared" si="149"/>
        <v>1.9216534966747054E-38</v>
      </c>
      <c r="G276" s="26">
        <f t="shared" si="149"/>
        <v>5.5727951403567165E-37</v>
      </c>
      <c r="H276" s="26">
        <f t="shared" si="149"/>
        <v>1.2120829430275826E-35</v>
      </c>
      <c r="I276" s="26">
        <f t="shared" si="149"/>
        <v>2.1090243208679978E-34</v>
      </c>
      <c r="J276" s="26">
        <f t="shared" si="149"/>
        <v>3.0580852652585662E-33</v>
      </c>
      <c r="K276" s="26">
        <f t="shared" si="149"/>
        <v>3.800763115392794E-32</v>
      </c>
      <c r="L276" s="26">
        <f t="shared" si="149"/>
        <v>4.1333298879896839E-31</v>
      </c>
      <c r="M276" s="26">
        <f t="shared" si="149"/>
        <v>3.9955522250566858E-30</v>
      </c>
      <c r="N276" s="26">
        <f t="shared" si="149"/>
        <v>3.4761304357993593E-29</v>
      </c>
      <c r="O276" s="26">
        <f t="shared" si="149"/>
        <v>2.7493031628594502E-28</v>
      </c>
      <c r="P276" s="26">
        <f t="shared" si="149"/>
        <v>1.9932447930731163E-27</v>
      </c>
      <c r="Q276" s="26">
        <f t="shared" si="149"/>
        <v>1.3339407461335487E-26</v>
      </c>
      <c r="R276" s="26">
        <f t="shared" si="149"/>
        <v>8.2894889224013095E-26</v>
      </c>
      <c r="S276" s="26">
        <f t="shared" si="149"/>
        <v>4.8079035749927581E-25</v>
      </c>
      <c r="T276" s="26">
        <f t="shared" si="136"/>
        <v>2.6142975689023159E-24</v>
      </c>
      <c r="U276" s="26">
        <f t="shared" si="136"/>
        <v>1.3379052264382346E-23</v>
      </c>
      <c r="V276" s="26">
        <f t="shared" si="136"/>
        <v>6.4665419277848351E-23</v>
      </c>
      <c r="W276" s="26">
        <f t="shared" si="136"/>
        <v>2.9609955143014838E-22</v>
      </c>
      <c r="X276" s="26">
        <f t="shared" si="136"/>
        <v>1.2880330487211518E-21</v>
      </c>
      <c r="Y276" s="26">
        <f t="shared" si="136"/>
        <v>5.3361369161304795E-21</v>
      </c>
      <c r="Z276" s="26">
        <f t="shared" si="136"/>
        <v>2.1101995986515915E-20</v>
      </c>
      <c r="AA276" s="26">
        <f t="shared" si="136"/>
        <v>7.9820593514212632E-20</v>
      </c>
      <c r="AB276" s="26">
        <f t="shared" si="136"/>
        <v>2.8934965148902087E-19</v>
      </c>
      <c r="AC276" s="26">
        <f t="shared" si="136"/>
        <v>1.0069367871817936E-18</v>
      </c>
      <c r="AD276" s="26">
        <f t="shared" si="136"/>
        <v>3.3693654032621373E-18</v>
      </c>
      <c r="AE276" s="26">
        <f t="shared" si="136"/>
        <v>1.085684407717801E-17</v>
      </c>
      <c r="AF276" s="26">
        <f t="shared" si="136"/>
        <v>3.3733765525517591E-17</v>
      </c>
      <c r="AG276" s="26">
        <f t="shared" si="136"/>
        <v>1.0120129657655263E-16</v>
      </c>
      <c r="AH276" s="26">
        <f t="shared" si="136"/>
        <v>2.9348376007200067E-16</v>
      </c>
      <c r="AI276" s="26">
        <f t="shared" si="136"/>
        <v>8.2364797181497188E-16</v>
      </c>
      <c r="AJ276" s="26">
        <f t="shared" si="137"/>
        <v>2.2392929233719536E-15</v>
      </c>
      <c r="AK276" s="26">
        <f t="shared" si="137"/>
        <v>5.9035904343442452E-15</v>
      </c>
      <c r="AL276" s="26">
        <f t="shared" si="137"/>
        <v>1.5106246111410269E-14</v>
      </c>
      <c r="AM276" s="26">
        <f t="shared" si="137"/>
        <v>3.7549811762648279E-14</v>
      </c>
      <c r="AN276" s="26">
        <f t="shared" si="137"/>
        <v>9.07453784264003E-14</v>
      </c>
      <c r="AO276" s="26">
        <f t="shared" si="137"/>
        <v>2.1337426819180651E-13</v>
      </c>
      <c r="AP276" s="26">
        <f t="shared" si="137"/>
        <v>4.8851477191281992E-13</v>
      </c>
      <c r="AQ276" s="26">
        <f t="shared" si="137"/>
        <v>1.089763721959365E-12</v>
      </c>
      <c r="AR276" s="26">
        <f t="shared" si="137"/>
        <v>2.3702360952616251E-12</v>
      </c>
      <c r="AS276" s="26">
        <f t="shared" si="137"/>
        <v>5.0295253728722225E-12</v>
      </c>
      <c r="AT276" s="26">
        <f t="shared" si="137"/>
        <v>1.0418302558092447E-11</v>
      </c>
      <c r="AU276" s="26">
        <f t="shared" si="137"/>
        <v>2.1078891222187071E-11</v>
      </c>
      <c r="AV276" s="26">
        <f t="shared" si="137"/>
        <v>4.16787167347788E-11</v>
      </c>
      <c r="AW276" s="26">
        <f t="shared" si="137"/>
        <v>8.0578852353905533E-11</v>
      </c>
      <c r="AX276" s="26">
        <f t="shared" si="137"/>
        <v>1.523991337997781E-10</v>
      </c>
      <c r="AY276" s="26">
        <f t="shared" si="135"/>
        <v>2.8210052426767601E-10</v>
      </c>
      <c r="AZ276" s="26">
        <f t="shared" si="135"/>
        <v>5.1130720023516135E-10</v>
      </c>
      <c r="BA276" s="26">
        <f t="shared" si="135"/>
        <v>9.0783115143794029E-10</v>
      </c>
      <c r="BB276" s="26">
        <f t="shared" si="135"/>
        <v>1.579626203502021E-9</v>
      </c>
      <c r="BC276" s="26">
        <f t="shared" si="135"/>
        <v>2.6946564647975593E-9</v>
      </c>
      <c r="BD276" s="26">
        <f t="shared" si="135"/>
        <v>4.5083675468728158E-9</v>
      </c>
      <c r="BE276" s="26">
        <f t="shared" si="135"/>
        <v>7.4005278599610425E-9</v>
      </c>
      <c r="BF276" s="26">
        <f t="shared" si="135"/>
        <v>1.1923072663270595E-8</v>
      </c>
      <c r="BG276" s="26">
        <f t="shared" si="135"/>
        <v>1.8860133121900817E-8</v>
      </c>
      <c r="BH276" s="26">
        <f t="shared" si="135"/>
        <v>2.9300563957238745E-8</v>
      </c>
      <c r="BI276" s="26">
        <f t="shared" si="135"/>
        <v>4.4721913408417076E-8</v>
      </c>
      <c r="BJ276" s="26">
        <f t="shared" si="135"/>
        <v>6.7082870112625257E-8</v>
      </c>
      <c r="BK276" s="26">
        <f t="shared" si="135"/>
        <v>9.8918808471159197E-8</v>
      </c>
      <c r="BL276" s="26">
        <f t="shared" si="135"/>
        <v>1.4343227228318137E-7</v>
      </c>
      <c r="BM276" s="26">
        <f t="shared" si="135"/>
        <v>2.0456733915797998E-7</v>
      </c>
      <c r="BN276" s="26">
        <f t="shared" si="135"/>
        <v>2.8705416946361687E-7</v>
      </c>
      <c r="BO276" s="26">
        <f t="shared" si="134"/>
        <v>3.9640813878308965E-7</v>
      </c>
      <c r="BP276" s="26">
        <f t="shared" si="134"/>
        <v>5.3886731365826398E-7</v>
      </c>
      <c r="BQ276" s="26">
        <f t="shared" si="134"/>
        <v>7.2125317366567499E-7</v>
      </c>
      <c r="BR276" s="26">
        <f t="shared" si="134"/>
        <v>9.5074281983202518E-7</v>
      </c>
      <c r="BS276" s="26">
        <f t="shared" si="134"/>
        <v>1.2345466466475569E-6</v>
      </c>
      <c r="BT276" s="26">
        <f t="shared" si="134"/>
        <v>1.5794935037990777E-6</v>
      </c>
      <c r="BU276" s="26">
        <f t="shared" si="134"/>
        <v>1.9915352873988421E-6</v>
      </c>
      <c r="BV276" s="26">
        <f t="shared" si="134"/>
        <v>2.4751938571956999E-6</v>
      </c>
      <c r="BW276" s="26">
        <f t="shared" si="134"/>
        <v>3.0329840221975529E-6</v>
      </c>
      <c r="BX276" s="26">
        <f t="shared" si="134"/>
        <v>3.664855693488707E-6</v>
      </c>
      <c r="BY276" s="26">
        <f t="shared" si="134"/>
        <v>4.3677047305961356E-6</v>
      </c>
      <c r="BZ276" s="26">
        <f t="shared" si="134"/>
        <v>5.1350042102954491E-6</v>
      </c>
      <c r="CA276" s="26">
        <f t="shared" si="134"/>
        <v>5.9566048839427247E-6</v>
      </c>
      <c r="CB276" s="26">
        <f t="shared" si="134"/>
        <v>6.8187450645133888E-6</v>
      </c>
      <c r="CC276" s="26">
        <f t="shared" si="134"/>
        <v>7.7042963715930448E-6</v>
      </c>
      <c r="CD276" s="26">
        <f t="shared" si="139"/>
        <v>8.593253645238404E-6</v>
      </c>
      <c r="CE276" s="26">
        <f t="shared" si="139"/>
        <v>9.4634565460220235E-6</v>
      </c>
      <c r="CF276" s="26">
        <f t="shared" si="139"/>
        <v>1.0291508993798951E-5</v>
      </c>
      <c r="CG276" s="26">
        <f t="shared" si="139"/>
        <v>1.1053842993339614E-5</v>
      </c>
      <c r="CH276" s="26">
        <f t="shared" si="139"/>
        <v>1.1727857810006671E-5</v>
      </c>
      <c r="CI276" s="26">
        <f t="shared" si="145"/>
        <v>1.2293055776753976E-5</v>
      </c>
      <c r="CJ276" s="26">
        <f t="shared" si="145"/>
        <v>1.2732093483066616E-5</v>
      </c>
      <c r="CK276" s="26">
        <f t="shared" si="145"/>
        <v>1.303167215325642E-5</v>
      </c>
      <c r="CL276" s="26">
        <f t="shared" si="145"/>
        <v>1.3183203224805915E-5</v>
      </c>
      <c r="CM276" s="26">
        <f t="shared" si="145"/>
        <v>1.3183203224805916E-5</v>
      </c>
      <c r="CN276" s="26">
        <f t="shared" si="145"/>
        <v>1.3033394097251302E-5</v>
      </c>
      <c r="CO276" s="26">
        <f t="shared" si="145"/>
        <v>1.2740508836638917E-5</v>
      </c>
      <c r="CP276" s="26">
        <f t="shared" si="145"/>
        <v>1.2315825208750948E-5</v>
      </c>
      <c r="CQ276" s="26">
        <f t="shared" si="145"/>
        <v>1.1774470254520146E-5</v>
      </c>
      <c r="CR276" s="26">
        <f t="shared" si="145"/>
        <v>1.1134553392861438E-5</v>
      </c>
      <c r="CS276" s="26">
        <f t="shared" si="145"/>
        <v>1.0416195109451029E-5</v>
      </c>
      <c r="CT276" s="26">
        <f t="shared" si="145"/>
        <v>9.6405210055557393E-6</v>
      </c>
      <c r="CU276" s="26">
        <f t="shared" si="145"/>
        <v>8.8286876577194692E-6</v>
      </c>
      <c r="CV276" s="26">
        <f t="shared" si="145"/>
        <v>8.0009981898082501E-6</v>
      </c>
      <c r="CW276" s="26">
        <f t="shared" si="145"/>
        <v>7.1761530156012218E-6</v>
      </c>
      <c r="CX276" s="26">
        <f t="shared" si="145"/>
        <v>6.3706664526255623E-6</v>
      </c>
      <c r="CY276" s="26">
        <f t="shared" si="142"/>
        <v>5.5984644583679285E-6</v>
      </c>
      <c r="CZ276" s="26">
        <f t="shared" si="142"/>
        <v>4.8706640787800989E-6</v>
      </c>
      <c r="DA276" s="26">
        <f t="shared" si="142"/>
        <v>4.1955225233056327E-6</v>
      </c>
      <c r="DB276" s="26">
        <f t="shared" si="142"/>
        <v>3.5785339169371474E-6</v>
      </c>
      <c r="DC276" s="26">
        <f t="shared" si="142"/>
        <v>3.022645153141099E-6</v>
      </c>
      <c r="DD276" s="26">
        <f t="shared" si="142"/>
        <v>2.5285589261853364E-6</v>
      </c>
      <c r="DE276" s="26">
        <f t="shared" si="142"/>
        <v>2.0950916816964219E-6</v>
      </c>
      <c r="DF276" s="26">
        <f t="shared" si="142"/>
        <v>1.7195563802602682E-6</v>
      </c>
      <c r="DG276" s="26">
        <f t="shared" si="142"/>
        <v>1.3981439727349871E-6</v>
      </c>
      <c r="DH276" s="26">
        <f t="shared" si="142"/>
        <v>1.1262826447031852E-6</v>
      </c>
      <c r="DI276" s="26">
        <f t="shared" si="142"/>
        <v>8.9895954210254147E-7</v>
      </c>
      <c r="DJ276" s="26">
        <f t="shared" si="142"/>
        <v>7.1099527420837366E-7</v>
      </c>
      <c r="DK276" s="26">
        <f t="shared" si="142"/>
        <v>5.57266566271428E-7</v>
      </c>
      <c r="DL276" s="26">
        <f t="shared" si="140"/>
        <v>4.3287670772869997E-7</v>
      </c>
      <c r="DM276" s="26">
        <f t="shared" si="140"/>
        <v>3.3327675727784837E-7</v>
      </c>
      <c r="DN276" s="26">
        <f t="shared" si="140"/>
        <v>2.5434278844888415E-7</v>
      </c>
      <c r="DO276" s="26">
        <f t="shared" si="140"/>
        <v>1.9241584865263428E-7</v>
      </c>
      <c r="DP276" s="26">
        <f t="shared" si="140"/>
        <v>1.4431188648947544E-7</v>
      </c>
      <c r="DQ276" s="26">
        <f t="shared" si="140"/>
        <v>1.0730883867166061E-7</v>
      </c>
      <c r="DR276" s="26">
        <f t="shared" si="140"/>
        <v>7.9117533596903106E-8</v>
      </c>
      <c r="DS276" s="26">
        <f t="shared" si="140"/>
        <v>5.7842230444794533E-8</v>
      </c>
      <c r="DT276" s="26">
        <f t="shared" si="140"/>
        <v>4.1935617072475857E-8</v>
      </c>
      <c r="DU276" s="26">
        <f t="shared" si="140"/>
        <v>3.0152055250457801E-8</v>
      </c>
      <c r="DV276" s="26">
        <f t="shared" si="140"/>
        <v>2.1501875465490463E-8</v>
      </c>
      <c r="DW276" s="26">
        <f t="shared" si="140"/>
        <v>1.5208643621932346E-8</v>
      </c>
      <c r="DX276" s="26">
        <f t="shared" si="140"/>
        <v>1.0670580605710571E-8</v>
      </c>
      <c r="DY276" s="26">
        <f t="shared" si="140"/>
        <v>7.426724101574601E-9</v>
      </c>
      <c r="DZ276" s="26">
        <f t="shared" si="140"/>
        <v>5.1279761653729188E-9</v>
      </c>
      <c r="EA276" s="26">
        <f t="shared" si="146"/>
        <v>3.5128655621058316E-9</v>
      </c>
      <c r="EB276" s="26">
        <f t="shared" si="146"/>
        <v>2.3876508117438194E-9</v>
      </c>
      <c r="EC276" s="26">
        <f t="shared" si="143"/>
        <v>1.6102761288504777E-9</v>
      </c>
      <c r="ED276" s="26">
        <f t="shared" si="143"/>
        <v>1.0776463323845536E-9</v>
      </c>
      <c r="EE276" s="26">
        <f t="shared" si="143"/>
        <v>7.1568878562943306E-10</v>
      </c>
      <c r="EF276" s="26">
        <f t="shared" si="143"/>
        <v>4.7170397234667649E-10</v>
      </c>
      <c r="EG276" s="26">
        <f t="shared" si="143"/>
        <v>3.085582375500795E-10</v>
      </c>
      <c r="EH276" s="26">
        <f t="shared" si="143"/>
        <v>2.0033258706609811E-10</v>
      </c>
      <c r="EI276" s="26">
        <f t="shared" si="143"/>
        <v>1.2910322277592965E-10</v>
      </c>
      <c r="EJ276" s="26">
        <f t="shared" si="143"/>
        <v>8.2588091040483356E-11</v>
      </c>
      <c r="EK276" s="26">
        <f t="shared" si="143"/>
        <v>5.2446451974614245E-11</v>
      </c>
      <c r="EL276" s="26">
        <f t="shared" si="143"/>
        <v>3.3064067549213064E-11</v>
      </c>
      <c r="EM276" s="26">
        <f t="shared" si="143"/>
        <v>2.0694776091953635E-11</v>
      </c>
      <c r="EN276" s="26">
        <f t="shared" si="143"/>
        <v>1.2860325142856859E-11</v>
      </c>
      <c r="EO276" s="26">
        <f t="shared" si="143"/>
        <v>7.9350942370818791E-12</v>
      </c>
      <c r="EP276" s="26">
        <f t="shared" si="143"/>
        <v>4.8616422438459325E-12</v>
      </c>
      <c r="EQ276" s="26">
        <f t="shared" si="143"/>
        <v>2.9577823441579853E-12</v>
      </c>
      <c r="ER276" s="26">
        <f t="shared" si="141"/>
        <v>1.7869934995954677E-12</v>
      </c>
      <c r="ES276" s="26">
        <f t="shared" si="138"/>
        <v>1.0721960997572736E-12</v>
      </c>
      <c r="ET276" s="26">
        <f t="shared" si="138"/>
        <v>6.3891137451290849E-13</v>
      </c>
      <c r="EU276" s="26">
        <f t="shared" si="138"/>
        <v>3.7813122165048577E-13</v>
      </c>
      <c r="EV276" s="26">
        <f t="shared" si="138"/>
        <v>2.2227983975400777E-13</v>
      </c>
      <c r="EW276" s="26">
        <f t="shared" si="138"/>
        <v>1.2978755744025928E-13</v>
      </c>
      <c r="EX276" s="26">
        <f t="shared" si="138"/>
        <v>7.5276783315351035E-14</v>
      </c>
      <c r="EY276" s="26">
        <f t="shared" si="138"/>
        <v>4.3371391711493364E-14</v>
      </c>
      <c r="EZ276" s="26">
        <f t="shared" si="138"/>
        <v>2.4824414992762109E-14</v>
      </c>
      <c r="FA276" s="26">
        <f t="shared" si="138"/>
        <v>1.4115843819414035E-14</v>
      </c>
      <c r="FB276" s="26">
        <f t="shared" si="138"/>
        <v>7.9745351447338175E-15</v>
      </c>
      <c r="FC276" s="26">
        <f t="shared" si="138"/>
        <v>4.476029403818383E-15</v>
      </c>
      <c r="FD276" s="26">
        <f t="shared" si="138"/>
        <v>2.4962471675140417E-15</v>
      </c>
      <c r="FE276" s="26">
        <f t="shared" si="138"/>
        <v>1.3832707233995197E-15</v>
      </c>
      <c r="FF276" s="26">
        <f t="shared" si="138"/>
        <v>7.6167438566935618E-16</v>
      </c>
      <c r="FG276" s="26">
        <f t="shared" si="138"/>
        <v>4.1676522989454984E-16</v>
      </c>
      <c r="FH276" s="26">
        <f t="shared" si="147"/>
        <v>2.2661609375516135E-16</v>
      </c>
    </row>
    <row r="277" spans="2:164" ht="19.2" customHeight="1" x14ac:dyDescent="0.3">
      <c r="B277" s="26">
        <f t="shared" si="130"/>
        <v>4.5707000691443621E-4</v>
      </c>
      <c r="C277" s="3">
        <v>54</v>
      </c>
      <c r="D277" s="26">
        <f t="shared" si="149"/>
        <v>7.5225104218463303E-42</v>
      </c>
      <c r="E277" s="26">
        <f t="shared" si="149"/>
        <v>6.5445840670063068E-40</v>
      </c>
      <c r="F277" s="26">
        <f t="shared" si="149"/>
        <v>2.8468940691477143E-38</v>
      </c>
      <c r="G277" s="26">
        <f t="shared" si="149"/>
        <v>8.2559928005284759E-37</v>
      </c>
      <c r="H277" s="26">
        <f t="shared" si="149"/>
        <v>1.7956784341149391E-35</v>
      </c>
      <c r="I277" s="26">
        <f t="shared" si="149"/>
        <v>3.1244804753599997E-34</v>
      </c>
      <c r="J277" s="26">
        <f t="shared" si="149"/>
        <v>4.5304966892719542E-33</v>
      </c>
      <c r="K277" s="26">
        <f t="shared" si="149"/>
        <v>5.6307601709522931E-32</v>
      </c>
      <c r="L277" s="26">
        <f t="shared" si="149"/>
        <v>6.1234516859106489E-31</v>
      </c>
      <c r="M277" s="26">
        <f t="shared" si="149"/>
        <v>5.9193366297136144E-30</v>
      </c>
      <c r="N277" s="26">
        <f t="shared" si="149"/>
        <v>5.1498228678509073E-29</v>
      </c>
      <c r="O277" s="26">
        <f t="shared" si="149"/>
        <v>4.0730417227547451E-28</v>
      </c>
      <c r="P277" s="26">
        <f t="shared" si="149"/>
        <v>2.952955248997212E-27</v>
      </c>
      <c r="Q277" s="26">
        <f t="shared" si="149"/>
        <v>1.9762085127904445E-26</v>
      </c>
      <c r="R277" s="26">
        <f t="shared" si="149"/>
        <v>1.2280724329483432E-25</v>
      </c>
      <c r="S277" s="26">
        <f t="shared" si="149"/>
        <v>7.1228201111003898E-25</v>
      </c>
      <c r="T277" s="26">
        <f t="shared" si="136"/>
        <v>3.8730334354108421E-24</v>
      </c>
      <c r="U277" s="26">
        <f t="shared" si="136"/>
        <v>1.9820818169455346E-23</v>
      </c>
      <c r="V277" s="26">
        <f t="shared" si="136"/>
        <v>9.5800621152368016E-23</v>
      </c>
      <c r="W277" s="26">
        <f t="shared" si="136"/>
        <v>4.3866600211873874E-22</v>
      </c>
      <c r="X277" s="26">
        <f t="shared" si="136"/>
        <v>1.9081971092165229E-21</v>
      </c>
      <c r="Y277" s="26">
        <f t="shared" si="136"/>
        <v>7.9053880238970136E-21</v>
      </c>
      <c r="Z277" s="26">
        <f t="shared" si="136"/>
        <v>3.1262216276319903E-20</v>
      </c>
      <c r="AA277" s="26">
        <f t="shared" si="136"/>
        <v>1.1825273113216699E-19</v>
      </c>
      <c r="AB277" s="26">
        <f t="shared" si="136"/>
        <v>4.2866615035410539E-19</v>
      </c>
      <c r="AC277" s="26">
        <f t="shared" si="136"/>
        <v>1.4917582032322882E-18</v>
      </c>
      <c r="AD277" s="26">
        <f t="shared" si="136"/>
        <v>4.9916524492772455E-18</v>
      </c>
      <c r="AE277" s="26">
        <f t="shared" si="136"/>
        <v>1.6084213447671141E-17</v>
      </c>
      <c r="AF277" s="26">
        <f t="shared" si="136"/>
        <v>4.9975948926692772E-17</v>
      </c>
      <c r="AG277" s="26">
        <f t="shared" si="136"/>
        <v>1.4992784678007811E-16</v>
      </c>
      <c r="AH277" s="26">
        <f t="shared" si="136"/>
        <v>4.3479075566222366E-16</v>
      </c>
      <c r="AI277" s="26">
        <f t="shared" si="136"/>
        <v>1.2202192175036632E-15</v>
      </c>
      <c r="AJ277" s="26">
        <f t="shared" si="137"/>
        <v>3.3174709975880823E-15</v>
      </c>
      <c r="AK277" s="26">
        <f t="shared" si="137"/>
        <v>8.7460599027322245E-15</v>
      </c>
      <c r="AL277" s="26">
        <f t="shared" si="137"/>
        <v>2.2379623868755974E-14</v>
      </c>
      <c r="AM277" s="26">
        <f t="shared" si="137"/>
        <v>5.5629350759478981E-14</v>
      </c>
      <c r="AN277" s="26">
        <f t="shared" si="137"/>
        <v>1.3443759766874132E-13</v>
      </c>
      <c r="AO277" s="26">
        <f t="shared" si="137"/>
        <v>3.1611002695082476E-13</v>
      </c>
      <c r="AP277" s="26">
        <f t="shared" si="137"/>
        <v>7.2372558801899309E-13</v>
      </c>
      <c r="AQ277" s="26">
        <f t="shared" si="137"/>
        <v>1.614464773273135E-12</v>
      </c>
      <c r="AR277" s="26">
        <f t="shared" si="137"/>
        <v>3.5114608818690772E-12</v>
      </c>
      <c r="AS277" s="26">
        <f t="shared" si="137"/>
        <v>7.4511487005514482E-12</v>
      </c>
      <c r="AT277" s="26">
        <f t="shared" si="137"/>
        <v>1.5434522308285123E-11</v>
      </c>
      <c r="AU277" s="26">
        <f t="shared" si="137"/>
        <v>3.1227986995832728E-11</v>
      </c>
      <c r="AV277" s="26">
        <f t="shared" si="137"/>
        <v>6.1746247014487169E-11</v>
      </c>
      <c r="AW277" s="26">
        <f t="shared" si="137"/>
        <v>1.1937607756134165E-10</v>
      </c>
      <c r="AX277" s="26">
        <f t="shared" si="137"/>
        <v>2.2577649451818998E-10</v>
      </c>
      <c r="AY277" s="26">
        <f t="shared" si="135"/>
        <v>4.1792670261877969E-10</v>
      </c>
      <c r="AZ277" s="26">
        <f t="shared" si="135"/>
        <v>7.5749214849653606E-10</v>
      </c>
      <c r="BA277" s="26">
        <f t="shared" si="135"/>
        <v>1.3449350391673202E-9</v>
      </c>
      <c r="BB277" s="26">
        <f t="shared" si="135"/>
        <v>2.3401869681511445E-9</v>
      </c>
      <c r="BC277" s="26">
        <f t="shared" si="135"/>
        <v>3.9920836515519435E-9</v>
      </c>
      <c r="BD277" s="26">
        <f t="shared" si="135"/>
        <v>6.6790630324041776E-9</v>
      </c>
      <c r="BE277" s="26">
        <f t="shared" si="135"/>
        <v>1.0963744977720073E-8</v>
      </c>
      <c r="BF277" s="26">
        <f t="shared" si="135"/>
        <v>1.7663811352993491E-8</v>
      </c>
      <c r="BG277" s="26">
        <f t="shared" si="135"/>
        <v>2.7940937958371608E-8</v>
      </c>
      <c r="BH277" s="26">
        <f t="shared" si="135"/>
        <v>4.3408242899612999E-8</v>
      </c>
      <c r="BI277" s="26">
        <f t="shared" si="135"/>
        <v>6.6254686530988324E-8</v>
      </c>
      <c r="BJ277" s="26">
        <f t="shared" si="135"/>
        <v>9.938202979648195E-8</v>
      </c>
      <c r="BK277" s="26">
        <f t="shared" si="135"/>
        <v>1.46546382920236E-7</v>
      </c>
      <c r="BL277" s="26">
        <f t="shared" si="135"/>
        <v>2.1249225523434296E-7</v>
      </c>
      <c r="BM277" s="26">
        <f t="shared" si="135"/>
        <v>3.0306272467848916E-7</v>
      </c>
      <c r="BN277" s="26">
        <f t="shared" si="135"/>
        <v>4.252654362423958E-7</v>
      </c>
      <c r="BO277" s="26">
        <f t="shared" si="134"/>
        <v>5.8727131671568895E-7</v>
      </c>
      <c r="BP277" s="26">
        <f t="shared" si="134"/>
        <v>7.9832194616039187E-7</v>
      </c>
      <c r="BQ277" s="26">
        <f t="shared" si="134"/>
        <v>1.0685232202454456E-6</v>
      </c>
      <c r="BR277" s="26">
        <f t="shared" si="134"/>
        <v>1.4085078812326313E-6</v>
      </c>
      <c r="BS277" s="26">
        <f t="shared" si="134"/>
        <v>1.8289579950334194E-6</v>
      </c>
      <c r="BT277" s="26">
        <f t="shared" si="134"/>
        <v>2.3399903759986361E-6</v>
      </c>
      <c r="BU277" s="26">
        <f t="shared" si="134"/>
        <v>2.9504226479982875E-6</v>
      </c>
      <c r="BV277" s="26">
        <f t="shared" si="134"/>
        <v>3.6669538625121516E-6</v>
      </c>
      <c r="BW277" s="26">
        <f t="shared" si="134"/>
        <v>4.4933096625148981E-6</v>
      </c>
      <c r="BX277" s="26">
        <f t="shared" si="134"/>
        <v>5.4294158422054975E-6</v>
      </c>
      <c r="BY277" s="26">
        <f t="shared" si="134"/>
        <v>6.4706736749572435E-6</v>
      </c>
      <c r="BZ277" s="26">
        <f t="shared" si="134"/>
        <v>7.6074136448821536E-6</v>
      </c>
      <c r="CA277" s="26">
        <f t="shared" si="134"/>
        <v>8.8245998280633047E-6</v>
      </c>
      <c r="CB277" s="26">
        <f t="shared" si="134"/>
        <v>1.0101844540019846E-5</v>
      </c>
      <c r="CC277" s="26">
        <f t="shared" si="134"/>
        <v>1.1413772402360077E-5</v>
      </c>
      <c r="CD277" s="26">
        <f t="shared" si="139"/>
        <v>1.2730746141093945E-5</v>
      </c>
      <c r="CE277" s="26">
        <f t="shared" si="139"/>
        <v>1.4019935623736343E-5</v>
      </c>
      <c r="CF277" s="26">
        <f t="shared" si="139"/>
        <v>1.5246679990813277E-5</v>
      </c>
      <c r="CG277" s="26">
        <f t="shared" si="139"/>
        <v>1.6376063693836481E-5</v>
      </c>
      <c r="CH277" s="26">
        <f t="shared" si="139"/>
        <v>1.7374604162972862E-5</v>
      </c>
      <c r="CI277" s="26">
        <f t="shared" si="145"/>
        <v>1.821193448407998E-5</v>
      </c>
      <c r="CJ277" s="26">
        <f t="shared" si="145"/>
        <v>1.8862360715654266E-5</v>
      </c>
      <c r="CK277" s="26">
        <f t="shared" si="145"/>
        <v>1.9306180967787306E-5</v>
      </c>
      <c r="CL277" s="26">
        <f t="shared" si="145"/>
        <v>1.9530671444156928E-5</v>
      </c>
      <c r="CM277" s="26">
        <f t="shared" si="145"/>
        <v>1.9530671444156932E-5</v>
      </c>
      <c r="CN277" s="26">
        <f t="shared" si="145"/>
        <v>1.9308731995927873E-5</v>
      </c>
      <c r="CO277" s="26">
        <f t="shared" si="145"/>
        <v>1.8874827906131745E-5</v>
      </c>
      <c r="CP277" s="26">
        <f t="shared" si="145"/>
        <v>1.8245666975927348E-5</v>
      </c>
      <c r="CQ277" s="26">
        <f t="shared" si="145"/>
        <v>1.7443659636326158E-5</v>
      </c>
      <c r="CR277" s="26">
        <f t="shared" si="145"/>
        <v>1.6495634656091034E-5</v>
      </c>
      <c r="CS277" s="26">
        <f t="shared" si="145"/>
        <v>1.5431400162149688E-5</v>
      </c>
      <c r="CT277" s="26">
        <f t="shared" si="145"/>
        <v>1.4282253341564071E-5</v>
      </c>
      <c r="CU277" s="26">
        <f t="shared" si="145"/>
        <v>1.3079537270695521E-5</v>
      </c>
      <c r="CV277" s="26">
        <f t="shared" si="145"/>
        <v>1.185333065156779E-5</v>
      </c>
      <c r="CW277" s="26">
        <f t="shared" si="145"/>
        <v>1.0631337800890709E-5</v>
      </c>
      <c r="CX277" s="26">
        <f t="shared" si="145"/>
        <v>9.4380243742601007E-6</v>
      </c>
      <c r="CY277" s="26">
        <f t="shared" si="142"/>
        <v>8.2940214198043463E-6</v>
      </c>
      <c r="CZ277" s="26">
        <f t="shared" si="142"/>
        <v>7.2157986352297829E-6</v>
      </c>
      <c r="DA277" s="26">
        <f t="shared" si="142"/>
        <v>6.2155889234157576E-6</v>
      </c>
      <c r="DB277" s="26">
        <f t="shared" si="142"/>
        <v>5.3015317287957789E-6</v>
      </c>
      <c r="DC277" s="26">
        <f t="shared" si="142"/>
        <v>4.4779928194682996E-6</v>
      </c>
      <c r="DD277" s="26">
        <f t="shared" si="142"/>
        <v>3.7460132239782799E-6</v>
      </c>
      <c r="DE277" s="26">
        <f t="shared" si="142"/>
        <v>3.1038395284391468E-6</v>
      </c>
      <c r="DF277" s="26">
        <f t="shared" si="142"/>
        <v>2.5474909337189186E-6</v>
      </c>
      <c r="DG277" s="26">
        <f t="shared" si="142"/>
        <v>2.0713244040518346E-6</v>
      </c>
      <c r="DH277" s="26">
        <f t="shared" si="142"/>
        <v>1.6685668810417577E-6</v>
      </c>
      <c r="DI277" s="26">
        <f t="shared" si="142"/>
        <v>1.3317919142259886E-6</v>
      </c>
      <c r="DJ277" s="26">
        <f t="shared" si="142"/>
        <v>1.0533263321605546E-6</v>
      </c>
      <c r="DK277" s="26">
        <f t="shared" si="142"/>
        <v>8.2558009817989402E-7</v>
      </c>
      <c r="DL277" s="26">
        <f t="shared" si="140"/>
        <v>6.4129882626474129E-7</v>
      </c>
      <c r="DM277" s="26">
        <f t="shared" si="140"/>
        <v>4.937433441153314E-7</v>
      </c>
      <c r="DN277" s="26">
        <f t="shared" si="140"/>
        <v>3.7680413103538426E-7</v>
      </c>
      <c r="DO277" s="26">
        <f t="shared" si="140"/>
        <v>2.8506051652242145E-7</v>
      </c>
      <c r="DP277" s="26">
        <f t="shared" si="140"/>
        <v>2.137953873918157E-7</v>
      </c>
      <c r="DQ277" s="26">
        <f t="shared" si="140"/>
        <v>1.5897605729134919E-7</v>
      </c>
      <c r="DR277" s="26">
        <f t="shared" si="140"/>
        <v>1.1721116088430101E-7</v>
      </c>
      <c r="DS277" s="26">
        <f t="shared" si="140"/>
        <v>8.5692193251547539E-8</v>
      </c>
      <c r="DT277" s="26">
        <f t="shared" si="140"/>
        <v>6.2126840107371709E-8</v>
      </c>
      <c r="DU277" s="26">
        <f t="shared" si="140"/>
        <v>4.4669711482159747E-8</v>
      </c>
      <c r="DV277" s="26">
        <f t="shared" si="140"/>
        <v>3.185463031924516E-8</v>
      </c>
      <c r="DW277" s="26">
        <f t="shared" si="140"/>
        <v>2.2531323884344238E-8</v>
      </c>
      <c r="DX277" s="26">
        <f t="shared" si="140"/>
        <v>1.5808267564015676E-8</v>
      </c>
      <c r="DY277" s="26">
        <f t="shared" si="140"/>
        <v>1.1002554224554975E-8</v>
      </c>
      <c r="DZ277" s="26">
        <f t="shared" si="140"/>
        <v>7.5970017264784061E-9</v>
      </c>
      <c r="EA277" s="26">
        <f t="shared" si="146"/>
        <v>5.2042452771938301E-9</v>
      </c>
      <c r="EB277" s="26">
        <f t="shared" si="146"/>
        <v>3.5372604618426989E-9</v>
      </c>
      <c r="EC277" s="26">
        <f t="shared" si="143"/>
        <v>2.3855942649636732E-9</v>
      </c>
      <c r="ED277" s="26">
        <f t="shared" si="143"/>
        <v>1.5965130850141548E-9</v>
      </c>
      <c r="EE277" s="26">
        <f t="shared" si="143"/>
        <v>1.0602796824139759E-9</v>
      </c>
      <c r="EF277" s="26">
        <f t="shared" si="143"/>
        <v>6.9882069977285474E-10</v>
      </c>
      <c r="EG277" s="26">
        <f t="shared" si="143"/>
        <v>4.571233148890071E-10</v>
      </c>
      <c r="EH277" s="26">
        <f t="shared" si="143"/>
        <v>2.9678901787570118E-10</v>
      </c>
      <c r="EI277" s="26">
        <f t="shared" si="143"/>
        <v>1.9126403374211818E-10</v>
      </c>
      <c r="EJ277" s="26">
        <f t="shared" si="143"/>
        <v>1.2235272746738287E-10</v>
      </c>
      <c r="EK277" s="26">
        <f t="shared" si="143"/>
        <v>7.7698447369798953E-11</v>
      </c>
      <c r="EL277" s="26">
        <f t="shared" si="143"/>
        <v>4.8983803776611992E-11</v>
      </c>
      <c r="EM277" s="26">
        <f t="shared" si="143"/>
        <v>3.0658927543635043E-11</v>
      </c>
      <c r="EN277" s="26">
        <f t="shared" si="143"/>
        <v>1.9052333544973142E-11</v>
      </c>
      <c r="EO277" s="26">
        <f t="shared" si="143"/>
        <v>1.1755695166047239E-11</v>
      </c>
      <c r="EP277" s="26">
        <f t="shared" si="143"/>
        <v>7.202432953845833E-12</v>
      </c>
      <c r="EQ277" s="26">
        <f t="shared" si="143"/>
        <v>4.3818997691229456E-12</v>
      </c>
      <c r="ER277" s="26">
        <f t="shared" si="141"/>
        <v>2.6473977771784732E-12</v>
      </c>
      <c r="ES277" s="26">
        <f t="shared" si="138"/>
        <v>1.5884386663070736E-12</v>
      </c>
      <c r="ET277" s="26">
        <f t="shared" si="138"/>
        <v>9.4653536964875423E-13</v>
      </c>
      <c r="EU277" s="26">
        <f t="shared" si="138"/>
        <v>5.6019440244516465E-13</v>
      </c>
      <c r="EV277" s="26">
        <f t="shared" si="138"/>
        <v>3.2930346630223403E-13</v>
      </c>
      <c r="EW277" s="26">
        <f t="shared" si="138"/>
        <v>1.9227786287445841E-13</v>
      </c>
      <c r="EX277" s="26">
        <f t="shared" si="138"/>
        <v>1.1152116046718684E-13</v>
      </c>
      <c r="EY277" s="26">
        <f t="shared" si="138"/>
        <v>6.42539136466569E-14</v>
      </c>
      <c r="EZ277" s="26">
        <f t="shared" si="138"/>
        <v>3.6776911100388346E-14</v>
      </c>
      <c r="FA277" s="26">
        <f t="shared" si="138"/>
        <v>2.0912361213946739E-14</v>
      </c>
      <c r="FB277" s="26">
        <f t="shared" si="138"/>
        <v>1.1814126140346407E-14</v>
      </c>
      <c r="FC277" s="26">
        <f t="shared" si="138"/>
        <v>6.6311546723235366E-15</v>
      </c>
      <c r="FD277" s="26">
        <f t="shared" si="138"/>
        <v>3.6981439518726578E-15</v>
      </c>
      <c r="FE277" s="26">
        <f t="shared" si="138"/>
        <v>2.049289960591883E-15</v>
      </c>
      <c r="FF277" s="26">
        <f t="shared" si="138"/>
        <v>1.1284064972879362E-15</v>
      </c>
      <c r="FG277" s="26">
        <f t="shared" si="138"/>
        <v>6.1742997021414858E-16</v>
      </c>
      <c r="FH277" s="26">
        <f t="shared" si="147"/>
        <v>3.3572754630394303E-16</v>
      </c>
    </row>
    <row r="278" spans="2:164" ht="19.2" customHeight="1" x14ac:dyDescent="0.3">
      <c r="B278" s="26">
        <f t="shared" si="130"/>
        <v>6.6482910096645246E-4</v>
      </c>
      <c r="C278" s="3">
        <v>55</v>
      </c>
      <c r="D278" s="26">
        <f t="shared" si="149"/>
        <v>1.0941833340867386E-41</v>
      </c>
      <c r="E278" s="26">
        <f t="shared" si="149"/>
        <v>9.5193950065546256E-40</v>
      </c>
      <c r="F278" s="26">
        <f t="shared" si="149"/>
        <v>4.1409368278512195E-38</v>
      </c>
      <c r="G278" s="26">
        <f t="shared" si="149"/>
        <v>1.2008716800768688E-36</v>
      </c>
      <c r="H278" s="26">
        <f t="shared" si="149"/>
        <v>2.6118959041671831E-35</v>
      </c>
      <c r="I278" s="26">
        <f t="shared" si="149"/>
        <v>4.5446988732509069E-34</v>
      </c>
      <c r="J278" s="26">
        <f t="shared" si="149"/>
        <v>6.5898133662137496E-33</v>
      </c>
      <c r="K278" s="26">
        <f t="shared" si="149"/>
        <v>8.1901966122942413E-32</v>
      </c>
      <c r="L278" s="26">
        <f t="shared" si="149"/>
        <v>8.9068388158700323E-31</v>
      </c>
      <c r="M278" s="26">
        <f t="shared" si="149"/>
        <v>8.6099441886743446E-30</v>
      </c>
      <c r="N278" s="26">
        <f t="shared" si="149"/>
        <v>7.4906514441467718E-29</v>
      </c>
      <c r="O278" s="26">
        <f t="shared" si="149"/>
        <v>5.9244243240068996E-28</v>
      </c>
      <c r="P278" s="26">
        <f t="shared" si="149"/>
        <v>4.2952076349050341E-27</v>
      </c>
      <c r="Q278" s="26">
        <f t="shared" si="149"/>
        <v>2.8744851095133728E-26</v>
      </c>
      <c r="R278" s="26">
        <f t="shared" si="149"/>
        <v>1.7862871751975897E-25</v>
      </c>
      <c r="S278" s="26">
        <f t="shared" si="149"/>
        <v>1.0360465616146018E-24</v>
      </c>
      <c r="T278" s="26">
        <f t="shared" si="136"/>
        <v>5.6335031787794045E-24</v>
      </c>
      <c r="U278" s="26">
        <f t="shared" si="136"/>
        <v>2.8830280973753225E-23</v>
      </c>
      <c r="V278" s="26">
        <f t="shared" si="136"/>
        <v>1.3934635803980797E-22</v>
      </c>
      <c r="W278" s="26">
        <f t="shared" si="136"/>
        <v>6.3805963944543802E-22</v>
      </c>
      <c r="X278" s="26">
        <f t="shared" si="136"/>
        <v>2.7755594315876689E-21</v>
      </c>
      <c r="Y278" s="26">
        <f t="shared" si="136"/>
        <v>1.1498746216577471E-20</v>
      </c>
      <c r="Z278" s="26">
        <f t="shared" si="136"/>
        <v>4.5472314583738025E-20</v>
      </c>
      <c r="AA278" s="26">
        <f t="shared" si="136"/>
        <v>1.7200397255587919E-19</v>
      </c>
      <c r="AB278" s="26">
        <f t="shared" si="136"/>
        <v>6.2351440051506215E-19</v>
      </c>
      <c r="AC278" s="26">
        <f t="shared" si="136"/>
        <v>2.1698301137924185E-18</v>
      </c>
      <c r="AD278" s="26">
        <f t="shared" si="136"/>
        <v>7.2605853807669004E-18</v>
      </c>
      <c r="AE278" s="26">
        <f t="shared" si="136"/>
        <v>2.3395219560248927E-17</v>
      </c>
      <c r="AF278" s="26">
        <f t="shared" si="136"/>
        <v>7.2692289347916739E-17</v>
      </c>
      <c r="AG278" s="26">
        <f t="shared" si="136"/>
        <v>2.1807686804374992E-16</v>
      </c>
      <c r="AH278" s="26">
        <f t="shared" si="136"/>
        <v>6.3242291732687057E-16</v>
      </c>
      <c r="AI278" s="26">
        <f t="shared" ref="AI278:AX293" si="150">$B278*AI$221</f>
        <v>1.774864316368964E-15</v>
      </c>
      <c r="AJ278" s="26">
        <f t="shared" si="150"/>
        <v>4.8254123601281181E-15</v>
      </c>
      <c r="AK278" s="26">
        <f t="shared" si="150"/>
        <v>1.2721541676701413E-14</v>
      </c>
      <c r="AL278" s="26">
        <f t="shared" si="150"/>
        <v>3.2552180172735954E-14</v>
      </c>
      <c r="AM278" s="26">
        <f t="shared" si="150"/>
        <v>8.0915419286514857E-14</v>
      </c>
      <c r="AN278" s="26">
        <f t="shared" si="150"/>
        <v>1.9554559660907821E-13</v>
      </c>
      <c r="AO278" s="26">
        <f t="shared" si="150"/>
        <v>4.5979640283756318E-13</v>
      </c>
      <c r="AP278" s="26">
        <f t="shared" si="150"/>
        <v>1.0526917643912623E-12</v>
      </c>
      <c r="AQ278" s="26">
        <f t="shared" si="150"/>
        <v>2.3483123974881957E-12</v>
      </c>
      <c r="AR278" s="26">
        <f t="shared" si="150"/>
        <v>5.1075794645368382E-12</v>
      </c>
      <c r="AS278" s="26">
        <f t="shared" si="150"/>
        <v>1.0838034473529375E-11</v>
      </c>
      <c r="AT278" s="26">
        <f t="shared" si="150"/>
        <v>2.2450214266596536E-11</v>
      </c>
      <c r="AU278" s="26">
        <f t="shared" si="150"/>
        <v>4.5422526539393046E-11</v>
      </c>
      <c r="AV278" s="26">
        <f t="shared" si="150"/>
        <v>8.9812722930163118E-11</v>
      </c>
      <c r="AW278" s="26">
        <f t="shared" si="150"/>
        <v>1.7363793099831507E-10</v>
      </c>
      <c r="AX278" s="26">
        <f t="shared" si="150"/>
        <v>3.2840217384463987E-10</v>
      </c>
      <c r="AY278" s="26">
        <f t="shared" ref="AY278:BN293" si="151">$B278*AY$221</f>
        <v>6.0789338562731572E-10</v>
      </c>
      <c r="AZ278" s="26">
        <f t="shared" si="151"/>
        <v>1.1018067614495066E-9</v>
      </c>
      <c r="BA278" s="26">
        <f t="shared" si="151"/>
        <v>1.956269147879738E-9</v>
      </c>
      <c r="BB278" s="26">
        <f t="shared" si="151"/>
        <v>3.4039083173107544E-9</v>
      </c>
      <c r="BC278" s="26">
        <f t="shared" si="151"/>
        <v>5.8066671295300981E-9</v>
      </c>
      <c r="BD278" s="26">
        <f t="shared" si="151"/>
        <v>9.7150007744060739E-9</v>
      </c>
      <c r="BE278" s="26">
        <f t="shared" si="151"/>
        <v>1.5947265422138284E-8</v>
      </c>
      <c r="BF278" s="26">
        <f t="shared" si="151"/>
        <v>2.569281651344507E-8</v>
      </c>
      <c r="BG278" s="26">
        <f t="shared" si="151"/>
        <v>4.0641364303085961E-8</v>
      </c>
      <c r="BH278" s="26">
        <f t="shared" si="151"/>
        <v>6.3139262399437065E-8</v>
      </c>
      <c r="BI278" s="26">
        <f t="shared" si="151"/>
        <v>9.6370453135982985E-8</v>
      </c>
      <c r="BJ278" s="26">
        <f t="shared" si="151"/>
        <v>1.445556797039737E-7</v>
      </c>
      <c r="BK278" s="26">
        <f t="shared" si="151"/>
        <v>2.1315837515670683E-7</v>
      </c>
      <c r="BL278" s="26">
        <f t="shared" si="151"/>
        <v>3.0907964397722603E-7</v>
      </c>
      <c r="BM278" s="26">
        <f t="shared" si="151"/>
        <v>4.4081850862325678E-7</v>
      </c>
      <c r="BN278" s="26">
        <f t="shared" si="151"/>
        <v>6.1856790726166641E-7</v>
      </c>
      <c r="BO278" s="26">
        <f t="shared" si="134"/>
        <v>8.5421282431372898E-7</v>
      </c>
      <c r="BP278" s="26">
        <f t="shared" si="134"/>
        <v>1.1611955580514786E-6</v>
      </c>
      <c r="BQ278" s="26">
        <f t="shared" si="134"/>
        <v>1.5542155930842838E-6</v>
      </c>
      <c r="BR278" s="26">
        <f t="shared" si="134"/>
        <v>2.0487387363383722E-6</v>
      </c>
      <c r="BS278" s="26">
        <f t="shared" si="134"/>
        <v>2.6603025382304275E-6</v>
      </c>
      <c r="BT278" s="26">
        <f t="shared" si="134"/>
        <v>3.4036223650889241E-6</v>
      </c>
      <c r="BU278" s="26">
        <f t="shared" si="134"/>
        <v>4.2915238516338709E-6</v>
      </c>
      <c r="BV278" s="26">
        <f t="shared" si="134"/>
        <v>5.333751072744946E-6</v>
      </c>
      <c r="BW278" s="26">
        <f t="shared" si="134"/>
        <v>6.5357231454762133E-6</v>
      </c>
      <c r="BX278" s="26">
        <f t="shared" si="134"/>
        <v>7.897332134117085E-6</v>
      </c>
      <c r="BY278" s="26">
        <f t="shared" si="134"/>
        <v>9.4118889817559881E-6</v>
      </c>
      <c r="BZ278" s="26">
        <f t="shared" si="134"/>
        <v>1.1065328938010402E-5</v>
      </c>
      <c r="CA278" s="26">
        <f t="shared" si="134"/>
        <v>1.2835781568092073E-5</v>
      </c>
      <c r="CB278" s="26">
        <f t="shared" si="134"/>
        <v>1.469359205821068E-5</v>
      </c>
      <c r="CC278" s="26">
        <f t="shared" si="134"/>
        <v>1.6601850767069199E-5</v>
      </c>
      <c r="CD278" s="26">
        <f t="shared" si="139"/>
        <v>1.8517448932500277E-5</v>
      </c>
      <c r="CE278" s="26">
        <f t="shared" si="139"/>
        <v>2.0392633634525583E-5</v>
      </c>
      <c r="CF278" s="26">
        <f t="shared" si="139"/>
        <v>2.2176989077546576E-5</v>
      </c>
      <c r="CG278" s="26">
        <f t="shared" si="139"/>
        <v>2.3819729009216692E-5</v>
      </c>
      <c r="CH278" s="26">
        <f t="shared" si="139"/>
        <v>2.52721515097787E-5</v>
      </c>
      <c r="CI278" s="26">
        <f t="shared" si="145"/>
        <v>2.6490086522298144E-5</v>
      </c>
      <c r="CJ278" s="26">
        <f t="shared" si="145"/>
        <v>2.7436161040951648E-5</v>
      </c>
      <c r="CK278" s="26">
        <f t="shared" si="145"/>
        <v>2.8081717771326985E-5</v>
      </c>
      <c r="CL278" s="26">
        <f t="shared" si="145"/>
        <v>2.8408249373319161E-5</v>
      </c>
      <c r="CM278" s="26">
        <f t="shared" si="145"/>
        <v>2.8408249373319164E-5</v>
      </c>
      <c r="CN278" s="26">
        <f t="shared" si="145"/>
        <v>2.8085428357713263E-5</v>
      </c>
      <c r="CO278" s="26">
        <f t="shared" si="145"/>
        <v>2.7454295136191624E-5</v>
      </c>
      <c r="CP278" s="26">
        <f t="shared" si="145"/>
        <v>2.6539151964985224E-5</v>
      </c>
      <c r="CQ278" s="26">
        <f t="shared" si="145"/>
        <v>2.5372595834656222E-5</v>
      </c>
      <c r="CR278" s="26">
        <f t="shared" si="145"/>
        <v>2.399365040885968E-5</v>
      </c>
      <c r="CS278" s="26">
        <f t="shared" si="145"/>
        <v>2.2445672963126813E-5</v>
      </c>
      <c r="CT278" s="26">
        <f t="shared" si="145"/>
        <v>2.0774186678638644E-5</v>
      </c>
      <c r="CU278" s="26">
        <f t="shared" si="145"/>
        <v>1.9024781484648026E-5</v>
      </c>
      <c r="CV278" s="26">
        <f t="shared" si="145"/>
        <v>1.7241208220462234E-5</v>
      </c>
      <c r="CW278" s="26">
        <f t="shared" si="145"/>
        <v>1.5463764074022844E-5</v>
      </c>
      <c r="CX278" s="26">
        <f t="shared" si="145"/>
        <v>1.3728035453469233E-5</v>
      </c>
      <c r="CY278" s="26">
        <f t="shared" si="142"/>
        <v>1.2064031156079046E-5</v>
      </c>
      <c r="CZ278" s="26">
        <f t="shared" si="142"/>
        <v>1.0495707105788771E-5</v>
      </c>
      <c r="DA278" s="26">
        <f t="shared" si="142"/>
        <v>9.0408566158774626E-6</v>
      </c>
      <c r="DB278" s="26">
        <f t="shared" si="142"/>
        <v>7.7113188782484045E-6</v>
      </c>
      <c r="DC278" s="26">
        <f t="shared" si="142"/>
        <v>6.513444101044797E-6</v>
      </c>
      <c r="DD278" s="26">
        <f t="shared" si="142"/>
        <v>5.4487465076047691E-6</v>
      </c>
      <c r="DE278" s="26">
        <f t="shared" si="142"/>
        <v>4.5146756777296663E-6</v>
      </c>
      <c r="DF278" s="26">
        <f t="shared" si="142"/>
        <v>3.7054413581366074E-6</v>
      </c>
      <c r="DG278" s="26">
        <f t="shared" si="142"/>
        <v>3.0128354968026677E-6</v>
      </c>
      <c r="DH278" s="26">
        <f t="shared" si="142"/>
        <v>2.4270063724243737E-6</v>
      </c>
      <c r="DI278" s="26">
        <f t="shared" si="142"/>
        <v>1.937151875237801E-6</v>
      </c>
      <c r="DJ278" s="26">
        <f t="shared" si="142"/>
        <v>1.5321110285971698E-6</v>
      </c>
      <c r="DK278" s="26">
        <f t="shared" si="142"/>
        <v>1.2008437791707545E-6</v>
      </c>
      <c r="DL278" s="26">
        <f t="shared" si="140"/>
        <v>9.3279829274871427E-7</v>
      </c>
      <c r="DM278" s="26">
        <f t="shared" si="140"/>
        <v>7.1817213689502731E-7</v>
      </c>
      <c r="DN278" s="26">
        <f t="shared" si="140"/>
        <v>5.4807873605146778E-7</v>
      </c>
      <c r="DO278" s="26">
        <f t="shared" si="140"/>
        <v>4.1463347857806739E-7</v>
      </c>
      <c r="DP278" s="26">
        <f t="shared" si="140"/>
        <v>3.1097510893354999E-7</v>
      </c>
      <c r="DQ278" s="26">
        <f t="shared" si="140"/>
        <v>2.3123790151468968E-7</v>
      </c>
      <c r="DR278" s="26">
        <f t="shared" si="140"/>
        <v>1.7048896128625595E-7</v>
      </c>
      <c r="DS278" s="26">
        <f t="shared" si="140"/>
        <v>1.2464319018406911E-7</v>
      </c>
      <c r="DT278" s="26">
        <f t="shared" si="140"/>
        <v>9.0366312883449723E-8</v>
      </c>
      <c r="DU278" s="26">
        <f t="shared" si="140"/>
        <v>6.4974125792232338E-8</v>
      </c>
      <c r="DV278" s="26">
        <f t="shared" si="140"/>
        <v>4.6334007737083851E-8</v>
      </c>
      <c r="DW278" s="26">
        <f t="shared" si="140"/>
        <v>3.2772834740864334E-8</v>
      </c>
      <c r="DX278" s="26">
        <f t="shared" si="140"/>
        <v>2.2993843729477341E-8</v>
      </c>
      <c r="DY278" s="26">
        <f t="shared" si="140"/>
        <v>1.6003715235716323E-8</v>
      </c>
      <c r="DZ278" s="26">
        <f t="shared" si="140"/>
        <v>1.1050184329423133E-8</v>
      </c>
      <c r="EA278" s="26">
        <f t="shared" si="146"/>
        <v>7.5698113122819318E-9</v>
      </c>
      <c r="EB278" s="26">
        <f t="shared" si="146"/>
        <v>5.1451061263166509E-9</v>
      </c>
      <c r="EC278" s="26">
        <f t="shared" si="143"/>
        <v>3.4699552944926146E-9</v>
      </c>
      <c r="ED278" s="26">
        <f t="shared" si="143"/>
        <v>2.322200850929679E-9</v>
      </c>
      <c r="EE278" s="26">
        <f t="shared" si="143"/>
        <v>1.5422249926021462E-9</v>
      </c>
      <c r="EF278" s="26">
        <f t="shared" si="143"/>
        <v>1.0164664723968792E-9</v>
      </c>
      <c r="EG278" s="26">
        <f t="shared" si="143"/>
        <v>6.649066398385555E-10</v>
      </c>
      <c r="EH278" s="26">
        <f t="shared" si="143"/>
        <v>4.3169311691011069E-10</v>
      </c>
      <c r="EI278" s="26">
        <f t="shared" si="143"/>
        <v>2.7820223089762635E-10</v>
      </c>
      <c r="EJ278" s="26">
        <f t="shared" si="143"/>
        <v>1.7796760358892049E-10</v>
      </c>
      <c r="EK278" s="26">
        <f t="shared" si="143"/>
        <v>1.1301592344698026E-10</v>
      </c>
      <c r="EL278" s="26">
        <f t="shared" si="143"/>
        <v>7.1249169129617423E-11</v>
      </c>
      <c r="EM278" s="26">
        <f t="shared" si="143"/>
        <v>4.4594803699832776E-11</v>
      </c>
      <c r="EN278" s="26">
        <f t="shared" si="143"/>
        <v>2.7712485156324564E-11</v>
      </c>
      <c r="EO278" s="26">
        <f t="shared" si="143"/>
        <v>1.7099192968795979E-11</v>
      </c>
      <c r="EP278" s="26">
        <f t="shared" si="143"/>
        <v>1.0476266114684846E-11</v>
      </c>
      <c r="EQ278" s="26">
        <f t="shared" si="143"/>
        <v>6.3736723914515545E-12</v>
      </c>
      <c r="ER278" s="26">
        <f t="shared" si="141"/>
        <v>3.8507604031686877E-12</v>
      </c>
      <c r="ES278" s="26">
        <f t="shared" si="138"/>
        <v>2.3104562419011971E-12</v>
      </c>
      <c r="ET278" s="26">
        <f t="shared" si="138"/>
        <v>1.3767787194890966E-12</v>
      </c>
      <c r="EU278" s="26">
        <f t="shared" si="138"/>
        <v>8.1482822173842105E-13</v>
      </c>
      <c r="EV278" s="26">
        <f t="shared" si="138"/>
        <v>4.7898686007597667E-13</v>
      </c>
      <c r="EW278" s="26">
        <f t="shared" si="138"/>
        <v>2.7967689145375758E-13</v>
      </c>
      <c r="EX278" s="26">
        <f t="shared" si="138"/>
        <v>1.6221259704318081E-13</v>
      </c>
      <c r="EY278" s="26">
        <f t="shared" si="138"/>
        <v>9.3460238031500902E-14</v>
      </c>
      <c r="EZ278" s="26">
        <f t="shared" si="138"/>
        <v>5.349368887329212E-14</v>
      </c>
      <c r="FA278" s="26">
        <f t="shared" si="138"/>
        <v>3.0417979947558883E-14</v>
      </c>
      <c r="FB278" s="26">
        <f t="shared" si="138"/>
        <v>1.7184183476867497E-14</v>
      </c>
      <c r="FC278" s="26">
        <f t="shared" si="138"/>
        <v>9.6453158870160495E-15</v>
      </c>
      <c r="FD278" s="26">
        <f t="shared" si="138"/>
        <v>5.3791184754511369E-15</v>
      </c>
      <c r="FE278" s="26">
        <f t="shared" si="138"/>
        <v>2.9807853972245563E-15</v>
      </c>
      <c r="FF278" s="26">
        <f t="shared" si="138"/>
        <v>1.6413185415097248E-15</v>
      </c>
      <c r="FG278" s="26">
        <f t="shared" si="138"/>
        <v>8.9807995667512483E-16</v>
      </c>
      <c r="FH278" s="26">
        <f t="shared" si="147"/>
        <v>4.8833097644209878E-16</v>
      </c>
    </row>
    <row r="279" spans="2:164" ht="19.2" customHeight="1" x14ac:dyDescent="0.3">
      <c r="B279" s="26">
        <f t="shared" si="130"/>
        <v>9.4975585852350342E-4</v>
      </c>
      <c r="C279" s="3">
        <v>56</v>
      </c>
      <c r="D279" s="26">
        <f t="shared" si="149"/>
        <v>1.5631190486953407E-41</v>
      </c>
      <c r="E279" s="26">
        <f t="shared" si="149"/>
        <v>1.3599135723649463E-39</v>
      </c>
      <c r="F279" s="26">
        <f t="shared" si="149"/>
        <v>5.9156240397874566E-38</v>
      </c>
      <c r="G279" s="26">
        <f t="shared" si="149"/>
        <v>1.7155309715383839E-36</v>
      </c>
      <c r="H279" s="26">
        <f t="shared" si="149"/>
        <v>3.7312798630959759E-35</v>
      </c>
      <c r="I279" s="26">
        <f t="shared" si="149"/>
        <v>6.4924269617870094E-34</v>
      </c>
      <c r="J279" s="26">
        <f t="shared" si="149"/>
        <v>9.4140190945910693E-33</v>
      </c>
      <c r="K279" s="26">
        <f t="shared" si="149"/>
        <v>1.1700280874706057E-31</v>
      </c>
      <c r="L279" s="26">
        <f t="shared" si="149"/>
        <v>1.2724055451242902E-30</v>
      </c>
      <c r="M279" s="26">
        <f t="shared" si="149"/>
        <v>1.2299920269534778E-29</v>
      </c>
      <c r="N279" s="26">
        <f t="shared" si="149"/>
        <v>1.0700930634495389E-28</v>
      </c>
      <c r="O279" s="26">
        <f t="shared" si="149"/>
        <v>8.4634633200098559E-28</v>
      </c>
      <c r="P279" s="26">
        <f t="shared" si="149"/>
        <v>6.1360109070071908E-27</v>
      </c>
      <c r="Q279" s="26">
        <f t="shared" si="149"/>
        <v>4.1064072993048176E-26</v>
      </c>
      <c r="R279" s="26">
        <f t="shared" si="149"/>
        <v>2.5518388217108422E-25</v>
      </c>
      <c r="S279" s="26">
        <f t="shared" si="149"/>
        <v>1.4800665165922881E-24</v>
      </c>
      <c r="T279" s="26">
        <f t="shared" ref="T279:AI294" si="152">$B279*T$221</f>
        <v>8.0478616839705767E-24</v>
      </c>
      <c r="U279" s="26">
        <f t="shared" si="152"/>
        <v>4.1186115676790316E-23</v>
      </c>
      <c r="V279" s="26">
        <f t="shared" si="152"/>
        <v>1.9906622577115423E-22</v>
      </c>
      <c r="W279" s="26">
        <f t="shared" si="152"/>
        <v>9.1151377063634002E-22</v>
      </c>
      <c r="X279" s="26">
        <f t="shared" si="152"/>
        <v>3.965084902268098E-21</v>
      </c>
      <c r="Y279" s="26">
        <f t="shared" si="152"/>
        <v>1.6426780309396387E-20</v>
      </c>
      <c r="Z279" s="26">
        <f t="shared" si="152"/>
        <v>6.4960449405340025E-20</v>
      </c>
      <c r="AA279" s="26">
        <f t="shared" si="152"/>
        <v>2.4571996079411311E-19</v>
      </c>
      <c r="AB279" s="26">
        <f t="shared" si="152"/>
        <v>8.907348578786601E-19</v>
      </c>
      <c r="AC279" s="26">
        <f t="shared" si="152"/>
        <v>3.0997573054177405E-18</v>
      </c>
      <c r="AD279" s="26">
        <f t="shared" si="152"/>
        <v>1.0372264829666999E-17</v>
      </c>
      <c r="AE279" s="26">
        <f t="shared" si="152"/>
        <v>3.3421742228927034E-17</v>
      </c>
      <c r="AF279" s="26">
        <f t="shared" si="152"/>
        <v>1.0384612763988105E-16</v>
      </c>
      <c r="AG279" s="26">
        <f t="shared" si="152"/>
        <v>3.1153838291964272E-16</v>
      </c>
      <c r="AH279" s="26">
        <f t="shared" si="152"/>
        <v>9.0346131046695778E-16</v>
      </c>
      <c r="AI279" s="26">
        <f t="shared" si="150"/>
        <v>2.5355204519556628E-15</v>
      </c>
      <c r="AJ279" s="26">
        <f t="shared" si="150"/>
        <v>6.893446228754454E-15</v>
      </c>
      <c r="AK279" s="26">
        <f t="shared" si="150"/>
        <v>1.8173630966716301E-14</v>
      </c>
      <c r="AL279" s="26">
        <f t="shared" si="150"/>
        <v>4.6503114532479929E-14</v>
      </c>
      <c r="AM279" s="26">
        <f t="shared" si="150"/>
        <v>1.1559345612359264E-13</v>
      </c>
      <c r="AN279" s="26">
        <f t="shared" si="150"/>
        <v>2.7935085229868318E-13</v>
      </c>
      <c r="AO279" s="26">
        <f t="shared" si="150"/>
        <v>6.5685200405366152E-13</v>
      </c>
      <c r="AP279" s="26">
        <f t="shared" si="150"/>
        <v>1.5038453777018032E-12</v>
      </c>
      <c r="AQ279" s="26">
        <f t="shared" si="150"/>
        <v>3.3547319964117076E-12</v>
      </c>
      <c r="AR279" s="26">
        <f t="shared" si="150"/>
        <v>7.2965420921954822E-12</v>
      </c>
      <c r="AS279" s="26">
        <f t="shared" si="150"/>
        <v>1.5482906390756249E-11</v>
      </c>
      <c r="AT279" s="26">
        <f t="shared" si="150"/>
        <v>3.2071734666566473E-11</v>
      </c>
      <c r="AU279" s="26">
        <f t="shared" si="150"/>
        <v>6.4889323627704339E-11</v>
      </c>
      <c r="AV279" s="26">
        <f t="shared" si="150"/>
        <v>1.2830388990023302E-10</v>
      </c>
      <c r="AW279" s="26">
        <f t="shared" si="150"/>
        <v>2.480541871404501E-10</v>
      </c>
      <c r="AX279" s="26">
        <f t="shared" si="150"/>
        <v>4.6914596263519981E-10</v>
      </c>
      <c r="AY279" s="26">
        <f t="shared" si="151"/>
        <v>8.6841912232473662E-10</v>
      </c>
      <c r="AZ279" s="26">
        <f t="shared" si="151"/>
        <v>1.5740096592135807E-9</v>
      </c>
      <c r="BA279" s="26">
        <f t="shared" si="151"/>
        <v>2.7946702112567679E-9</v>
      </c>
      <c r="BB279" s="26">
        <f t="shared" si="151"/>
        <v>4.8627261675867919E-9</v>
      </c>
      <c r="BC279" s="26">
        <f t="shared" si="151"/>
        <v>8.2952387564715683E-9</v>
      </c>
      <c r="BD279" s="26">
        <f t="shared" si="151"/>
        <v>1.3878572534865817E-8</v>
      </c>
      <c r="BE279" s="26">
        <f t="shared" si="151"/>
        <v>2.2781807745911834E-8</v>
      </c>
      <c r="BF279" s="26">
        <f t="shared" si="151"/>
        <v>3.6704023590635809E-8</v>
      </c>
      <c r="BG279" s="26">
        <f t="shared" si="151"/>
        <v>5.8059091861551366E-8</v>
      </c>
      <c r="BH279" s="26">
        <f t="shared" si="151"/>
        <v>9.0198946284910082E-8</v>
      </c>
      <c r="BI279" s="26">
        <f t="shared" si="151"/>
        <v>1.3767207590854712E-7</v>
      </c>
      <c r="BJ279" s="26">
        <f t="shared" si="151"/>
        <v>2.0650811386281955E-7</v>
      </c>
      <c r="BK279" s="26">
        <f t="shared" si="151"/>
        <v>3.0451196450958116E-7</v>
      </c>
      <c r="BL279" s="26">
        <f t="shared" si="151"/>
        <v>4.4154234853889429E-7</v>
      </c>
      <c r="BM279" s="26">
        <f t="shared" si="151"/>
        <v>6.2974072660465247E-7</v>
      </c>
      <c r="BN279" s="26">
        <f t="shared" si="151"/>
        <v>8.836684389452376E-7</v>
      </c>
      <c r="BO279" s="26">
        <f t="shared" si="134"/>
        <v>1.2203040347338986E-6</v>
      </c>
      <c r="BP279" s="26">
        <f t="shared" si="134"/>
        <v>1.6588507972163979E-6</v>
      </c>
      <c r="BQ279" s="26">
        <f t="shared" si="134"/>
        <v>2.2203079901204054E-6</v>
      </c>
      <c r="BR279" s="26">
        <f t="shared" si="134"/>
        <v>2.9267696233405311E-6</v>
      </c>
      <c r="BS279" s="26">
        <f t="shared" si="134"/>
        <v>3.8004321974720386E-6</v>
      </c>
      <c r="BT279" s="26">
        <f t="shared" si="134"/>
        <v>4.8623176644127479E-6</v>
      </c>
      <c r="BU279" s="26">
        <f t="shared" si="134"/>
        <v>6.1307483594769585E-6</v>
      </c>
      <c r="BV279" s="26">
        <f t="shared" si="134"/>
        <v>7.6196443896356371E-6</v>
      </c>
      <c r="BW279" s="26">
        <f t="shared" si="134"/>
        <v>9.3367473506803038E-6</v>
      </c>
      <c r="BX279" s="26">
        <f t="shared" si="134"/>
        <v>1.128190304873869E-5</v>
      </c>
      <c r="BY279" s="26">
        <f t="shared" si="134"/>
        <v>1.3445555688222839E-5</v>
      </c>
      <c r="BZ279" s="26">
        <f t="shared" si="134"/>
        <v>1.5807612768586286E-5</v>
      </c>
      <c r="CA279" s="26">
        <f t="shared" si="134"/>
        <v>1.8336830811560104E-5</v>
      </c>
      <c r="CB279" s="26">
        <f t="shared" si="134"/>
        <v>2.0990845797443826E-5</v>
      </c>
      <c r="CC279" s="26">
        <f t="shared" si="134"/>
        <v>2.3716929667241709E-5</v>
      </c>
      <c r="CD279" s="26">
        <f t="shared" si="139"/>
        <v>2.6453498475000391E-5</v>
      </c>
      <c r="CE279" s="26">
        <f t="shared" si="139"/>
        <v>2.9132333763607973E-5</v>
      </c>
      <c r="CF279" s="26">
        <f t="shared" si="139"/>
        <v>3.1681412967923676E-5</v>
      </c>
      <c r="CG279" s="26">
        <f t="shared" si="139"/>
        <v>3.4028184298880986E-5</v>
      </c>
      <c r="CH279" s="26">
        <f t="shared" si="139"/>
        <v>3.610307358539814E-5</v>
      </c>
      <c r="CI279" s="26">
        <f t="shared" si="145"/>
        <v>3.7842980746140205E-5</v>
      </c>
      <c r="CJ279" s="26">
        <f t="shared" si="145"/>
        <v>3.9194515772788063E-5</v>
      </c>
      <c r="CK279" s="26">
        <f t="shared" si="145"/>
        <v>4.0116739673324259E-5</v>
      </c>
      <c r="CL279" s="26">
        <f t="shared" si="145"/>
        <v>4.0583213390455941E-5</v>
      </c>
      <c r="CM279" s="26">
        <f t="shared" si="145"/>
        <v>4.0583213390455948E-5</v>
      </c>
      <c r="CN279" s="26">
        <f t="shared" si="145"/>
        <v>4.0122040511018944E-5</v>
      </c>
      <c r="CO279" s="26">
        <f t="shared" si="145"/>
        <v>3.9220421623130886E-5</v>
      </c>
      <c r="CP279" s="26">
        <f t="shared" si="145"/>
        <v>3.7913074235693169E-5</v>
      </c>
      <c r="CQ279" s="26">
        <f t="shared" si="145"/>
        <v>3.6246565478080314E-5</v>
      </c>
      <c r="CR279" s="26">
        <f t="shared" si="145"/>
        <v>3.4276643441228109E-5</v>
      </c>
      <c r="CS279" s="26">
        <f t="shared" si="145"/>
        <v>3.206524709018116E-5</v>
      </c>
      <c r="CT279" s="26">
        <f t="shared" si="145"/>
        <v>2.9677409540912343E-5</v>
      </c>
      <c r="CU279" s="26">
        <f t="shared" si="145"/>
        <v>2.717825926378289E-5</v>
      </c>
      <c r="CV279" s="26">
        <f t="shared" si="145"/>
        <v>2.463029745780319E-5</v>
      </c>
      <c r="CW279" s="26">
        <f t="shared" si="145"/>
        <v>2.2091091534318346E-5</v>
      </c>
      <c r="CX279" s="26">
        <f t="shared" si="145"/>
        <v>1.9611479219241759E-5</v>
      </c>
      <c r="CY279" s="26">
        <f t="shared" si="142"/>
        <v>1.7234330222970064E-5</v>
      </c>
      <c r="CZ279" s="26">
        <f t="shared" si="142"/>
        <v>1.4993867293983959E-5</v>
      </c>
      <c r="DA279" s="26">
        <f t="shared" si="142"/>
        <v>1.2915509451253516E-5</v>
      </c>
      <c r="DB279" s="26">
        <f t="shared" si="142"/>
        <v>1.1016169826069148E-5</v>
      </c>
      <c r="DC279" s="26">
        <f t="shared" si="142"/>
        <v>9.3049201443497093E-6</v>
      </c>
      <c r="DD279" s="26">
        <f t="shared" si="142"/>
        <v>7.7839235822925266E-6</v>
      </c>
      <c r="DE279" s="26">
        <f t="shared" si="142"/>
        <v>6.4495366824709517E-6</v>
      </c>
      <c r="DF279" s="26">
        <f t="shared" si="142"/>
        <v>5.2934876544808671E-6</v>
      </c>
      <c r="DG279" s="26">
        <f t="shared" si="142"/>
        <v>4.3040507097180966E-6</v>
      </c>
      <c r="DH279" s="26">
        <f t="shared" si="142"/>
        <v>3.467151960606248E-6</v>
      </c>
      <c r="DI279" s="26">
        <f t="shared" si="142"/>
        <v>2.7673598217682871E-6</v>
      </c>
      <c r="DJ279" s="26">
        <f t="shared" si="142"/>
        <v>2.1887300408530994E-6</v>
      </c>
      <c r="DK279" s="26">
        <f t="shared" si="142"/>
        <v>1.7154911131010779E-6</v>
      </c>
      <c r="DL279" s="26">
        <f t="shared" si="140"/>
        <v>1.3325689896410204E-6</v>
      </c>
      <c r="DM279" s="26">
        <f t="shared" si="140"/>
        <v>1.0259601955643246E-6</v>
      </c>
      <c r="DN279" s="26">
        <f t="shared" si="140"/>
        <v>7.8296962293066822E-7</v>
      </c>
      <c r="DO279" s="26">
        <f t="shared" si="140"/>
        <v>5.9233354082581058E-7</v>
      </c>
      <c r="DP279" s="26">
        <f t="shared" si="140"/>
        <v>4.4425015561935711E-7</v>
      </c>
      <c r="DQ279" s="26">
        <f t="shared" si="140"/>
        <v>3.3033985930669951E-7</v>
      </c>
      <c r="DR279" s="26">
        <f t="shared" si="140"/>
        <v>2.4355565898036564E-7</v>
      </c>
      <c r="DS279" s="26">
        <f t="shared" si="140"/>
        <v>1.7806170026295587E-7</v>
      </c>
      <c r="DT279" s="26">
        <f t="shared" si="140"/>
        <v>1.2909473269064246E-7</v>
      </c>
      <c r="DU279" s="26">
        <f t="shared" si="140"/>
        <v>9.2820179703189039E-8</v>
      </c>
      <c r="DV279" s="26">
        <f t="shared" si="140"/>
        <v>6.6191439624405496E-8</v>
      </c>
      <c r="DW279" s="26">
        <f t="shared" si="140"/>
        <v>4.6818335344091902E-8</v>
      </c>
      <c r="DX279" s="26">
        <f t="shared" si="140"/>
        <v>3.2848348184967626E-8</v>
      </c>
      <c r="DY279" s="26">
        <f t="shared" si="146"/>
        <v>2.2862450336737602E-8</v>
      </c>
      <c r="DZ279" s="26">
        <f t="shared" si="146"/>
        <v>1.5785977613461616E-8</v>
      </c>
      <c r="EA279" s="26">
        <f t="shared" si="146"/>
        <v>1.0814016160402758E-8</v>
      </c>
      <c r="EB279" s="26">
        <f t="shared" si="146"/>
        <v>7.3501516090237869E-9</v>
      </c>
      <c r="EC279" s="26">
        <f t="shared" si="143"/>
        <v>4.957078992132306E-9</v>
      </c>
      <c r="ED279" s="26">
        <f t="shared" si="143"/>
        <v>3.3174297870423982E-9</v>
      </c>
      <c r="EE279" s="26">
        <f t="shared" si="143"/>
        <v>2.2031785608602087E-9</v>
      </c>
      <c r="EF279" s="26">
        <f t="shared" si="143"/>
        <v>1.4520949605669701E-9</v>
      </c>
      <c r="EG279" s="26">
        <f t="shared" si="143"/>
        <v>9.498666283407936E-10</v>
      </c>
      <c r="EH279" s="26">
        <f t="shared" si="143"/>
        <v>6.1670445272872948E-10</v>
      </c>
      <c r="EI279" s="26">
        <f t="shared" si="143"/>
        <v>3.9743175842518049E-10</v>
      </c>
      <c r="EJ279" s="26">
        <f t="shared" si="143"/>
        <v>2.5423943369845778E-10</v>
      </c>
      <c r="EK279" s="26">
        <f t="shared" si="143"/>
        <v>1.614513192099718E-10</v>
      </c>
      <c r="EL279" s="26">
        <f t="shared" si="143"/>
        <v>1.0178452732802488E-10</v>
      </c>
      <c r="EM279" s="26">
        <f t="shared" si="143"/>
        <v>6.3706862428332529E-11</v>
      </c>
      <c r="EN279" s="26">
        <f t="shared" si="143"/>
        <v>3.9589264509035088E-11</v>
      </c>
      <c r="EO279" s="26">
        <f t="shared" si="143"/>
        <v>2.4427418526851393E-11</v>
      </c>
      <c r="EP279" s="26">
        <f t="shared" si="143"/>
        <v>1.4966094449549778E-11</v>
      </c>
      <c r="EQ279" s="26">
        <f t="shared" si="143"/>
        <v>9.1052462735022195E-12</v>
      </c>
      <c r="ER279" s="26">
        <f t="shared" si="141"/>
        <v>5.5010862902409811E-12</v>
      </c>
      <c r="ES279" s="26">
        <f t="shared" si="138"/>
        <v>3.3006517741445671E-12</v>
      </c>
      <c r="ET279" s="26">
        <f t="shared" si="138"/>
        <v>1.9668267421272808E-12</v>
      </c>
      <c r="EU279" s="26">
        <f t="shared" si="138"/>
        <v>1.1640403167691728E-12</v>
      </c>
      <c r="EV279" s="26">
        <f t="shared" si="138"/>
        <v>6.8426694296568084E-13</v>
      </c>
      <c r="EW279" s="26">
        <f t="shared" si="138"/>
        <v>3.9953841636251081E-13</v>
      </c>
      <c r="EX279" s="26">
        <f t="shared" si="138"/>
        <v>2.3173228149025827E-13</v>
      </c>
      <c r="EY279" s="26">
        <f t="shared" si="138"/>
        <v>1.33514625759287E-13</v>
      </c>
      <c r="EZ279" s="26">
        <f t="shared" si="138"/>
        <v>7.6419555533274455E-14</v>
      </c>
      <c r="FA279" s="26">
        <f t="shared" si="138"/>
        <v>4.3454257067941262E-14</v>
      </c>
      <c r="FB279" s="26">
        <f t="shared" si="138"/>
        <v>2.4548833538382137E-14</v>
      </c>
      <c r="FC279" s="26">
        <f t="shared" si="138"/>
        <v>1.3779022695737213E-14</v>
      </c>
      <c r="FD279" s="26">
        <f t="shared" si="138"/>
        <v>7.6844549649301956E-15</v>
      </c>
      <c r="FE279" s="26">
        <f t="shared" ref="FE279:FH284" si="153">$B279*FE$221</f>
        <v>4.258264853177937E-15</v>
      </c>
      <c r="FF279" s="26">
        <f t="shared" si="153"/>
        <v>2.3447407735853209E-15</v>
      </c>
      <c r="FG279" s="26">
        <f t="shared" si="153"/>
        <v>1.2829713666787496E-15</v>
      </c>
      <c r="FH279" s="26">
        <f t="shared" si="153"/>
        <v>6.9761568063156961E-16</v>
      </c>
    </row>
    <row r="280" spans="2:164" ht="19.2" customHeight="1" x14ac:dyDescent="0.3">
      <c r="B280" s="26">
        <f t="shared" si="130"/>
        <v>1.3329906786294823E-3</v>
      </c>
      <c r="C280" s="3">
        <v>57</v>
      </c>
      <c r="D280" s="26">
        <f t="shared" si="149"/>
        <v>2.1938512964145194E-41</v>
      </c>
      <c r="E280" s="26">
        <f t="shared" si="149"/>
        <v>1.9086506278806317E-39</v>
      </c>
      <c r="F280" s="26">
        <f t="shared" si="149"/>
        <v>8.3026302312806638E-38</v>
      </c>
      <c r="G280" s="26">
        <f t="shared" si="149"/>
        <v>2.4077627670714229E-36</v>
      </c>
      <c r="H280" s="26">
        <f t="shared" si="149"/>
        <v>5.2368840183803322E-35</v>
      </c>
      <c r="I280" s="26">
        <f t="shared" si="149"/>
        <v>9.1121781919817933E-34</v>
      </c>
      <c r="J280" s="26">
        <f t="shared" si="149"/>
        <v>1.3212658378373468E-32</v>
      </c>
      <c r="K280" s="26">
        <f t="shared" si="149"/>
        <v>1.6421446841692759E-31</v>
      </c>
      <c r="L280" s="26">
        <f t="shared" si="149"/>
        <v>1.7858323440340967E-30</v>
      </c>
      <c r="M280" s="26">
        <f t="shared" si="149"/>
        <v>1.7263045992329563E-29</v>
      </c>
      <c r="N280" s="26">
        <f t="shared" si="149"/>
        <v>1.5018850013326904E-28</v>
      </c>
      <c r="O280" s="26">
        <f t="shared" si="149"/>
        <v>1.1878545010540183E-27</v>
      </c>
      <c r="P280" s="26">
        <f t="shared" si="149"/>
        <v>8.6119451326416963E-27</v>
      </c>
      <c r="Q280" s="26">
        <f t="shared" si="149"/>
        <v>5.7633786656909892E-26</v>
      </c>
      <c r="R280" s="26">
        <f t="shared" si="149"/>
        <v>3.5815281708222447E-25</v>
      </c>
      <c r="S280" s="26">
        <f t="shared" si="149"/>
        <v>2.0772863390769013E-24</v>
      </c>
      <c r="T280" s="26">
        <f t="shared" si="152"/>
        <v>1.1295244468730667E-23</v>
      </c>
      <c r="U280" s="26">
        <f t="shared" si="152"/>
        <v>5.7805074634091839E-23</v>
      </c>
      <c r="V280" s="26">
        <f t="shared" si="152"/>
        <v>2.7939119406477868E-22</v>
      </c>
      <c r="W280" s="26">
        <f t="shared" si="152"/>
        <v>1.2793175728229368E-21</v>
      </c>
      <c r="X280" s="26">
        <f t="shared" si="152"/>
        <v>5.5650314417798028E-21</v>
      </c>
      <c r="Y280" s="26">
        <f t="shared" si="152"/>
        <v>2.3055130258802013E-20</v>
      </c>
      <c r="Z280" s="26">
        <f t="shared" si="152"/>
        <v>9.1172560568898552E-20</v>
      </c>
      <c r="AA280" s="26">
        <f t="shared" si="152"/>
        <v>3.448701204127913E-19</v>
      </c>
      <c r="AB280" s="26">
        <f t="shared" si="152"/>
        <v>1.2501541864963687E-18</v>
      </c>
      <c r="AC280" s="26">
        <f t="shared" si="152"/>
        <v>4.3505365690073672E-18</v>
      </c>
      <c r="AD280" s="26">
        <f t="shared" si="152"/>
        <v>1.4557564673216882E-17</v>
      </c>
      <c r="AE280" s="26">
        <f t="shared" si="152"/>
        <v>4.6907708391476678E-17</v>
      </c>
      <c r="AF280" s="26">
        <f t="shared" si="152"/>
        <v>1.4574895107351768E-16</v>
      </c>
      <c r="AG280" s="26">
        <f t="shared" si="152"/>
        <v>4.3724685322055243E-16</v>
      </c>
      <c r="AH280" s="26">
        <f t="shared" si="152"/>
        <v>1.2680158743395937E-15</v>
      </c>
      <c r="AI280" s="26">
        <f t="shared" si="150"/>
        <v>3.5586251957272557E-15</v>
      </c>
      <c r="AJ280" s="26">
        <f t="shared" si="150"/>
        <v>9.6750122508834719E-15</v>
      </c>
      <c r="AK280" s="26">
        <f t="shared" si="150"/>
        <v>2.5506850479601899E-14</v>
      </c>
      <c r="AL280" s="26">
        <f t="shared" si="150"/>
        <v>6.5267529168393069E-14</v>
      </c>
      <c r="AM280" s="26">
        <f t="shared" si="150"/>
        <v>1.6223642964714802E-13</v>
      </c>
      <c r="AN280" s="26">
        <f t="shared" si="150"/>
        <v>3.9207137164727572E-13</v>
      </c>
      <c r="AO280" s="26">
        <f t="shared" si="150"/>
        <v>9.2189754954900132E-13</v>
      </c>
      <c r="AP280" s="26">
        <f t="shared" si="150"/>
        <v>2.1106601792306071E-12</v>
      </c>
      <c r="AQ280" s="26">
        <f t="shared" si="150"/>
        <v>4.7083957844374979E-12</v>
      </c>
      <c r="AR280" s="26">
        <f t="shared" si="150"/>
        <v>1.0240760831151583E-11</v>
      </c>
      <c r="AS280" s="26">
        <f t="shared" si="150"/>
        <v>2.1730394934394797E-11</v>
      </c>
      <c r="AT280" s="26">
        <f t="shared" si="150"/>
        <v>4.5012960935532023E-11</v>
      </c>
      <c r="AU280" s="26">
        <f t="shared" si="150"/>
        <v>9.1072734916076527E-11</v>
      </c>
      <c r="AV280" s="26">
        <f t="shared" si="150"/>
        <v>1.8007563494769598E-10</v>
      </c>
      <c r="AW280" s="26">
        <f t="shared" si="150"/>
        <v>3.4814622756554499E-10</v>
      </c>
      <c r="AX280" s="26">
        <f t="shared" si="150"/>
        <v>6.5845047387396646E-10</v>
      </c>
      <c r="AY280" s="26">
        <f t="shared" si="151"/>
        <v>1.2188338558943708E-9</v>
      </c>
      <c r="AZ280" s="26">
        <f t="shared" si="151"/>
        <v>2.209136363808541E-9</v>
      </c>
      <c r="BA280" s="26">
        <f t="shared" si="151"/>
        <v>3.9223441561498612E-9</v>
      </c>
      <c r="BB280" s="26">
        <f t="shared" si="151"/>
        <v>6.8248788317007798E-9</v>
      </c>
      <c r="BC280" s="26">
        <f t="shared" si="151"/>
        <v>1.1642440359960128E-8</v>
      </c>
      <c r="BD280" s="26">
        <f t="shared" si="151"/>
        <v>1.9478698294548572E-8</v>
      </c>
      <c r="BE280" s="26">
        <f t="shared" si="151"/>
        <v>3.1974467011806176E-8</v>
      </c>
      <c r="BF280" s="26">
        <f t="shared" si="151"/>
        <v>5.1514419074576723E-8</v>
      </c>
      <c r="BG280" s="26">
        <f t="shared" si="151"/>
        <v>8.1486444717967071E-8</v>
      </c>
      <c r="BH280" s="26">
        <f t="shared" si="151"/>
        <v>1.2659501232969873E-7</v>
      </c>
      <c r="BI280" s="26">
        <f t="shared" si="151"/>
        <v>1.932239661874351E-7</v>
      </c>
      <c r="BJ280" s="26">
        <f t="shared" si="151"/>
        <v>2.8983594928115107E-7</v>
      </c>
      <c r="BK280" s="26">
        <f t="shared" si="151"/>
        <v>4.2738521334678176E-7</v>
      </c>
      <c r="BL280" s="26">
        <f t="shared" si="151"/>
        <v>6.1970855935283581E-7</v>
      </c>
      <c r="BM280" s="26">
        <f t="shared" si="151"/>
        <v>8.8384663383109378E-7</v>
      </c>
      <c r="BN280" s="26">
        <f t="shared" si="151"/>
        <v>1.2402364055371792E-6</v>
      </c>
      <c r="BO280" s="26">
        <f t="shared" si="134"/>
        <v>1.7127074171703888E-6</v>
      </c>
      <c r="BP280" s="26">
        <f t="shared" si="134"/>
        <v>2.3282116452160038E-6</v>
      </c>
      <c r="BQ280" s="26">
        <f t="shared" si="134"/>
        <v>3.1162217405198758E-6</v>
      </c>
      <c r="BR280" s="26">
        <f t="shared" si="134"/>
        <v>4.1077468397761963E-6</v>
      </c>
      <c r="BS280" s="26">
        <f t="shared" si="134"/>
        <v>5.3339399262765606E-6</v>
      </c>
      <c r="BT280" s="26">
        <f t="shared" si="134"/>
        <v>6.8243054939126479E-6</v>
      </c>
      <c r="BU280" s="26">
        <f t="shared" si="134"/>
        <v>8.6045591010203173E-6</v>
      </c>
      <c r="BV280" s="26">
        <f t="shared" si="134"/>
        <v>1.0694237739839521E-5</v>
      </c>
      <c r="BW280" s="26">
        <f t="shared" si="134"/>
        <v>1.3104206807972393E-5</v>
      </c>
      <c r="BX280" s="26">
        <f t="shared" si="134"/>
        <v>1.5834249892966628E-5</v>
      </c>
      <c r="BY280" s="26">
        <f t="shared" si="134"/>
        <v>1.8870955351891757E-5</v>
      </c>
      <c r="BZ280" s="26">
        <f t="shared" si="134"/>
        <v>2.2186123183980818E-5</v>
      </c>
      <c r="CA280" s="26">
        <f t="shared" si="134"/>
        <v>2.5735902893417763E-5</v>
      </c>
      <c r="CB280" s="26">
        <f t="shared" si="134"/>
        <v>2.9460836206938788E-5</v>
      </c>
      <c r="CC280" s="26">
        <f t="shared" si="134"/>
        <v>3.3286918831216529E-5</v>
      </c>
      <c r="CD280" s="26">
        <f t="shared" si="139"/>
        <v>3.7127717157895391E-5</v>
      </c>
      <c r="CE280" s="26">
        <f t="shared" si="139"/>
        <v>4.0887485984011311E-5</v>
      </c>
      <c r="CF280" s="26">
        <f t="shared" si="139"/>
        <v>4.4465141007612306E-5</v>
      </c>
      <c r="CG280" s="26">
        <f t="shared" si="139"/>
        <v>4.7758855156324326E-5</v>
      </c>
      <c r="CH280" s="26">
        <f t="shared" si="139"/>
        <v>5.0670980470734375E-5</v>
      </c>
      <c r="CI280" s="26">
        <f t="shared" si="145"/>
        <v>5.3112955433179386E-5</v>
      </c>
      <c r="CJ280" s="26">
        <f t="shared" si="145"/>
        <v>5.5009846698650077E-5</v>
      </c>
      <c r="CK280" s="26">
        <f t="shared" si="145"/>
        <v>5.6304196032735964E-5</v>
      </c>
      <c r="CL280" s="26">
        <f t="shared" si="145"/>
        <v>5.6958895986604991E-5</v>
      </c>
      <c r="CM280" s="26">
        <f t="shared" si="145"/>
        <v>5.6958895986604997E-5</v>
      </c>
      <c r="CN280" s="26">
        <f t="shared" si="145"/>
        <v>5.6311635804939022E-5</v>
      </c>
      <c r="CO280" s="26">
        <f t="shared" si="145"/>
        <v>5.5046205786850526E-5</v>
      </c>
      <c r="CP280" s="26">
        <f t="shared" si="145"/>
        <v>5.3211332260622149E-5</v>
      </c>
      <c r="CQ280" s="26">
        <f t="shared" si="145"/>
        <v>5.0872372600814619E-5</v>
      </c>
      <c r="CR280" s="26">
        <f t="shared" si="145"/>
        <v>4.8107569742074678E-5</v>
      </c>
      <c r="CS280" s="26">
        <f t="shared" si="145"/>
        <v>4.5003855565166662E-5</v>
      </c>
      <c r="CT280" s="26">
        <f t="shared" si="145"/>
        <v>4.1652504618824462E-5</v>
      </c>
      <c r="CU280" s="26">
        <f t="shared" si="145"/>
        <v>3.8144925282502411E-5</v>
      </c>
      <c r="CV280" s="26">
        <f t="shared" si="145"/>
        <v>3.4568838537267731E-5</v>
      </c>
      <c r="CW280" s="26">
        <f t="shared" si="145"/>
        <v>3.1005040749920574E-5</v>
      </c>
      <c r="CX280" s="26">
        <f t="shared" si="145"/>
        <v>2.7524883114725356E-5</v>
      </c>
      <c r="CY280" s="26">
        <f t="shared" si="142"/>
        <v>2.4188533646273844E-5</v>
      </c>
      <c r="CZ280" s="26">
        <f t="shared" si="142"/>
        <v>2.1044024272258246E-5</v>
      </c>
      <c r="DA280" s="26">
        <f t="shared" si="142"/>
        <v>1.8127030808776917E-5</v>
      </c>
      <c r="DB280" s="26">
        <f t="shared" si="142"/>
        <v>1.5461290983956741E-5</v>
      </c>
      <c r="DC280" s="26">
        <f t="shared" si="142"/>
        <v>1.3059537044701383E-5</v>
      </c>
      <c r="DD280" s="26">
        <f t="shared" si="142"/>
        <v>1.0924805027779016E-5</v>
      </c>
      <c r="DE280" s="26">
        <f t="shared" si="142"/>
        <v>9.0519813087311854E-6</v>
      </c>
      <c r="DF280" s="26">
        <f t="shared" si="142"/>
        <v>7.4294563571661503E-6</v>
      </c>
      <c r="DG280" s="26">
        <f t="shared" si="142"/>
        <v>6.0407729259201528E-6</v>
      </c>
      <c r="DH280" s="26">
        <f t="shared" si="142"/>
        <v>4.8661781903245728E-6</v>
      </c>
      <c r="DI280" s="26">
        <f t="shared" si="142"/>
        <v>3.8840137849379581E-6</v>
      </c>
      <c r="DJ280" s="26">
        <f t="shared" si="142"/>
        <v>3.0719018117236572E-6</v>
      </c>
      <c r="DK280" s="26">
        <f t="shared" si="142"/>
        <v>2.4077068254050282E-6</v>
      </c>
      <c r="DL280" s="26">
        <f t="shared" si="140"/>
        <v>1.8702722661628409E-6</v>
      </c>
      <c r="DM280" s="26">
        <f t="shared" si="140"/>
        <v>1.4399441341253721E-6</v>
      </c>
      <c r="DN280" s="26">
        <f t="shared" si="140"/>
        <v>1.0989047339377831E-6</v>
      </c>
      <c r="DO280" s="26">
        <f t="shared" si="140"/>
        <v>8.3134532045728033E-7</v>
      </c>
      <c r="DP280" s="26">
        <f t="shared" si="140"/>
        <v>6.2350899034295913E-7</v>
      </c>
      <c r="DQ280" s="26">
        <f t="shared" si="140"/>
        <v>4.6363489025501815E-7</v>
      </c>
      <c r="DR280" s="26">
        <f t="shared" si="140"/>
        <v>3.418325038320931E-7</v>
      </c>
      <c r="DS280" s="26">
        <f t="shared" si="140"/>
        <v>2.4991115826379842E-7</v>
      </c>
      <c r="DT280" s="26">
        <f t="shared" si="140"/>
        <v>1.8118558974125307E-7</v>
      </c>
      <c r="DU280" s="26">
        <f t="shared" si="140"/>
        <v>1.3027393642552886E-7</v>
      </c>
      <c r="DV280" s="26">
        <f t="shared" si="140"/>
        <v>9.2900266139516759E-8</v>
      </c>
      <c r="DW280" s="26">
        <f t="shared" si="140"/>
        <v>6.5709944342585314E-8</v>
      </c>
      <c r="DX280" s="26">
        <f t="shared" si="140"/>
        <v>4.6102944821007325E-8</v>
      </c>
      <c r="DY280" s="26">
        <f t="shared" si="146"/>
        <v>3.2087649595421287E-8</v>
      </c>
      <c r="DZ280" s="26">
        <f t="shared" si="146"/>
        <v>2.215575805398128E-8</v>
      </c>
      <c r="EA280" s="26">
        <f t="shared" si="146"/>
        <v>1.5177566540916196E-8</v>
      </c>
      <c r="EB280" s="26">
        <f t="shared" si="146"/>
        <v>1.0316002258279028E-8</v>
      </c>
      <c r="EC280" s="26">
        <f t="shared" si="143"/>
        <v>6.9573038486067647E-9</v>
      </c>
      <c r="ED280" s="26">
        <f t="shared" si="143"/>
        <v>4.656041806375309E-9</v>
      </c>
      <c r="EE280" s="26">
        <f t="shared" si="143"/>
        <v>3.0921804362950385E-9</v>
      </c>
      <c r="EF280" s="26">
        <f t="shared" si="143"/>
        <v>2.0380280148308413E-9</v>
      </c>
      <c r="EG280" s="26">
        <f t="shared" si="143"/>
        <v>1.333146145039714E-9</v>
      </c>
      <c r="EH280" s="26">
        <f t="shared" si="143"/>
        <v>8.6555010909295608E-10</v>
      </c>
      <c r="EI280" s="26">
        <f t="shared" si="143"/>
        <v>5.5779895919323741E-10</v>
      </c>
      <c r="EJ280" s="26">
        <f t="shared" si="143"/>
        <v>3.5682727536625759E-10</v>
      </c>
      <c r="EK280" s="26">
        <f t="shared" si="143"/>
        <v>2.2659834275083824E-10</v>
      </c>
      <c r="EL280" s="26">
        <f t="shared" si="143"/>
        <v>1.4285547695161428E-10</v>
      </c>
      <c r="EM280" s="26">
        <f t="shared" si="143"/>
        <v>8.9413140250291536E-11</v>
      </c>
      <c r="EN280" s="26">
        <f t="shared" si="143"/>
        <v>5.556388001268098E-11</v>
      </c>
      <c r="EO280" s="26">
        <f t="shared" si="143"/>
        <v>3.4284096178037143E-11</v>
      </c>
      <c r="EP280" s="26">
        <f t="shared" si="143"/>
        <v>2.1005044841473433E-11</v>
      </c>
      <c r="EQ280" s="26">
        <f t="shared" si="143"/>
        <v>1.2779293015441749E-11</v>
      </c>
      <c r="ER280" s="26">
        <f t="shared" si="141"/>
        <v>7.7208228634961369E-12</v>
      </c>
      <c r="ES280" s="26">
        <f t="shared" si="141"/>
        <v>4.6324937180976515E-12</v>
      </c>
      <c r="ET280" s="26">
        <f t="shared" si="141"/>
        <v>2.7604585854418051E-12</v>
      </c>
      <c r="EU280" s="26">
        <f t="shared" si="141"/>
        <v>1.6337407954655103E-12</v>
      </c>
      <c r="EV280" s="26">
        <f t="shared" si="141"/>
        <v>9.6037465679394066E-13</v>
      </c>
      <c r="EW280" s="26">
        <f t="shared" si="141"/>
        <v>5.6075567208773602E-13</v>
      </c>
      <c r="EX280" s="26">
        <f t="shared" si="141"/>
        <v>3.252382898108897E-13</v>
      </c>
      <c r="EY280" s="26">
        <f t="shared" si="141"/>
        <v>1.8738894843408755E-13</v>
      </c>
      <c r="EZ280" s="26">
        <f t="shared" si="141"/>
        <v>1.0725551653792936E-13</v>
      </c>
      <c r="FA280" s="26">
        <f t="shared" si="141"/>
        <v>6.0988430972549306E-14</v>
      </c>
      <c r="FB280" s="26">
        <f t="shared" si="141"/>
        <v>3.4454503211764501E-14</v>
      </c>
      <c r="FC280" s="26">
        <f t="shared" si="141"/>
        <v>1.9338979222087374E-14</v>
      </c>
      <c r="FD280" s="26">
        <f t="shared" si="141"/>
        <v>1.0785199950779251E-14</v>
      </c>
      <c r="FE280" s="26">
        <f t="shared" si="141"/>
        <v>5.9765120746357184E-15</v>
      </c>
      <c r="FF280" s="26">
        <f t="shared" si="141"/>
        <v>3.2908642436285302E-15</v>
      </c>
      <c r="FG280" s="26">
        <f t="shared" si="153"/>
        <v>1.8006615672684256E-15</v>
      </c>
      <c r="FH280" s="26">
        <f t="shared" si="153"/>
        <v>9.7910972720220589E-16</v>
      </c>
    </row>
    <row r="281" spans="2:164" ht="19.2" customHeight="1" x14ac:dyDescent="0.3">
      <c r="B281" s="26">
        <f t="shared" si="130"/>
        <v>1.8386078325923901E-3</v>
      </c>
      <c r="C281" s="3">
        <v>58</v>
      </c>
      <c r="D281" s="26">
        <f t="shared" si="149"/>
        <v>3.0260017881579589E-41</v>
      </c>
      <c r="E281" s="26">
        <f t="shared" si="149"/>
        <v>2.6326215556974243E-39</v>
      </c>
      <c r="F281" s="26">
        <f t="shared" si="149"/>
        <v>1.145190376728368E-37</v>
      </c>
      <c r="G281" s="26">
        <f t="shared" si="149"/>
        <v>3.321052092512309E-36</v>
      </c>
      <c r="H281" s="26">
        <f t="shared" si="149"/>
        <v>7.2232883012142533E-35</v>
      </c>
      <c r="I281" s="26">
        <f t="shared" si="149"/>
        <v>1.2568521644112825E-33</v>
      </c>
      <c r="J281" s="26">
        <f t="shared" si="149"/>
        <v>1.8224356383963412E-32</v>
      </c>
      <c r="K281" s="26">
        <f t="shared" si="149"/>
        <v>2.2650271505783125E-31</v>
      </c>
      <c r="L281" s="26">
        <f t="shared" si="149"/>
        <v>2.4632170262539273E-30</v>
      </c>
      <c r="M281" s="26">
        <f t="shared" si="149"/>
        <v>2.3811097920454578E-29</v>
      </c>
      <c r="N281" s="26">
        <f t="shared" si="149"/>
        <v>2.0715655190795736E-28</v>
      </c>
      <c r="O281" s="26">
        <f t="shared" si="149"/>
        <v>1.6384200014538191E-27</v>
      </c>
      <c r="P281" s="26">
        <f t="shared" si="149"/>
        <v>1.1878545010540275E-26</v>
      </c>
      <c r="Q281" s="26">
        <f t="shared" si="149"/>
        <v>7.9494878147461954E-26</v>
      </c>
      <c r="R281" s="26">
        <f t="shared" si="149"/>
        <v>4.9400388563065466E-25</v>
      </c>
      <c r="S281" s="26">
        <f t="shared" si="149"/>
        <v>2.8652225366577965E-24</v>
      </c>
      <c r="T281" s="26">
        <f t="shared" si="152"/>
        <v>1.5579647543076788E-23</v>
      </c>
      <c r="U281" s="26">
        <f t="shared" si="152"/>
        <v>7.9731137426333602E-23</v>
      </c>
      <c r="V281" s="26">
        <f t="shared" si="152"/>
        <v>3.8536716422728109E-22</v>
      </c>
      <c r="W281" s="26">
        <f t="shared" si="152"/>
        <v>1.7645759625143964E-21</v>
      </c>
      <c r="X281" s="26">
        <f t="shared" si="152"/>
        <v>7.6759054369376609E-21</v>
      </c>
      <c r="Y281" s="26">
        <f t="shared" si="152"/>
        <v>3.1800179667313136E-20</v>
      </c>
      <c r="Z281" s="26">
        <f t="shared" si="152"/>
        <v>1.2575525595710149E-19</v>
      </c>
      <c r="AA281" s="26">
        <f t="shared" si="152"/>
        <v>4.7568292470729851E-19</v>
      </c>
      <c r="AB281" s="26">
        <f t="shared" si="152"/>
        <v>1.7243506020639575E-18</v>
      </c>
      <c r="AC281" s="26">
        <f t="shared" si="152"/>
        <v>6.0007400951825783E-18</v>
      </c>
      <c r="AD281" s="26">
        <f t="shared" si="152"/>
        <v>2.0079399549264672E-17</v>
      </c>
      <c r="AE281" s="26">
        <f t="shared" si="152"/>
        <v>6.470028743651958E-17</v>
      </c>
      <c r="AF281" s="26">
        <f t="shared" si="152"/>
        <v>2.0103303596347273E-16</v>
      </c>
      <c r="AG281" s="26">
        <f t="shared" si="152"/>
        <v>6.0309910789041736E-16</v>
      </c>
      <c r="AH281" s="26">
        <f t="shared" si="152"/>
        <v>1.7489874128821987E-15</v>
      </c>
      <c r="AI281" s="26">
        <f t="shared" si="150"/>
        <v>4.9084485458307003E-15</v>
      </c>
      <c r="AJ281" s="26">
        <f t="shared" si="150"/>
        <v>1.3344844483977208E-14</v>
      </c>
      <c r="AK281" s="26">
        <f t="shared" si="150"/>
        <v>3.5181862730485394E-14</v>
      </c>
      <c r="AL281" s="26">
        <f t="shared" si="150"/>
        <v>9.0024178163300818E-14</v>
      </c>
      <c r="AM281" s="26">
        <f t="shared" si="150"/>
        <v>2.2377438572020426E-13</v>
      </c>
      <c r="AN281" s="26">
        <f t="shared" si="150"/>
        <v>5.4078809882382881E-13</v>
      </c>
      <c r="AO281" s="26">
        <f t="shared" si="150"/>
        <v>1.2715828269641403E-12</v>
      </c>
      <c r="AP281" s="26">
        <f t="shared" si="150"/>
        <v>2.9112554196284249E-12</v>
      </c>
      <c r="AQ281" s="26">
        <f t="shared" si="150"/>
        <v>6.4943390130172409E-12</v>
      </c>
      <c r="AR281" s="26">
        <f t="shared" si="150"/>
        <v>1.4125187353312535E-11</v>
      </c>
      <c r="AS281" s="26">
        <f t="shared" si="150"/>
        <v>2.9972958530199737E-11</v>
      </c>
      <c r="AT281" s="26">
        <f t="shared" si="150"/>
        <v>6.2086842669699371E-11</v>
      </c>
      <c r="AU281" s="26">
        <f t="shared" si="150"/>
        <v>1.2561756540148492E-10</v>
      </c>
      <c r="AV281" s="26">
        <f t="shared" si="150"/>
        <v>2.4838018613475317E-10</v>
      </c>
      <c r="AW281" s="26">
        <f t="shared" si="150"/>
        <v>4.8020169319385533E-10</v>
      </c>
      <c r="AX281" s="26">
        <f t="shared" si="150"/>
        <v>9.0820755017098863E-10</v>
      </c>
      <c r="AY281" s="26">
        <f t="shared" si="151"/>
        <v>1.6811501460612016E-9</v>
      </c>
      <c r="AZ281" s="26">
        <f t="shared" si="151"/>
        <v>3.0470846397359195E-9</v>
      </c>
      <c r="BA281" s="26">
        <f t="shared" si="151"/>
        <v>5.4101298705515349E-9</v>
      </c>
      <c r="BB281" s="26">
        <f t="shared" si="151"/>
        <v>9.413625974759701E-9</v>
      </c>
      <c r="BC281" s="26">
        <f t="shared" si="151"/>
        <v>1.6058538427531218E-8</v>
      </c>
      <c r="BD281" s="26">
        <f t="shared" si="151"/>
        <v>2.6867170061446317E-8</v>
      </c>
      <c r="BE281" s="26">
        <f t="shared" si="151"/>
        <v>4.4102713119732672E-8</v>
      </c>
      <c r="BF281" s="26">
        <f t="shared" si="151"/>
        <v>7.1054371137347231E-8</v>
      </c>
      <c r="BG281" s="26">
        <f t="shared" si="151"/>
        <v>1.1239509616271324E-7</v>
      </c>
      <c r="BH281" s="26">
        <f t="shared" si="151"/>
        <v>1.7461381010992934E-7</v>
      </c>
      <c r="BI281" s="26">
        <f t="shared" si="151"/>
        <v>2.6651581543094505E-7</v>
      </c>
      <c r="BJ281" s="26">
        <f t="shared" si="151"/>
        <v>3.9977372314641546E-7</v>
      </c>
      <c r="BK281" s="26">
        <f t="shared" si="151"/>
        <v>5.8949684599556136E-7</v>
      </c>
      <c r="BL281" s="26">
        <f t="shared" si="151"/>
        <v>8.5477042669356702E-7</v>
      </c>
      <c r="BM281" s="26">
        <f t="shared" si="151"/>
        <v>1.2190988052842678E-6</v>
      </c>
      <c r="BN281" s="26">
        <f t="shared" si="151"/>
        <v>1.7106709041892133E-6</v>
      </c>
      <c r="BO281" s="26">
        <f t="shared" si="134"/>
        <v>2.3623550581660543E-6</v>
      </c>
      <c r="BP281" s="26">
        <f t="shared" si="134"/>
        <v>3.2113264071944896E-6</v>
      </c>
      <c r="BQ281" s="26">
        <f t="shared" si="134"/>
        <v>4.2982368834756927E-6</v>
      </c>
      <c r="BR281" s="26">
        <f t="shared" si="134"/>
        <v>5.6658577100361348E-6</v>
      </c>
      <c r="BS281" s="26">
        <f t="shared" si="134"/>
        <v>7.3571585190021562E-6</v>
      </c>
      <c r="BT281" s="26">
        <f t="shared" si="134"/>
        <v>9.4128351640174506E-6</v>
      </c>
      <c r="BU281" s="26">
        <f t="shared" ref="BU281:CJ329" si="154">$B281*BU$221</f>
        <v>1.1868357380717683E-5</v>
      </c>
      <c r="BV281" s="26">
        <f t="shared" si="154"/>
        <v>1.4750672744606241E-5</v>
      </c>
      <c r="BW281" s="26">
        <f t="shared" si="154"/>
        <v>1.8074768010996413E-5</v>
      </c>
      <c r="BX281" s="26">
        <f t="shared" si="154"/>
        <v>2.1840344679953979E-5</v>
      </c>
      <c r="BY281" s="26">
        <f t="shared" si="154"/>
        <v>2.6028903933643813E-5</v>
      </c>
      <c r="BZ281" s="26">
        <f t="shared" si="154"/>
        <v>3.0601549219283897E-5</v>
      </c>
      <c r="CA281" s="26">
        <f t="shared" si="154"/>
        <v>3.5497797094369346E-5</v>
      </c>
      <c r="CB281" s="26">
        <f t="shared" si="154"/>
        <v>4.0635636147501788E-5</v>
      </c>
      <c r="CC281" s="26">
        <f t="shared" si="154"/>
        <v>4.5912991491333165E-5</v>
      </c>
      <c r="CD281" s="26">
        <f t="shared" si="154"/>
        <v>5.1210644355717803E-5</v>
      </c>
      <c r="CE281" s="26">
        <f t="shared" si="154"/>
        <v>5.6396532391739757E-5</v>
      </c>
      <c r="CF281" s="26">
        <f t="shared" si="154"/>
        <v>6.1331228976016993E-5</v>
      </c>
      <c r="CG281" s="26">
        <f t="shared" si="154"/>
        <v>6.5874282974240475E-5</v>
      </c>
      <c r="CH281" s="26">
        <f t="shared" si="154"/>
        <v>6.9891007545840552E-5</v>
      </c>
      <c r="CI281" s="26">
        <f t="shared" si="154"/>
        <v>7.3259248873350908E-5</v>
      </c>
      <c r="CJ281" s="26">
        <f t="shared" si="154"/>
        <v>7.5875650618827722E-5</v>
      </c>
      <c r="CK281" s="26">
        <f t="shared" si="145"/>
        <v>7.7660960045153088E-5</v>
      </c>
      <c r="CL281" s="26">
        <f t="shared" si="145"/>
        <v>7.8563994464282772E-5</v>
      </c>
      <c r="CM281" s="26">
        <f t="shared" si="145"/>
        <v>7.8563994464282786E-5</v>
      </c>
      <c r="CN281" s="26">
        <f t="shared" si="145"/>
        <v>7.7671221799915926E-5</v>
      </c>
      <c r="CO281" s="26">
        <f t="shared" si="145"/>
        <v>7.5925801085311099E-5</v>
      </c>
      <c r="CP281" s="26">
        <f t="shared" si="145"/>
        <v>7.3394941049134026E-5</v>
      </c>
      <c r="CQ281" s="26">
        <f t="shared" si="145"/>
        <v>7.0168789794227099E-5</v>
      </c>
      <c r="CR281" s="26">
        <f t="shared" si="145"/>
        <v>6.6355268609758199E-5</v>
      </c>
      <c r="CS281" s="26">
        <f t="shared" si="145"/>
        <v>6.2074283538160943E-5</v>
      </c>
      <c r="CT281" s="26">
        <f t="shared" si="145"/>
        <v>5.745173050872342E-5</v>
      </c>
      <c r="CU281" s="26">
        <f t="shared" si="145"/>
        <v>5.2613690044830933E-5</v>
      </c>
      <c r="CV281" s="26">
        <f t="shared" si="145"/>
        <v>4.7681156603127926E-5</v>
      </c>
      <c r="CW281" s="26">
        <f t="shared" si="145"/>
        <v>4.2765573448166327E-5</v>
      </c>
      <c r="CX281" s="26">
        <f t="shared" si="145"/>
        <v>3.7965356020310848E-5</v>
      </c>
      <c r="CY281" s="26">
        <f t="shared" si="142"/>
        <v>3.336349468451566E-5</v>
      </c>
      <c r="CZ281" s="26">
        <f t="shared" si="142"/>
        <v>2.9026240375528628E-5</v>
      </c>
      <c r="DA281" s="26">
        <f t="shared" si="142"/>
        <v>2.5002801115554379E-5</v>
      </c>
      <c r="DB281" s="26">
        <f t="shared" si="142"/>
        <v>2.1325918598561031E-5</v>
      </c>
      <c r="DC281" s="26">
        <f t="shared" si="142"/>
        <v>1.8013154544415709E-5</v>
      </c>
      <c r="DD281" s="26">
        <f t="shared" si="142"/>
        <v>1.5068696590040026E-5</v>
      </c>
      <c r="DE281" s="26">
        <f t="shared" si="142"/>
        <v>1.2485491460318883E-5</v>
      </c>
      <c r="DF281" s="26">
        <f t="shared" si="142"/>
        <v>1.024752600988435E-5</v>
      </c>
      <c r="DG281" s="26">
        <f t="shared" si="142"/>
        <v>8.3321005874760765E-6</v>
      </c>
      <c r="DH281" s="26">
        <f t="shared" si="142"/>
        <v>6.7119699176890684E-6</v>
      </c>
      <c r="DI281" s="26">
        <f t="shared" si="142"/>
        <v>5.3572603930178751E-6</v>
      </c>
      <c r="DJ281" s="26">
        <f t="shared" si="142"/>
        <v>4.2371059472050465E-6</v>
      </c>
      <c r="DK281" s="26">
        <f t="shared" si="142"/>
        <v>3.320974931593144E-6</v>
      </c>
      <c r="DL281" s="26">
        <f t="shared" si="140"/>
        <v>2.5796858843625404E-6</v>
      </c>
      <c r="DM281" s="26">
        <f t="shared" si="140"/>
        <v>1.9861298401729279E-6</v>
      </c>
      <c r="DN281" s="26">
        <f t="shared" si="140"/>
        <v>1.5157306675003912E-6</v>
      </c>
      <c r="DO281" s="26">
        <f t="shared" si="140"/>
        <v>1.1466832006307319E-6</v>
      </c>
      <c r="DP281" s="26">
        <f t="shared" si="140"/>
        <v>8.6001240047304737E-7</v>
      </c>
      <c r="DQ281" s="26">
        <f t="shared" si="140"/>
        <v>6.3949640035174943E-7</v>
      </c>
      <c r="DR281" s="26">
        <f t="shared" si="140"/>
        <v>4.714931087339217E-7</v>
      </c>
      <c r="DS281" s="26">
        <f t="shared" si="140"/>
        <v>3.447050458811014E-7</v>
      </c>
      <c r="DT281" s="26">
        <f t="shared" si="140"/>
        <v>2.4991115826379746E-7</v>
      </c>
      <c r="DU281" s="26">
        <f t="shared" si="140"/>
        <v>1.7968818817314331E-7</v>
      </c>
      <c r="DV281" s="26">
        <f t="shared" si="140"/>
        <v>1.2813829812347144E-7</v>
      </c>
      <c r="DW281" s="26">
        <f t="shared" si="140"/>
        <v>9.0634405989772878E-8</v>
      </c>
      <c r="DX281" s="26">
        <f t="shared" si="140"/>
        <v>6.3590268718630821E-8</v>
      </c>
      <c r="DY281" s="26">
        <f t="shared" si="146"/>
        <v>4.4258827028167307E-8</v>
      </c>
      <c r="DZ281" s="26">
        <f t="shared" si="146"/>
        <v>3.0559666281353498E-8</v>
      </c>
      <c r="EA281" s="26">
        <f t="shared" si="146"/>
        <v>2.0934574539194762E-8</v>
      </c>
      <c r="EB281" s="26">
        <f t="shared" si="146"/>
        <v>1.422896863210901E-8</v>
      </c>
      <c r="EC281" s="26">
        <f t="shared" si="143"/>
        <v>9.5962811704920926E-9</v>
      </c>
      <c r="ED281" s="26">
        <f t="shared" si="143"/>
        <v>6.422126629483188E-9</v>
      </c>
      <c r="EE281" s="26">
        <f t="shared" si="143"/>
        <v>4.2650764638552273E-9</v>
      </c>
      <c r="EF281" s="26">
        <f t="shared" si="143"/>
        <v>2.8110731239046099E-9</v>
      </c>
      <c r="EG281" s="26">
        <f t="shared" si="143"/>
        <v>1.838822269020296E-9</v>
      </c>
      <c r="EH281" s="26">
        <f t="shared" si="143"/>
        <v>1.1938622194385607E-9</v>
      </c>
      <c r="EI281" s="26">
        <f t="shared" si="143"/>
        <v>7.6937787474929327E-10</v>
      </c>
      <c r="EJ281" s="26">
        <f t="shared" si="143"/>
        <v>4.92175552229321E-10</v>
      </c>
      <c r="EK281" s="26">
        <f t="shared" si="143"/>
        <v>3.1254943827701841E-10</v>
      </c>
      <c r="EL281" s="26">
        <f t="shared" si="143"/>
        <v>1.9704203717464045E-10</v>
      </c>
      <c r="EM281" s="26">
        <f t="shared" si="143"/>
        <v>1.2332846931074698E-10</v>
      </c>
      <c r="EN281" s="26">
        <f t="shared" si="143"/>
        <v>7.6639834500249664E-11</v>
      </c>
      <c r="EO281" s="26">
        <f t="shared" si="143"/>
        <v>4.7288408521430564E-11</v>
      </c>
      <c r="EP281" s="26">
        <f t="shared" si="143"/>
        <v>2.8972475643411643E-11</v>
      </c>
      <c r="EQ281" s="26">
        <f t="shared" si="143"/>
        <v>1.7626611055781729E-11</v>
      </c>
      <c r="ER281" s="26">
        <f t="shared" si="141"/>
        <v>1.0649410846201571E-11</v>
      </c>
      <c r="ES281" s="26">
        <f t="shared" si="141"/>
        <v>6.3896465077209009E-12</v>
      </c>
      <c r="ET281" s="26">
        <f t="shared" si="141"/>
        <v>3.807529083368009E-12</v>
      </c>
      <c r="EU281" s="26">
        <f t="shared" si="141"/>
        <v>2.2534355799524289E-12</v>
      </c>
      <c r="EV281" s="26">
        <f t="shared" si="141"/>
        <v>1.3246546990261258E-12</v>
      </c>
      <c r="EW281" s="26">
        <f t="shared" si="141"/>
        <v>7.7345609943136037E-13</v>
      </c>
      <c r="EX281" s="26">
        <f t="shared" si="141"/>
        <v>4.4860453767019289E-13</v>
      </c>
      <c r="EY281" s="26">
        <f t="shared" si="141"/>
        <v>2.5846751508150017E-13</v>
      </c>
      <c r="EZ281" s="26">
        <f t="shared" si="141"/>
        <v>1.479386435005923E-13</v>
      </c>
      <c r="FA281" s="26">
        <f t="shared" si="141"/>
        <v>8.4121973755240465E-14</v>
      </c>
      <c r="FB281" s="26">
        <f t="shared" si="141"/>
        <v>4.752345270588209E-14</v>
      </c>
      <c r="FC281" s="26">
        <f t="shared" si="141"/>
        <v>2.6674454099430869E-14</v>
      </c>
      <c r="FD281" s="26">
        <f t="shared" si="141"/>
        <v>1.4876137863143803E-14</v>
      </c>
      <c r="FE281" s="26">
        <f t="shared" si="141"/>
        <v>8.243464930532029E-15</v>
      </c>
      <c r="FF281" s="26">
        <f t="shared" si="141"/>
        <v>4.5391230946600433E-15</v>
      </c>
      <c r="FG281" s="26">
        <f t="shared" si="153"/>
        <v>2.4836711272667951E-15</v>
      </c>
      <c r="FH281" s="26">
        <f t="shared" si="153"/>
        <v>1.350496175451319E-15</v>
      </c>
    </row>
    <row r="282" spans="2:164" ht="19.2" customHeight="1" x14ac:dyDescent="0.3">
      <c r="B282" s="26">
        <f t="shared" si="130"/>
        <v>2.493027569616787E-3</v>
      </c>
      <c r="C282" s="3">
        <v>59</v>
      </c>
      <c r="D282" s="26">
        <f t="shared" si="149"/>
        <v>4.1030532720785669E-41</v>
      </c>
      <c r="E282" s="26">
        <f t="shared" si="149"/>
        <v>3.5696563467083528E-39</v>
      </c>
      <c r="F282" s="26">
        <f t="shared" si="149"/>
        <v>1.5528005108181178E-37</v>
      </c>
      <c r="G282" s="26">
        <f t="shared" si="149"/>
        <v>4.5031214813725984E-36</v>
      </c>
      <c r="H282" s="26">
        <f t="shared" si="149"/>
        <v>9.794289221985377E-35</v>
      </c>
      <c r="I282" s="26">
        <f t="shared" si="149"/>
        <v>1.7042063246254586E-33</v>
      </c>
      <c r="J282" s="26">
        <f t="shared" si="149"/>
        <v>2.4710991707068905E-32</v>
      </c>
      <c r="K282" s="26">
        <f t="shared" si="149"/>
        <v>3.0712232550214247E-31</v>
      </c>
      <c r="L282" s="26">
        <f t="shared" si="149"/>
        <v>3.3399552898358161E-30</v>
      </c>
      <c r="M282" s="26">
        <f t="shared" si="149"/>
        <v>3.2286234468412815E-29</v>
      </c>
      <c r="N282" s="26">
        <f t="shared" si="149"/>
        <v>2.8089023987519496E-28</v>
      </c>
      <c r="O282" s="26">
        <f t="shared" si="149"/>
        <v>2.2215864426492343E-27</v>
      </c>
      <c r="P282" s="26">
        <f t="shared" si="149"/>
        <v>1.6106501709207068E-26</v>
      </c>
      <c r="Q282" s="26">
        <f t="shared" si="149"/>
        <v>1.077896652846936E-25</v>
      </c>
      <c r="R282" s="26">
        <f t="shared" si="149"/>
        <v>6.6983577712630786E-25</v>
      </c>
      <c r="S282" s="26">
        <f t="shared" si="149"/>
        <v>3.8850475073325848E-24</v>
      </c>
      <c r="T282" s="26">
        <f t="shared" si="152"/>
        <v>2.1124945821120959E-23</v>
      </c>
      <c r="U282" s="26">
        <f t="shared" si="152"/>
        <v>1.0811001684926533E-22</v>
      </c>
      <c r="V282" s="26">
        <f t="shared" si="152"/>
        <v>5.2253174810478519E-22</v>
      </c>
      <c r="W282" s="26">
        <f t="shared" si="152"/>
        <v>2.3926453729008639E-21</v>
      </c>
      <c r="X282" s="26">
        <f t="shared" si="152"/>
        <v>1.0408007372118808E-20</v>
      </c>
      <c r="Y282" s="26">
        <f t="shared" si="152"/>
        <v>4.3118887684492156E-20</v>
      </c>
      <c r="Z282" s="26">
        <f t="shared" si="152"/>
        <v>1.7051560129776384E-19</v>
      </c>
      <c r="AA282" s="26">
        <f t="shared" si="152"/>
        <v>6.4499379621328278E-19</v>
      </c>
      <c r="AB282" s="26">
        <f t="shared" si="152"/>
        <v>2.3381025112731504E-18</v>
      </c>
      <c r="AC282" s="26">
        <f t="shared" si="152"/>
        <v>8.136596739230571E-18</v>
      </c>
      <c r="AD282" s="26">
        <f t="shared" si="152"/>
        <v>2.7226304473579076E-17</v>
      </c>
      <c r="AE282" s="26">
        <f t="shared" si="152"/>
        <v>8.7729203303754901E-17</v>
      </c>
      <c r="AF282" s="26">
        <f t="shared" si="152"/>
        <v>2.7258716740809719E-16</v>
      </c>
      <c r="AG282" s="26">
        <f t="shared" si="152"/>
        <v>8.1776150222429048E-16</v>
      </c>
      <c r="AH282" s="26">
        <f t="shared" si="152"/>
        <v>2.3715083564504265E-15</v>
      </c>
      <c r="AI282" s="26">
        <f t="shared" si="150"/>
        <v>6.6555234519737954E-15</v>
      </c>
      <c r="AJ282" s="26">
        <f t="shared" si="150"/>
        <v>1.8094704385053746E-14</v>
      </c>
      <c r="AK282" s="26">
        <f t="shared" si="150"/>
        <v>4.7704220651505365E-14</v>
      </c>
      <c r="AL282" s="26">
        <f t="shared" si="150"/>
        <v>1.220666822553225E-13</v>
      </c>
      <c r="AM282" s="26">
        <f t="shared" si="150"/>
        <v>3.0342289589180081E-13</v>
      </c>
      <c r="AN282" s="26">
        <f t="shared" si="150"/>
        <v>7.3327199840518771E-13</v>
      </c>
      <c r="AO282" s="26">
        <f t="shared" si="150"/>
        <v>1.7241801043581472E-12</v>
      </c>
      <c r="AP282" s="26">
        <f t="shared" si="150"/>
        <v>3.9474649757673347E-12</v>
      </c>
      <c r="AQ282" s="26">
        <f t="shared" si="150"/>
        <v>8.8058834074809584E-12</v>
      </c>
      <c r="AR282" s="26">
        <f t="shared" si="150"/>
        <v>1.9152796411271132E-11</v>
      </c>
      <c r="AS282" s="26">
        <f t="shared" si="150"/>
        <v>4.0641299701965528E-11</v>
      </c>
      <c r="AT282" s="26">
        <f t="shared" si="150"/>
        <v>8.418554938264277E-11</v>
      </c>
      <c r="AU282" s="26">
        <f t="shared" si="150"/>
        <v>1.7032890223930068E-10</v>
      </c>
      <c r="AV282" s="26">
        <f t="shared" si="150"/>
        <v>3.3678669306407031E-10</v>
      </c>
      <c r="AW282" s="26">
        <f t="shared" si="150"/>
        <v>6.5112093992386823E-10</v>
      </c>
      <c r="AX282" s="26">
        <f t="shared" si="150"/>
        <v>1.2314678646386222E-9</v>
      </c>
      <c r="AY282" s="26">
        <f t="shared" si="151"/>
        <v>2.2795256217778885E-9</v>
      </c>
      <c r="AZ282" s="26">
        <f t="shared" si="151"/>
        <v>4.1316401894724116E-9</v>
      </c>
      <c r="BA282" s="26">
        <f t="shared" si="151"/>
        <v>7.3357693160020426E-9</v>
      </c>
      <c r="BB282" s="26">
        <f t="shared" si="151"/>
        <v>1.2764238609843594E-8</v>
      </c>
      <c r="BC282" s="26">
        <f t="shared" si="151"/>
        <v>2.1774289393262554E-8</v>
      </c>
      <c r="BD282" s="26">
        <f t="shared" si="151"/>
        <v>3.6430061100266002E-8</v>
      </c>
      <c r="BE282" s="26">
        <f t="shared" si="151"/>
        <v>5.9800288975908393E-8</v>
      </c>
      <c r="BF282" s="26">
        <f t="shared" si="151"/>
        <v>9.6344910016741511E-8</v>
      </c>
      <c r="BG282" s="26">
        <f t="shared" si="151"/>
        <v>1.5240013039011885E-7</v>
      </c>
      <c r="BH282" s="26">
        <f t="shared" si="151"/>
        <v>2.3676448828464872E-7</v>
      </c>
      <c r="BI282" s="26">
        <f t="shared" si="151"/>
        <v>3.6137737685551681E-7</v>
      </c>
      <c r="BJ282" s="26">
        <f t="shared" si="151"/>
        <v>5.4206606528327228E-7</v>
      </c>
      <c r="BK282" s="26">
        <f t="shared" si="151"/>
        <v>7.9931775728211285E-7</v>
      </c>
      <c r="BL282" s="26">
        <f t="shared" si="151"/>
        <v>1.1590107480590677E-6</v>
      </c>
      <c r="BM282" s="26">
        <f t="shared" si="151"/>
        <v>1.6530153291989984E-6</v>
      </c>
      <c r="BN282" s="26">
        <f t="shared" si="151"/>
        <v>2.3195537683921413E-6</v>
      </c>
      <c r="BO282" s="26">
        <f t="shared" ref="BO282:CD298" si="155">$B282*BO$221</f>
        <v>3.2031932992081923E-6</v>
      </c>
      <c r="BP282" s="26">
        <f t="shared" si="155"/>
        <v>4.3543408911111487E-6</v>
      </c>
      <c r="BQ282" s="26">
        <f t="shared" si="155"/>
        <v>5.8281178081026032E-6</v>
      </c>
      <c r="BR282" s="26">
        <f t="shared" si="155"/>
        <v>7.6825189288625156E-6</v>
      </c>
      <c r="BS282" s="26">
        <f t="shared" si="155"/>
        <v>9.9758081613588029E-6</v>
      </c>
      <c r="BT282" s="26">
        <f t="shared" si="155"/>
        <v>1.2763166324091389E-5</v>
      </c>
      <c r="BU282" s="26">
        <f t="shared" si="155"/>
        <v>1.60926879738544E-5</v>
      </c>
      <c r="BV282" s="26">
        <f t="shared" si="155"/>
        <v>2.0000912196076153E-5</v>
      </c>
      <c r="BW282" s="26">
        <f t="shared" si="155"/>
        <v>2.4508160014910257E-5</v>
      </c>
      <c r="BX282" s="26">
        <f t="shared" si="155"/>
        <v>2.9614026684683205E-5</v>
      </c>
      <c r="BY282" s="26">
        <f t="shared" si="155"/>
        <v>3.5293429062567697E-5</v>
      </c>
      <c r="BZ282" s="26">
        <f t="shared" si="155"/>
        <v>4.1493626060045742E-5</v>
      </c>
      <c r="CA282" s="26">
        <f t="shared" si="155"/>
        <v>4.8132606229653092E-5</v>
      </c>
      <c r="CB282" s="26">
        <f t="shared" si="155"/>
        <v>5.5099167657629257E-5</v>
      </c>
      <c r="CC282" s="26">
        <f t="shared" si="155"/>
        <v>6.2254903717061583E-5</v>
      </c>
      <c r="CD282" s="26">
        <f t="shared" si="155"/>
        <v>6.9438161838261063E-5</v>
      </c>
      <c r="CE282" s="26">
        <f t="shared" si="154"/>
        <v>7.6469874429477234E-5</v>
      </c>
      <c r="CF282" s="26">
        <f t="shared" si="154"/>
        <v>8.3160988442056513E-5</v>
      </c>
      <c r="CG282" s="26">
        <f t="shared" si="154"/>
        <v>8.9321061659986613E-5</v>
      </c>
      <c r="CH282" s="26">
        <f t="shared" si="154"/>
        <v>9.4767467858766346E-5</v>
      </c>
      <c r="CI282" s="26">
        <f t="shared" si="154"/>
        <v>9.9334574743526136E-5</v>
      </c>
      <c r="CJ282" s="26">
        <f t="shared" si="154"/>
        <v>1.0288223812722349E-4</v>
      </c>
      <c r="CK282" s="26">
        <f t="shared" si="145"/>
        <v>1.0530299667139345E-4</v>
      </c>
      <c r="CL282" s="26">
        <f t="shared" si="145"/>
        <v>1.0652745012106083E-4</v>
      </c>
      <c r="CM282" s="26">
        <f t="shared" si="145"/>
        <v>1.0652745012106085E-4</v>
      </c>
      <c r="CN282" s="26">
        <f t="shared" si="145"/>
        <v>1.0531691091513968E-4</v>
      </c>
      <c r="CO282" s="26">
        <f t="shared" si="145"/>
        <v>1.0295023875974332E-4</v>
      </c>
      <c r="CP282" s="26">
        <f t="shared" si="145"/>
        <v>9.9518564134418492E-5</v>
      </c>
      <c r="CQ282" s="26">
        <f t="shared" si="145"/>
        <v>9.5144121754883691E-5</v>
      </c>
      <c r="CR282" s="26">
        <f t="shared" si="145"/>
        <v>8.9973245572553016E-5</v>
      </c>
      <c r="CS282" s="26">
        <f t="shared" si="145"/>
        <v>8.4168520051743203E-5</v>
      </c>
      <c r="CT282" s="26">
        <f t="shared" si="145"/>
        <v>7.7900651537251677E-5</v>
      </c>
      <c r="CU282" s="26">
        <f t="shared" si="145"/>
        <v>7.1340596670956829E-5</v>
      </c>
      <c r="CV282" s="26">
        <f t="shared" si="145"/>
        <v>6.4652415733054472E-5</v>
      </c>
      <c r="CW282" s="26">
        <f t="shared" si="145"/>
        <v>5.7987218234801492E-5</v>
      </c>
      <c r="CX282" s="26">
        <f t="shared" si="145"/>
        <v>5.1478448841099186E-5</v>
      </c>
      <c r="CY282" s="26">
        <f t="shared" si="142"/>
        <v>4.5238636860359977E-5</v>
      </c>
      <c r="CZ282" s="26">
        <f t="shared" si="142"/>
        <v>3.9357614068513184E-5</v>
      </c>
      <c r="DA282" s="26">
        <f t="shared" si="142"/>
        <v>3.390210320753118E-5</v>
      </c>
      <c r="DB282" s="26">
        <f t="shared" si="142"/>
        <v>2.8916499794658875E-5</v>
      </c>
      <c r="DC282" s="26">
        <f t="shared" si="142"/>
        <v>2.4424616331410999E-5</v>
      </c>
      <c r="DD282" s="26">
        <f t="shared" si="142"/>
        <v>2.0432130969545691E-5</v>
      </c>
      <c r="DE282" s="26">
        <f t="shared" si="142"/>
        <v>1.6929479946195007E-5</v>
      </c>
      <c r="DF282" s="26">
        <f t="shared" si="142"/>
        <v>1.3894950521877011E-5</v>
      </c>
      <c r="DG282" s="26">
        <f t="shared" si="142"/>
        <v>1.1297763508442076E-5</v>
      </c>
      <c r="DH282" s="26">
        <f t="shared" si="142"/>
        <v>9.1009761595783501E-6</v>
      </c>
      <c r="DI282" s="26">
        <f t="shared" si="142"/>
        <v>7.2640818888377579E-6</v>
      </c>
      <c r="DJ282" s="26">
        <f t="shared" si="142"/>
        <v>5.745228402989863E-6</v>
      </c>
      <c r="DK282" s="26">
        <f t="shared" si="142"/>
        <v>4.5030168563974593E-6</v>
      </c>
      <c r="DL282" s="26">
        <f t="shared" si="140"/>
        <v>3.4978791652373244E-6</v>
      </c>
      <c r="DM282" s="26">
        <f t="shared" si="140"/>
        <v>2.6930574104039555E-6</v>
      </c>
      <c r="DN282" s="26">
        <f t="shared" si="140"/>
        <v>2.055228023729333E-6</v>
      </c>
      <c r="DO282" s="26">
        <f t="shared" si="140"/>
        <v>1.5548246788213232E-6</v>
      </c>
      <c r="DP282" s="26">
        <f t="shared" si="140"/>
        <v>1.1661185091159904E-6</v>
      </c>
      <c r="DQ282" s="26">
        <f t="shared" si="140"/>
        <v>8.6711376318880828E-7</v>
      </c>
      <c r="DR282" s="26">
        <f t="shared" si="140"/>
        <v>6.39312689808704E-7</v>
      </c>
      <c r="DS282" s="26">
        <f t="shared" si="140"/>
        <v>4.6739667238115198E-7</v>
      </c>
      <c r="DT282" s="26">
        <f t="shared" si="140"/>
        <v>3.3886258747633376E-7</v>
      </c>
      <c r="DU282" s="26">
        <f t="shared" si="140"/>
        <v>2.436450009127354E-7</v>
      </c>
      <c r="DV282" s="26">
        <f t="shared" si="140"/>
        <v>1.7374684491318068E-7</v>
      </c>
      <c r="DW282" s="26">
        <f t="shared" si="140"/>
        <v>1.2289410981664055E-7</v>
      </c>
      <c r="DX282" s="26">
        <f t="shared" si="140"/>
        <v>8.6224093177804046E-8</v>
      </c>
      <c r="DY282" s="26">
        <f t="shared" si="146"/>
        <v>6.0011968851751964E-8</v>
      </c>
      <c r="DZ282" s="26">
        <f t="shared" si="146"/>
        <v>4.1436835635733338E-8</v>
      </c>
      <c r="EA282" s="26">
        <f t="shared" si="146"/>
        <v>2.838586378195885E-8</v>
      </c>
      <c r="EB282" s="26">
        <f t="shared" si="146"/>
        <v>1.9293516789300252E-8</v>
      </c>
      <c r="EC282" s="26">
        <f t="shared" si="143"/>
        <v>1.3011906671853617E-8</v>
      </c>
      <c r="ED282" s="26">
        <f t="shared" si="143"/>
        <v>8.7079683111635989E-9</v>
      </c>
      <c r="EE282" s="26">
        <f t="shared" si="143"/>
        <v>5.7831545272612947E-9</v>
      </c>
      <c r="EF282" s="26">
        <f t="shared" si="143"/>
        <v>3.8116245747858913E-9</v>
      </c>
      <c r="EG282" s="26">
        <f t="shared" si="143"/>
        <v>2.4933183308749644E-9</v>
      </c>
      <c r="EH282" s="26">
        <f t="shared" si="143"/>
        <v>1.6187962297471923E-9</v>
      </c>
      <c r="EI282" s="26">
        <f t="shared" si="143"/>
        <v>1.0432242369481888E-9</v>
      </c>
      <c r="EJ282" s="26">
        <f t="shared" si="143"/>
        <v>6.6735668098890637E-10</v>
      </c>
      <c r="EK282" s="26">
        <f t="shared" si="143"/>
        <v>4.2379584851120915E-10</v>
      </c>
      <c r="EL282" s="26">
        <f t="shared" si="143"/>
        <v>2.6717564362662969E-10</v>
      </c>
      <c r="EM282" s="26">
        <f t="shared" si="143"/>
        <v>1.6722504313321536E-10</v>
      </c>
      <c r="EN282" s="26">
        <f t="shared" si="143"/>
        <v>1.0391841966135491E-10</v>
      </c>
      <c r="EO282" s="26">
        <f t="shared" si="143"/>
        <v>6.4119875961261439E-11</v>
      </c>
      <c r="EP282" s="26">
        <f t="shared" si="143"/>
        <v>3.928471273682914E-11</v>
      </c>
      <c r="EQ282" s="26">
        <f t="shared" si="143"/>
        <v>2.3900489567161541E-11</v>
      </c>
      <c r="ER282" s="26">
        <f t="shared" si="141"/>
        <v>1.443987911349358E-11</v>
      </c>
      <c r="ES282" s="26">
        <f t="shared" si="141"/>
        <v>8.6639274680960909E-12</v>
      </c>
      <c r="ET282" s="26">
        <f t="shared" si="141"/>
        <v>5.1627512994820185E-12</v>
      </c>
      <c r="EU282" s="26">
        <f t="shared" si="141"/>
        <v>3.0555058711219214E-12</v>
      </c>
      <c r="EV282" s="26">
        <f t="shared" si="141"/>
        <v>1.7961419647811779E-12</v>
      </c>
      <c r="EW282" s="26">
        <f t="shared" si="141"/>
        <v>1.0487540331272628E-12</v>
      </c>
      <c r="EX282" s="26">
        <f t="shared" si="141"/>
        <v>6.0827733921381765E-13</v>
      </c>
      <c r="EY282" s="26">
        <f t="shared" si="141"/>
        <v>3.5046442722915091E-13</v>
      </c>
      <c r="EZ282" s="26">
        <f t="shared" si="141"/>
        <v>2.0059477084825968E-13</v>
      </c>
      <c r="FA282" s="26">
        <f t="shared" si="141"/>
        <v>1.1406369322744408E-13</v>
      </c>
      <c r="FB282" s="26">
        <f t="shared" si="141"/>
        <v>6.4438579940178763E-14</v>
      </c>
      <c r="FC282" s="26">
        <f t="shared" si="141"/>
        <v>3.6168751321262004E-14</v>
      </c>
      <c r="FD282" s="26">
        <f t="shared" si="141"/>
        <v>2.0171034390703354E-14</v>
      </c>
      <c r="FE282" s="26">
        <f t="shared" si="141"/>
        <v>1.1177579566823031E-14</v>
      </c>
      <c r="FF282" s="26">
        <f t="shared" si="141"/>
        <v>6.1547431792000261E-15</v>
      </c>
      <c r="FG282" s="26">
        <f t="shared" si="153"/>
        <v>3.367689664090552E-15</v>
      </c>
      <c r="FH282" s="26">
        <f t="shared" si="153"/>
        <v>1.8311812548492361E-15</v>
      </c>
    </row>
    <row r="283" spans="2:164" ht="19.2" customHeight="1" x14ac:dyDescent="0.3">
      <c r="B283" s="26">
        <f t="shared" si="130"/>
        <v>3.324036759489057E-3</v>
      </c>
      <c r="C283" s="3">
        <v>60</v>
      </c>
      <c r="D283" s="26">
        <f t="shared" si="149"/>
        <v>5.4707376961047688E-41</v>
      </c>
      <c r="E283" s="26">
        <f t="shared" si="149"/>
        <v>4.7595417956111486E-39</v>
      </c>
      <c r="F283" s="26">
        <f t="shared" si="149"/>
        <v>2.0704006810908285E-37</v>
      </c>
      <c r="G283" s="26">
        <f t="shared" si="149"/>
        <v>6.0041619751634786E-36</v>
      </c>
      <c r="H283" s="26">
        <f t="shared" si="149"/>
        <v>1.3059052295980532E-34</v>
      </c>
      <c r="I283" s="26">
        <f t="shared" si="149"/>
        <v>2.2722750995006166E-33</v>
      </c>
      <c r="J283" s="26">
        <f t="shared" si="149"/>
        <v>3.2947988942758614E-32</v>
      </c>
      <c r="K283" s="26">
        <f t="shared" si="149"/>
        <v>4.0949643400285759E-31</v>
      </c>
      <c r="L283" s="26">
        <f t="shared" si="149"/>
        <v>4.4532737197810984E-30</v>
      </c>
      <c r="M283" s="26">
        <f t="shared" si="149"/>
        <v>4.3048312624550521E-29</v>
      </c>
      <c r="N283" s="26">
        <f t="shared" si="149"/>
        <v>3.7452031983359415E-28</v>
      </c>
      <c r="O283" s="26">
        <f t="shared" si="149"/>
        <v>2.9621152568656527E-27</v>
      </c>
      <c r="P283" s="26">
        <f t="shared" si="149"/>
        <v>2.1475335612276142E-26</v>
      </c>
      <c r="Q283" s="26">
        <f t="shared" si="149"/>
        <v>1.4371955371292512E-25</v>
      </c>
      <c r="R283" s="26">
        <f t="shared" si="149"/>
        <v>8.9311436950174583E-25</v>
      </c>
      <c r="S283" s="26">
        <f t="shared" si="149"/>
        <v>5.1800633431101251E-24</v>
      </c>
      <c r="T283" s="26">
        <f t="shared" si="152"/>
        <v>2.816659442816134E-23</v>
      </c>
      <c r="U283" s="26">
        <f t="shared" si="152"/>
        <v>1.4414668913235409E-22</v>
      </c>
      <c r="V283" s="26">
        <f t="shared" si="152"/>
        <v>6.9670899747304848E-22</v>
      </c>
      <c r="W283" s="26">
        <f t="shared" si="152"/>
        <v>3.1901938305344925E-21</v>
      </c>
      <c r="X283" s="26">
        <f t="shared" si="152"/>
        <v>1.3877343162825108E-20</v>
      </c>
      <c r="Y283" s="26">
        <f t="shared" si="152"/>
        <v>5.7491850245989673E-20</v>
      </c>
      <c r="Z283" s="26">
        <f t="shared" si="152"/>
        <v>2.2735413506368562E-19</v>
      </c>
      <c r="AA283" s="26">
        <f t="shared" si="152"/>
        <v>8.5999172828437897E-19</v>
      </c>
      <c r="AB283" s="26">
        <f t="shared" si="152"/>
        <v>3.1174700150308742E-18</v>
      </c>
      <c r="AC283" s="26">
        <f t="shared" si="152"/>
        <v>1.0848795652307454E-17</v>
      </c>
      <c r="AD283" s="26">
        <f t="shared" si="152"/>
        <v>3.6301739298105519E-17</v>
      </c>
      <c r="AE283" s="26">
        <f t="shared" si="152"/>
        <v>1.1697227107167347E-16</v>
      </c>
      <c r="AF283" s="26">
        <f t="shared" si="152"/>
        <v>3.6344955654413044E-16</v>
      </c>
      <c r="AG283" s="26">
        <f t="shared" si="152"/>
        <v>1.0903486696323897E-15</v>
      </c>
      <c r="AH283" s="26">
        <f t="shared" si="152"/>
        <v>3.1620111419339091E-15</v>
      </c>
      <c r="AI283" s="26">
        <f t="shared" si="150"/>
        <v>8.8740312692984148E-15</v>
      </c>
      <c r="AJ283" s="26">
        <f t="shared" si="150"/>
        <v>2.412627251340505E-14</v>
      </c>
      <c r="AK283" s="26">
        <f t="shared" si="150"/>
        <v>6.3605627535340629E-14</v>
      </c>
      <c r="AL283" s="26">
        <f t="shared" si="150"/>
        <v>1.6275557634043038E-13</v>
      </c>
      <c r="AM283" s="26">
        <f t="shared" si="150"/>
        <v>4.0456386118906868E-13</v>
      </c>
      <c r="AN283" s="26">
        <f t="shared" si="150"/>
        <v>9.776959978735859E-13</v>
      </c>
      <c r="AO283" s="26">
        <f t="shared" si="150"/>
        <v>2.2989068058108684E-12</v>
      </c>
      <c r="AP283" s="26">
        <f t="shared" si="150"/>
        <v>5.2632866343564584E-12</v>
      </c>
      <c r="AQ283" s="26">
        <f t="shared" si="150"/>
        <v>1.1741177876641304E-11</v>
      </c>
      <c r="AR283" s="26">
        <f t="shared" si="150"/>
        <v>2.5537061881694904E-11</v>
      </c>
      <c r="AS283" s="26">
        <f t="shared" si="150"/>
        <v>5.4188399602620827E-11</v>
      </c>
      <c r="AT283" s="26">
        <f t="shared" si="150"/>
        <v>1.1224739917685728E-10</v>
      </c>
      <c r="AU283" s="26">
        <f t="shared" si="150"/>
        <v>2.2710520298573476E-10</v>
      </c>
      <c r="AV283" s="26">
        <f t="shared" si="150"/>
        <v>4.4904892408542815E-10</v>
      </c>
      <c r="AW283" s="26">
        <f t="shared" si="150"/>
        <v>8.6816125323182631E-10</v>
      </c>
      <c r="AX283" s="26">
        <f t="shared" si="150"/>
        <v>1.6419571528514999E-9</v>
      </c>
      <c r="AY283" s="26">
        <f t="shared" si="151"/>
        <v>3.0393674957038585E-9</v>
      </c>
      <c r="AZ283" s="26">
        <f t="shared" si="151"/>
        <v>5.5088535859632285E-9</v>
      </c>
      <c r="BA283" s="26">
        <f t="shared" si="151"/>
        <v>9.7810257546694122E-9</v>
      </c>
      <c r="BB283" s="26">
        <f t="shared" si="151"/>
        <v>1.7018984813124832E-8</v>
      </c>
      <c r="BC283" s="26">
        <f t="shared" si="151"/>
        <v>2.9032385857683472E-8</v>
      </c>
      <c r="BD283" s="26">
        <f t="shared" si="151"/>
        <v>4.8573414800354782E-8</v>
      </c>
      <c r="BE283" s="26">
        <f t="shared" si="151"/>
        <v>7.9733718634544701E-8</v>
      </c>
      <c r="BF283" s="26">
        <f t="shared" si="151"/>
        <v>1.284598800223223E-7</v>
      </c>
      <c r="BG283" s="26">
        <f t="shared" si="151"/>
        <v>2.0320017385349225E-7</v>
      </c>
      <c r="BH283" s="26">
        <f t="shared" si="151"/>
        <v>3.1568598437953236E-7</v>
      </c>
      <c r="BI283" s="26">
        <f t="shared" si="151"/>
        <v>4.8183650247402351E-7</v>
      </c>
      <c r="BJ283" s="26">
        <f t="shared" si="151"/>
        <v>7.227547537110314E-7</v>
      </c>
      <c r="BK283" s="26">
        <f t="shared" si="151"/>
        <v>1.0657570097094863E-6</v>
      </c>
      <c r="BL283" s="26">
        <f t="shared" si="151"/>
        <v>1.5453476640787607E-6</v>
      </c>
      <c r="BM283" s="26">
        <f t="shared" si="151"/>
        <v>2.2040204389320029E-6</v>
      </c>
      <c r="BN283" s="26">
        <f t="shared" si="151"/>
        <v>3.0927383578561959E-6</v>
      </c>
      <c r="BO283" s="26">
        <f t="shared" si="155"/>
        <v>4.2709243989442662E-6</v>
      </c>
      <c r="BP283" s="26">
        <f t="shared" si="155"/>
        <v>5.8057878548148785E-6</v>
      </c>
      <c r="BQ283" s="26">
        <f t="shared" si="155"/>
        <v>7.7708237441368229E-6</v>
      </c>
      <c r="BR283" s="26">
        <f t="shared" si="155"/>
        <v>1.0243358571816711E-5</v>
      </c>
      <c r="BS283" s="26">
        <f t="shared" si="155"/>
        <v>1.3301077548478434E-5</v>
      </c>
      <c r="BT283" s="26">
        <f t="shared" si="155"/>
        <v>1.701755509878856E-5</v>
      </c>
      <c r="BU283" s="26">
        <f t="shared" si="155"/>
        <v>2.1456917298472585E-5</v>
      </c>
      <c r="BV283" s="26">
        <f t="shared" si="155"/>
        <v>2.66678829281016E-5</v>
      </c>
      <c r="BW283" s="26">
        <f t="shared" si="155"/>
        <v>3.2677546686547084E-5</v>
      </c>
      <c r="BX283" s="26">
        <f t="shared" si="155"/>
        <v>3.9485368912911035E-5</v>
      </c>
      <c r="BY283" s="26">
        <f t="shared" si="155"/>
        <v>4.7057905416757038E-5</v>
      </c>
      <c r="BZ283" s="26">
        <f t="shared" si="155"/>
        <v>5.5324834746727789E-5</v>
      </c>
      <c r="CA283" s="26">
        <f t="shared" si="155"/>
        <v>6.4176808306204268E-5</v>
      </c>
      <c r="CB283" s="26">
        <f t="shared" si="155"/>
        <v>7.3465556876839172E-5</v>
      </c>
      <c r="CC283" s="26">
        <f t="shared" si="155"/>
        <v>8.3006538289415643E-5</v>
      </c>
      <c r="CD283" s="26">
        <f t="shared" si="155"/>
        <v>9.2584215784348296E-5</v>
      </c>
      <c r="CE283" s="26">
        <f t="shared" si="154"/>
        <v>1.0195983257263656E-4</v>
      </c>
      <c r="CF283" s="26">
        <f t="shared" si="154"/>
        <v>1.1088131792274226E-4</v>
      </c>
      <c r="CG283" s="26">
        <f t="shared" si="154"/>
        <v>1.1909474887998242E-4</v>
      </c>
      <c r="CH283" s="26">
        <f t="shared" si="154"/>
        <v>1.2635662381168874E-4</v>
      </c>
      <c r="CI283" s="26">
        <f t="shared" si="154"/>
        <v>1.3244609965803515E-4</v>
      </c>
      <c r="CJ283" s="26">
        <f t="shared" si="154"/>
        <v>1.3717631750296495E-4</v>
      </c>
      <c r="CK283" s="26">
        <f t="shared" si="145"/>
        <v>1.4040399556185826E-4</v>
      </c>
      <c r="CL283" s="26">
        <f t="shared" si="145"/>
        <v>1.4203660016141477E-4</v>
      </c>
      <c r="CM283" s="26">
        <f t="shared" si="145"/>
        <v>1.4203660016141479E-4</v>
      </c>
      <c r="CN283" s="26">
        <f t="shared" si="145"/>
        <v>1.4042254788685323E-4</v>
      </c>
      <c r="CO283" s="26">
        <f t="shared" si="145"/>
        <v>1.372669850129914E-4</v>
      </c>
      <c r="CP283" s="26">
        <f t="shared" si="145"/>
        <v>1.3269141884589164E-4</v>
      </c>
      <c r="CQ283" s="26">
        <f t="shared" si="145"/>
        <v>1.2685882900651189E-4</v>
      </c>
      <c r="CR283" s="26">
        <f t="shared" si="145"/>
        <v>1.1996432743007096E-4</v>
      </c>
      <c r="CS283" s="26">
        <f t="shared" si="145"/>
        <v>1.1222469340232453E-4</v>
      </c>
      <c r="CT283" s="26">
        <f t="shared" si="145"/>
        <v>1.0386753538300248E-4</v>
      </c>
      <c r="CU283" s="26">
        <f t="shared" si="145"/>
        <v>9.512079556127598E-5</v>
      </c>
      <c r="CV283" s="26">
        <f t="shared" si="145"/>
        <v>8.6203220977406161E-5</v>
      </c>
      <c r="CW283" s="26">
        <f t="shared" si="145"/>
        <v>7.7316290979735508E-5</v>
      </c>
      <c r="CX283" s="26">
        <f t="shared" si="145"/>
        <v>6.8637931788132411E-5</v>
      </c>
      <c r="CY283" s="26">
        <f t="shared" si="142"/>
        <v>6.0318182480480109E-5</v>
      </c>
      <c r="CZ283" s="26">
        <f t="shared" si="142"/>
        <v>5.2476818758017701E-5</v>
      </c>
      <c r="DA283" s="26">
        <f t="shared" si="142"/>
        <v>4.5202804276708348E-5</v>
      </c>
      <c r="DB283" s="26">
        <f t="shared" si="142"/>
        <v>3.8555333059545254E-5</v>
      </c>
      <c r="DC283" s="26">
        <f t="shared" si="142"/>
        <v>3.2566155108548075E-5</v>
      </c>
      <c r="DD283" s="26">
        <f t="shared" si="142"/>
        <v>2.7242841292727653E-5</v>
      </c>
      <c r="DE283" s="26">
        <f t="shared" si="142"/>
        <v>2.2572639928260061E-5</v>
      </c>
      <c r="DF283" s="26">
        <f t="shared" si="142"/>
        <v>1.8526600695836058E-5</v>
      </c>
      <c r="DG283" s="26">
        <f t="shared" si="142"/>
        <v>1.5063684677922805E-5</v>
      </c>
      <c r="DH283" s="26">
        <f t="shared" si="142"/>
        <v>1.2134634879437828E-5</v>
      </c>
      <c r="DI283" s="26">
        <f t="shared" si="142"/>
        <v>9.6854425184503665E-6</v>
      </c>
      <c r="DJ283" s="26">
        <f t="shared" si="142"/>
        <v>7.6603045373198354E-6</v>
      </c>
      <c r="DK283" s="26">
        <f t="shared" si="142"/>
        <v>6.0040224751966268E-6</v>
      </c>
      <c r="DL283" s="26">
        <f t="shared" ref="DL283:EA298" si="156">$B283*DL$221</f>
        <v>4.6638388869831096E-6</v>
      </c>
      <c r="DM283" s="26">
        <f t="shared" si="156"/>
        <v>3.590743213871949E-6</v>
      </c>
      <c r="DN283" s="26">
        <f t="shared" si="156"/>
        <v>2.740304031639117E-6</v>
      </c>
      <c r="DO283" s="26">
        <f t="shared" si="156"/>
        <v>2.0730995717617693E-6</v>
      </c>
      <c r="DP283" s="26">
        <f t="shared" si="156"/>
        <v>1.5548246788213241E-6</v>
      </c>
      <c r="DQ283" s="26">
        <f t="shared" si="156"/>
        <v>1.156151684251747E-6</v>
      </c>
      <c r="DR283" s="26">
        <f t="shared" si="156"/>
        <v>8.5241691974494065E-7</v>
      </c>
      <c r="DS283" s="26">
        <f t="shared" si="156"/>
        <v>6.2319556317487071E-7</v>
      </c>
      <c r="DT283" s="26">
        <f t="shared" si="156"/>
        <v>4.5181678330177937E-7</v>
      </c>
      <c r="DU283" s="26">
        <f t="shared" si="156"/>
        <v>3.2486000121698132E-7</v>
      </c>
      <c r="DV283" s="26">
        <f t="shared" si="156"/>
        <v>2.3166245988424146E-7</v>
      </c>
      <c r="DW283" s="26">
        <f t="shared" si="156"/>
        <v>1.6385881308885444E-7</v>
      </c>
      <c r="DX283" s="26">
        <f t="shared" si="156"/>
        <v>1.1496545757040566E-7</v>
      </c>
      <c r="DY283" s="26">
        <f t="shared" si="146"/>
        <v>8.0015958469002804E-8</v>
      </c>
      <c r="DZ283" s="26">
        <f t="shared" si="146"/>
        <v>5.5249114180977917E-8</v>
      </c>
      <c r="EA283" s="26">
        <f t="shared" si="146"/>
        <v>3.7847818375945221E-8</v>
      </c>
      <c r="EB283" s="26">
        <f t="shared" si="146"/>
        <v>2.5724689052400393E-8</v>
      </c>
      <c r="EC283" s="26">
        <f t="shared" si="143"/>
        <v>1.7349208895804862E-8</v>
      </c>
      <c r="ED283" s="26">
        <f t="shared" si="143"/>
        <v>1.1610624414884826E-8</v>
      </c>
      <c r="EE283" s="26">
        <f t="shared" si="143"/>
        <v>7.7108727030150778E-9</v>
      </c>
      <c r="EF283" s="26">
        <f t="shared" si="143"/>
        <v>5.0821660997145338E-9</v>
      </c>
      <c r="EG283" s="26">
        <f t="shared" si="143"/>
        <v>3.3244244411666269E-9</v>
      </c>
      <c r="EH283" s="26">
        <f t="shared" si="143"/>
        <v>2.1583949729962612E-9</v>
      </c>
      <c r="EI283" s="26">
        <f t="shared" si="143"/>
        <v>1.3909656492642548E-9</v>
      </c>
      <c r="EJ283" s="26">
        <f t="shared" si="143"/>
        <v>8.8980890798521049E-10</v>
      </c>
      <c r="EK283" s="26">
        <f t="shared" si="143"/>
        <v>5.6506113134828018E-10</v>
      </c>
      <c r="EL283" s="26">
        <f t="shared" si="143"/>
        <v>3.5623419150217377E-10</v>
      </c>
      <c r="EM283" s="26">
        <f t="shared" si="143"/>
        <v>2.2296672417762101E-10</v>
      </c>
      <c r="EN283" s="26">
        <f t="shared" si="143"/>
        <v>1.3855789288180688E-10</v>
      </c>
      <c r="EO283" s="26">
        <f t="shared" si="143"/>
        <v>8.5493167948348788E-11</v>
      </c>
      <c r="EP283" s="26">
        <f t="shared" ref="EP283:ER283" si="157">$B283*EP$221</f>
        <v>5.2379616982438971E-11</v>
      </c>
      <c r="EQ283" s="26">
        <f t="shared" si="157"/>
        <v>3.1867319422882128E-11</v>
      </c>
      <c r="ER283" s="26">
        <f t="shared" si="157"/>
        <v>1.9253172151324819E-11</v>
      </c>
      <c r="ES283" s="26">
        <f t="shared" si="141"/>
        <v>1.1551903290794814E-11</v>
      </c>
      <c r="ET283" s="26">
        <f t="shared" si="141"/>
        <v>6.8836683993093738E-12</v>
      </c>
      <c r="EU283" s="26">
        <f t="shared" si="141"/>
        <v>4.0740078281625711E-12</v>
      </c>
      <c r="EV283" s="26">
        <f t="shared" si="141"/>
        <v>2.3948559530415761E-12</v>
      </c>
      <c r="EW283" s="26">
        <f t="shared" si="141"/>
        <v>1.3983387108363535E-12</v>
      </c>
      <c r="EX283" s="26">
        <f t="shared" si="141"/>
        <v>8.1103645228509211E-13</v>
      </c>
      <c r="EY283" s="26">
        <f t="shared" si="141"/>
        <v>4.6728590297220229E-13</v>
      </c>
      <c r="EZ283" s="26">
        <f t="shared" si="141"/>
        <v>2.6745969446434682E-13</v>
      </c>
      <c r="FA283" s="26">
        <f t="shared" si="141"/>
        <v>1.5208492430325915E-13</v>
      </c>
      <c r="FB283" s="26">
        <f t="shared" si="141"/>
        <v>8.5918106586905207E-14</v>
      </c>
      <c r="FC283" s="26">
        <f t="shared" si="141"/>
        <v>4.8225001761682783E-14</v>
      </c>
      <c r="FD283" s="26">
        <f t="shared" si="141"/>
        <v>2.6894712520937867E-14</v>
      </c>
      <c r="FE283" s="26">
        <f t="shared" si="141"/>
        <v>1.4903439422430743E-14</v>
      </c>
      <c r="FF283" s="26">
        <f t="shared" si="141"/>
        <v>8.2063242389333871E-15</v>
      </c>
      <c r="FG283" s="26">
        <f t="shared" si="153"/>
        <v>4.4902528854540796E-15</v>
      </c>
      <c r="FH283" s="26">
        <f t="shared" si="153"/>
        <v>2.4415750064656541E-15</v>
      </c>
    </row>
    <row r="284" spans="2:164" ht="19.2" customHeight="1" x14ac:dyDescent="0.3">
      <c r="B284" s="26">
        <f t="shared" si="130"/>
        <v>4.3593924714610457E-3</v>
      </c>
      <c r="C284" s="3">
        <v>61</v>
      </c>
      <c r="D284" s="26">
        <f t="shared" si="149"/>
        <v>7.1747379621045938E-41</v>
      </c>
      <c r="E284" s="26">
        <f t="shared" si="149"/>
        <v>6.2420220270309959E-39</v>
      </c>
      <c r="F284" s="26">
        <f t="shared" si="149"/>
        <v>2.7152795817584557E-37</v>
      </c>
      <c r="G284" s="26">
        <f t="shared" si="149"/>
        <v>7.8743107870996205E-36</v>
      </c>
      <c r="H284" s="26">
        <f t="shared" si="149"/>
        <v>1.7126625961941633E-34</v>
      </c>
      <c r="I284" s="26">
        <f t="shared" si="149"/>
        <v>2.9800329173778492E-33</v>
      </c>
      <c r="J284" s="26">
        <f t="shared" si="149"/>
        <v>4.3210477301978384E-32</v>
      </c>
      <c r="K284" s="26">
        <f t="shared" si="149"/>
        <v>5.3704450361030344E-31</v>
      </c>
      <c r="L284" s="26">
        <f t="shared" si="149"/>
        <v>5.840358976762079E-30</v>
      </c>
      <c r="M284" s="26">
        <f t="shared" si="149"/>
        <v>5.645680344203331E-29</v>
      </c>
      <c r="N284" s="26">
        <f t="shared" si="149"/>
        <v>4.9117418994569581E-28</v>
      </c>
      <c r="O284" s="26">
        <f t="shared" si="149"/>
        <v>3.8847413204795336E-27</v>
      </c>
      <c r="P284" s="26">
        <f t="shared" si="149"/>
        <v>2.8164374573476822E-26</v>
      </c>
      <c r="Q284" s="26">
        <f t="shared" si="149"/>
        <v>1.8848466060711437E-25</v>
      </c>
      <c r="R284" s="26">
        <f t="shared" si="149"/>
        <v>1.1712975337727782E-24</v>
      </c>
      <c r="S284" s="26">
        <f t="shared" si="149"/>
        <v>6.7935256958821116E-24</v>
      </c>
      <c r="T284" s="26">
        <f t="shared" si="152"/>
        <v>3.693979597135903E-23</v>
      </c>
      <c r="U284" s="26">
        <f t="shared" si="152"/>
        <v>1.8904483820636548E-22</v>
      </c>
      <c r="V284" s="26">
        <f t="shared" si="152"/>
        <v>9.1371671799743786E-22</v>
      </c>
      <c r="W284" s="26">
        <f t="shared" si="152"/>
        <v>4.1838607613566996E-21</v>
      </c>
      <c r="X284" s="26">
        <f t="shared" si="152"/>
        <v>1.819979431190173E-20</v>
      </c>
      <c r="Y284" s="26">
        <f t="shared" si="152"/>
        <v>7.5399147863592792E-20</v>
      </c>
      <c r="Z284" s="26">
        <f t="shared" si="152"/>
        <v>2.9816935746057045E-19</v>
      </c>
      <c r="AA284" s="26">
        <f t="shared" si="152"/>
        <v>1.127858004307379E-18</v>
      </c>
      <c r="AB284" s="26">
        <f t="shared" si="152"/>
        <v>4.0884852656142499E-18</v>
      </c>
      <c r="AC284" s="26">
        <f t="shared" si="152"/>
        <v>1.4227928724337602E-17</v>
      </c>
      <c r="AD284" s="26">
        <f t="shared" si="152"/>
        <v>4.7608838423744803E-17</v>
      </c>
      <c r="AE284" s="26">
        <f t="shared" si="152"/>
        <v>1.5340625714317787E-16</v>
      </c>
      <c r="AF284" s="26">
        <f t="shared" si="152"/>
        <v>4.7665515612344839E-16</v>
      </c>
      <c r="AG284" s="26">
        <f t="shared" si="152"/>
        <v>1.4299654683703432E-15</v>
      </c>
      <c r="AH284" s="26">
        <f t="shared" si="152"/>
        <v>4.1468998582739672E-15</v>
      </c>
      <c r="AI284" s="26">
        <f t="shared" si="150"/>
        <v>1.1638073795801166E-14</v>
      </c>
      <c r="AJ284" s="26">
        <f t="shared" si="150"/>
        <v>3.1641013132334401E-14</v>
      </c>
      <c r="AK284" s="26">
        <f t="shared" si="150"/>
        <v>8.3417216439790758E-14</v>
      </c>
      <c r="AL284" s="26">
        <f t="shared" si="150"/>
        <v>2.1344993618417037E-13</v>
      </c>
      <c r="AM284" s="26">
        <f t="shared" si="150"/>
        <v>5.3057555565779342E-13</v>
      </c>
      <c r="AN284" s="26">
        <f t="shared" si="150"/>
        <v>1.2822242595063384E-12</v>
      </c>
      <c r="AO284" s="26">
        <f t="shared" si="150"/>
        <v>3.0149597453257201E-12</v>
      </c>
      <c r="AP284" s="26">
        <f t="shared" si="150"/>
        <v>6.9026709958773026E-12</v>
      </c>
      <c r="AQ284" s="26">
        <f t="shared" si="150"/>
        <v>1.5398266067726256E-11</v>
      </c>
      <c r="AR284" s="26">
        <f t="shared" si="150"/>
        <v>3.3491228697304691E-11</v>
      </c>
      <c r="AS284" s="26">
        <f t="shared" si="150"/>
        <v>7.1066753577207432E-11</v>
      </c>
      <c r="AT284" s="26">
        <f t="shared" si="150"/>
        <v>1.4720970383850093E-10</v>
      </c>
      <c r="AU284" s="26">
        <f t="shared" si="150"/>
        <v>2.9784288916161851E-10</v>
      </c>
      <c r="AV284" s="26">
        <f t="shared" si="150"/>
        <v>5.8891662175137949E-10</v>
      </c>
      <c r="AW284" s="26">
        <f t="shared" si="150"/>
        <v>1.1385721353859983E-9</v>
      </c>
      <c r="AX284" s="26">
        <f t="shared" si="150"/>
        <v>2.153386429969174E-9</v>
      </c>
      <c r="AY284" s="26">
        <f t="shared" si="151"/>
        <v>3.9860557320706225E-9</v>
      </c>
      <c r="AZ284" s="26">
        <f t="shared" si="151"/>
        <v>7.2247260143779828E-9</v>
      </c>
      <c r="BA284" s="26">
        <f t="shared" si="151"/>
        <v>1.2827574760222143E-8</v>
      </c>
      <c r="BB284" s="26">
        <f t="shared" si="151"/>
        <v>2.2319980082786599E-8</v>
      </c>
      <c r="BC284" s="26">
        <f t="shared" si="151"/>
        <v>3.8075260141224114E-8</v>
      </c>
      <c r="BD284" s="26">
        <f t="shared" si="151"/>
        <v>6.3702839082432316E-8</v>
      </c>
      <c r="BE284" s="26">
        <f t="shared" si="151"/>
        <v>1.0456881132399275E-7</v>
      </c>
      <c r="BF284" s="26">
        <f t="shared" si="151"/>
        <v>1.6847197379976648E-7</v>
      </c>
      <c r="BG284" s="26">
        <f t="shared" si="151"/>
        <v>2.6649203128326778E-7</v>
      </c>
      <c r="BH284" s="26">
        <f t="shared" si="151"/>
        <v>4.1401440574364779E-7</v>
      </c>
      <c r="BI284" s="26">
        <f t="shared" si="151"/>
        <v>6.3191672455609464E-7</v>
      </c>
      <c r="BJ284" s="26">
        <f t="shared" si="151"/>
        <v>9.4787508683413677E-7</v>
      </c>
      <c r="BK284" s="26">
        <f t="shared" si="151"/>
        <v>1.3977141110944042E-6</v>
      </c>
      <c r="BL284" s="26">
        <f t="shared" si="151"/>
        <v>2.0266854610868934E-6</v>
      </c>
      <c r="BM284" s="26">
        <f t="shared" si="151"/>
        <v>2.8905186084354053E-6</v>
      </c>
      <c r="BN284" s="26">
        <f t="shared" si="151"/>
        <v>4.0560503053851633E-6</v>
      </c>
      <c r="BO284" s="26">
        <f t="shared" si="155"/>
        <v>5.6012123264842672E-6</v>
      </c>
      <c r="BP284" s="26">
        <f t="shared" si="155"/>
        <v>7.6141480063145732E-6</v>
      </c>
      <c r="BQ284" s="26">
        <f t="shared" si="155"/>
        <v>1.0191244254605639E-5</v>
      </c>
      <c r="BR284" s="26">
        <f t="shared" si="155"/>
        <v>1.3433912881071056E-5</v>
      </c>
      <c r="BS284" s="26">
        <f t="shared" si="155"/>
        <v>1.7444036129151995E-5</v>
      </c>
      <c r="BT284" s="26">
        <f t="shared" si="155"/>
        <v>2.2318105047591487E-5</v>
      </c>
      <c r="BU284" s="26">
        <f t="shared" si="155"/>
        <v>2.8140219407832816E-5</v>
      </c>
      <c r="BV284" s="26">
        <f t="shared" si="155"/>
        <v>3.4974272692592161E-5</v>
      </c>
      <c r="BW284" s="26">
        <f t="shared" si="155"/>
        <v>4.2855798933176386E-5</v>
      </c>
      <c r="BX284" s="26">
        <f t="shared" si="155"/>
        <v>5.1784090377588088E-5</v>
      </c>
      <c r="BY284" s="26">
        <f t="shared" si="155"/>
        <v>6.1715285792468061E-5</v>
      </c>
      <c r="BZ284" s="26">
        <f t="shared" si="155"/>
        <v>7.2557160323577212E-5</v>
      </c>
      <c r="CA284" s="26">
        <f t="shared" si="155"/>
        <v>8.4166305975349624E-5</v>
      </c>
      <c r="CB284" s="26">
        <f t="shared" si="155"/>
        <v>9.6348271313887162E-5</v>
      </c>
      <c r="CC284" s="26">
        <f t="shared" si="155"/>
        <v>1.0886103382218413E-4</v>
      </c>
      <c r="CD284" s="26">
        <f t="shared" si="155"/>
        <v>1.2142192234012856E-4</v>
      </c>
      <c r="CE284" s="26">
        <f t="shared" si="154"/>
        <v>1.3371781321001476E-4</v>
      </c>
      <c r="CF284" s="26">
        <f t="shared" si="154"/>
        <v>1.4541812186589107E-4</v>
      </c>
      <c r="CG284" s="26">
        <f t="shared" si="154"/>
        <v>1.5618983459669781E-4</v>
      </c>
      <c r="CH284" s="26">
        <f t="shared" si="154"/>
        <v>1.6571360499893558E-4</v>
      </c>
      <c r="CI284" s="26">
        <f t="shared" si="154"/>
        <v>1.7369980283020952E-4</v>
      </c>
      <c r="CJ284" s="26">
        <f t="shared" si="154"/>
        <v>1.7990336721700271E-4</v>
      </c>
      <c r="CK284" s="26">
        <f t="shared" si="145"/>
        <v>1.8413638762210867E-4</v>
      </c>
      <c r="CL284" s="26">
        <f t="shared" si="145"/>
        <v>1.8627750840841226E-4</v>
      </c>
      <c r="CM284" s="26">
        <f t="shared" si="145"/>
        <v>1.8627750840841229E-4</v>
      </c>
      <c r="CN284" s="26">
        <f t="shared" si="145"/>
        <v>1.8416071854013486E-4</v>
      </c>
      <c r="CO284" s="26">
        <f t="shared" si="145"/>
        <v>1.8002227542687345E-4</v>
      </c>
      <c r="CP284" s="26">
        <f t="shared" si="145"/>
        <v>1.7402153291264425E-4</v>
      </c>
      <c r="CQ284" s="26">
        <f t="shared" si="145"/>
        <v>1.6637223476263804E-4</v>
      </c>
      <c r="CR284" s="26">
        <f t="shared" si="145"/>
        <v>1.5733026548205982E-4</v>
      </c>
      <c r="CS284" s="26">
        <f t="shared" si="145"/>
        <v>1.4717992577353994E-4</v>
      </c>
      <c r="CT284" s="26">
        <f t="shared" si="145"/>
        <v>1.3621971853508482E-4</v>
      </c>
      <c r="CU284" s="26">
        <f t="shared" si="145"/>
        <v>1.2474858434265667E-4</v>
      </c>
      <c r="CV284" s="26">
        <f t="shared" si="145"/>
        <v>1.1305340456053235E-4</v>
      </c>
      <c r="CW284" s="26">
        <f t="shared" si="145"/>
        <v>1.0139841439965282E-4</v>
      </c>
      <c r="CX284" s="26">
        <f t="shared" si="145"/>
        <v>9.0016959722140599E-5</v>
      </c>
      <c r="CY284" s="26">
        <f t="shared" ref="CY284:DN299" si="158">$B284*CY$221</f>
        <v>7.9105813089154012E-5</v>
      </c>
      <c r="CZ284" s="26">
        <f t="shared" si="158"/>
        <v>6.8822057387564006E-5</v>
      </c>
      <c r="DA284" s="26">
        <f t="shared" si="158"/>
        <v>5.9282366264535363E-5</v>
      </c>
      <c r="DB284" s="26">
        <f t="shared" si="158"/>
        <v>5.0564371225632976E-5</v>
      </c>
      <c r="DC284" s="26">
        <f t="shared" si="158"/>
        <v>4.2709711617767846E-5</v>
      </c>
      <c r="DD284" s="26">
        <f t="shared" si="158"/>
        <v>3.5728316449478784E-5</v>
      </c>
      <c r="DE284" s="26">
        <f t="shared" si="158"/>
        <v>2.9603462200996712E-5</v>
      </c>
      <c r="DF284" s="26">
        <f t="shared" si="158"/>
        <v>2.4297181240440659E-5</v>
      </c>
      <c r="DG284" s="26">
        <f t="shared" si="158"/>
        <v>1.9755652036620013E-5</v>
      </c>
      <c r="DH284" s="26">
        <f t="shared" si="158"/>
        <v>1.5914275251721694E-5</v>
      </c>
      <c r="DI284" s="26">
        <f t="shared" si="158"/>
        <v>1.2702219696328312E-5</v>
      </c>
      <c r="DJ284" s="26">
        <f t="shared" si="158"/>
        <v>1.0046301032550573E-5</v>
      </c>
      <c r="DK284" s="26">
        <f t="shared" si="158"/>
        <v>7.8741278363234221E-6</v>
      </c>
      <c r="DL284" s="26">
        <f t="shared" si="158"/>
        <v>6.1165100157155356E-6</v>
      </c>
      <c r="DM284" s="26">
        <f t="shared" si="158"/>
        <v>4.7091714280287719E-6</v>
      </c>
      <c r="DN284" s="26">
        <f t="shared" si="158"/>
        <v>3.5938413529693236E-6</v>
      </c>
      <c r="DO284" s="26">
        <f t="shared" si="156"/>
        <v>2.7188191105072302E-6</v>
      </c>
      <c r="DP284" s="26">
        <f t="shared" si="156"/>
        <v>2.0391143328804192E-6</v>
      </c>
      <c r="DQ284" s="26">
        <f t="shared" si="156"/>
        <v>1.5162645039367129E-6</v>
      </c>
      <c r="DR284" s="26">
        <f t="shared" si="156"/>
        <v>1.1179238291736895E-6</v>
      </c>
      <c r="DS284" s="26">
        <f t="shared" si="156"/>
        <v>8.1730565662277893E-7</v>
      </c>
      <c r="DT284" s="26">
        <f t="shared" si="156"/>
        <v>5.925466010515122E-7</v>
      </c>
      <c r="DU284" s="26">
        <f t="shared" si="156"/>
        <v>4.260459032353841E-7</v>
      </c>
      <c r="DV284" s="26">
        <f t="shared" si="156"/>
        <v>3.0381961952031579E-7</v>
      </c>
      <c r="DW284" s="26">
        <f t="shared" si="156"/>
        <v>2.1489680405095602E-7</v>
      </c>
      <c r="DX284" s="26">
        <f t="shared" si="156"/>
        <v>1.5077437058413813E-7</v>
      </c>
      <c r="DY284" s="26">
        <f t="shared" si="146"/>
        <v>1.0493896192656075E-7</v>
      </c>
      <c r="DZ284" s="26">
        <f t="shared" si="146"/>
        <v>7.2457854663577389E-8</v>
      </c>
      <c r="EA284" s="26">
        <f t="shared" si="146"/>
        <v>4.9636483115993585E-8</v>
      </c>
      <c r="EB284" s="26">
        <f t="shared" si="146"/>
        <v>3.3737297117902061E-8</v>
      </c>
      <c r="EC284" s="26">
        <f t="shared" si="146"/>
        <v>2.2753060846957132E-8</v>
      </c>
      <c r="ED284" s="26">
        <f t="shared" si="146"/>
        <v>1.5227048412963661E-8</v>
      </c>
      <c r="EE284" s="26">
        <f t="shared" si="146"/>
        <v>1.01126199383804E-8</v>
      </c>
      <c r="EF284" s="26">
        <f t="shared" si="146"/>
        <v>6.6651358684780576E-9</v>
      </c>
      <c r="EG284" s="26">
        <f t="shared" si="146"/>
        <v>4.3599009064480223E-9</v>
      </c>
      <c r="EH284" s="26">
        <f t="shared" si="146"/>
        <v>2.8306819317983673E-9</v>
      </c>
      <c r="EI284" s="26">
        <f t="shared" si="146"/>
        <v>1.8242172449367223E-9</v>
      </c>
      <c r="EJ284" s="26">
        <f t="shared" si="146"/>
        <v>1.1669625022756825E-9</v>
      </c>
      <c r="EK284" s="26">
        <f t="shared" si="146"/>
        <v>7.4106377881741442E-10</v>
      </c>
      <c r="EL284" s="26">
        <f t="shared" si="146"/>
        <v>4.6719238229793149E-10</v>
      </c>
      <c r="EM284" s="26">
        <f t="shared" si="146"/>
        <v>2.9241537597064964E-10</v>
      </c>
      <c r="EN284" s="26">
        <f t="shared" si="146"/>
        <v>1.8171526935318882E-10</v>
      </c>
      <c r="EO284" s="26">
        <f t="shared" ref="EO284:FD301" si="159">$B284*EO$221</f>
        <v>1.1212218747324397E-10</v>
      </c>
      <c r="EP284" s="26">
        <f t="shared" si="159"/>
        <v>6.8694579649100089E-11</v>
      </c>
      <c r="EQ284" s="26">
        <f t="shared" si="159"/>
        <v>4.1793205800501033E-11</v>
      </c>
      <c r="ER284" s="26">
        <f t="shared" si="159"/>
        <v>2.5250061837802965E-11</v>
      </c>
      <c r="ES284" s="26">
        <f t="shared" si="141"/>
        <v>1.515003710268168E-11</v>
      </c>
      <c r="ET284" s="26">
        <f t="shared" si="141"/>
        <v>9.0277618351598085E-12</v>
      </c>
      <c r="EU284" s="26">
        <f t="shared" si="141"/>
        <v>5.3429610861148318E-12</v>
      </c>
      <c r="EV284" s="26">
        <f t="shared" si="141"/>
        <v>3.1407946925135331E-12</v>
      </c>
      <c r="EW284" s="26">
        <f t="shared" si="141"/>
        <v>1.833886833883737E-12</v>
      </c>
      <c r="EX284" s="26">
        <f t="shared" si="141"/>
        <v>1.0636543636525767E-12</v>
      </c>
      <c r="EY284" s="26">
        <f t="shared" si="141"/>
        <v>6.1283397111108325E-13</v>
      </c>
      <c r="EZ284" s="26">
        <f t="shared" si="141"/>
        <v>3.5076681241225712E-13</v>
      </c>
      <c r="FA284" s="26">
        <f t="shared" si="141"/>
        <v>1.9945563843050321E-13</v>
      </c>
      <c r="FB284" s="26">
        <f t="shared" si="141"/>
        <v>1.1267948404839995E-13</v>
      </c>
      <c r="FC284" s="26">
        <f t="shared" si="141"/>
        <v>6.3245903949747731E-14</v>
      </c>
      <c r="FD284" s="26">
        <f t="shared" si="141"/>
        <v>3.5271754125820049E-14</v>
      </c>
      <c r="FE284" s="26">
        <f t="shared" si="141"/>
        <v>1.9545494324499277E-14</v>
      </c>
      <c r="FF284" s="26">
        <f t="shared" si="141"/>
        <v>1.0762392444502772E-14</v>
      </c>
      <c r="FG284" s="26">
        <f t="shared" si="153"/>
        <v>5.8888562432184475E-15</v>
      </c>
      <c r="FH284" s="26">
        <f t="shared" si="153"/>
        <v>3.2020655822500289E-15</v>
      </c>
    </row>
    <row r="285" spans="2:164" ht="19.2" customHeight="1" x14ac:dyDescent="0.3">
      <c r="B285" s="26">
        <f t="shared" si="130"/>
        <v>5.6250225438207058E-3</v>
      </c>
      <c r="C285" s="3">
        <v>62</v>
      </c>
      <c r="D285" s="26">
        <f t="shared" si="149"/>
        <v>9.2577264027156078E-41</v>
      </c>
      <c r="E285" s="26">
        <f t="shared" si="149"/>
        <v>8.054221970362578E-39</v>
      </c>
      <c r="F285" s="26">
        <f t="shared" si="149"/>
        <v>3.503586557107686E-37</v>
      </c>
      <c r="G285" s="26">
        <f t="shared" si="149"/>
        <v>1.0160401015612418E-35</v>
      </c>
      <c r="H285" s="26">
        <f t="shared" si="149"/>
        <v>2.2098872208956954E-34</v>
      </c>
      <c r="I285" s="26">
        <f t="shared" si="149"/>
        <v>3.8452037643585163E-33</v>
      </c>
      <c r="J285" s="26">
        <f t="shared" si="149"/>
        <v>5.5755454583197934E-32</v>
      </c>
      <c r="K285" s="26">
        <f t="shared" si="149"/>
        <v>6.9296064981974662E-31</v>
      </c>
      <c r="L285" s="26">
        <f t="shared" si="149"/>
        <v>7.5359470667897816E-30</v>
      </c>
      <c r="M285" s="26">
        <f t="shared" si="149"/>
        <v>7.2847488312301058E-29</v>
      </c>
      <c r="N285" s="26">
        <f t="shared" si="149"/>
        <v>6.3377314831702707E-28</v>
      </c>
      <c r="O285" s="26">
        <f t="shared" si="149"/>
        <v>5.0125694457800448E-27</v>
      </c>
      <c r="P285" s="26">
        <f t="shared" si="149"/>
        <v>3.6341128481905591E-26</v>
      </c>
      <c r="Q285" s="26">
        <f t="shared" si="149"/>
        <v>2.4320601368659927E-25</v>
      </c>
      <c r="R285" s="26">
        <f t="shared" si="149"/>
        <v>1.5113516564810045E-24</v>
      </c>
      <c r="S285" s="26">
        <f t="shared" si="149"/>
        <v>8.7658396075898233E-24</v>
      </c>
      <c r="T285" s="26">
        <f t="shared" si="152"/>
        <v>4.7664252866269733E-23</v>
      </c>
      <c r="U285" s="26">
        <f t="shared" si="152"/>
        <v>2.4392882349208456E-22</v>
      </c>
      <c r="V285" s="26">
        <f t="shared" si="152"/>
        <v>1.1789893135450815E-21</v>
      </c>
      <c r="W285" s="26">
        <f t="shared" si="152"/>
        <v>5.3985300146538075E-21</v>
      </c>
      <c r="X285" s="26">
        <f t="shared" si="152"/>
        <v>2.3483605563744174E-20</v>
      </c>
      <c r="Y285" s="26">
        <f t="shared" si="152"/>
        <v>9.7289223049797184E-20</v>
      </c>
      <c r="Z285" s="26">
        <f t="shared" si="152"/>
        <v>3.8473465478783297E-19</v>
      </c>
      <c r="AA285" s="26">
        <f t="shared" si="152"/>
        <v>1.4553006507191991E-18</v>
      </c>
      <c r="AB285" s="26">
        <f t="shared" si="152"/>
        <v>5.275464858857098E-18</v>
      </c>
      <c r="AC285" s="26">
        <f t="shared" si="152"/>
        <v>1.835861770882272E-17</v>
      </c>
      <c r="AD285" s="26">
        <f t="shared" si="152"/>
        <v>6.1430759256444923E-17</v>
      </c>
      <c r="AE285" s="26">
        <f t="shared" si="152"/>
        <v>1.9794355760410054E-16</v>
      </c>
      <c r="AF285" s="26">
        <f t="shared" si="152"/>
        <v>6.1503891112703032E-16</v>
      </c>
      <c r="AG285" s="26">
        <f t="shared" si="152"/>
        <v>1.8451167333810883E-15</v>
      </c>
      <c r="AH285" s="26">
        <f t="shared" si="152"/>
        <v>5.3508385268051207E-15</v>
      </c>
      <c r="AI285" s="26">
        <f t="shared" si="150"/>
        <v>1.5016869413936992E-14</v>
      </c>
      <c r="AJ285" s="26">
        <f t="shared" si="150"/>
        <v>4.0827113719141174E-14</v>
      </c>
      <c r="AK285" s="26">
        <f t="shared" si="150"/>
        <v>1.0763511798682681E-13</v>
      </c>
      <c r="AL285" s="26">
        <f t="shared" si="150"/>
        <v>2.7541927249570377E-13</v>
      </c>
      <c r="AM285" s="26">
        <f t="shared" si="150"/>
        <v>6.8461362020360465E-13</v>
      </c>
      <c r="AN285" s="26">
        <f t="shared" si="150"/>
        <v>1.6544829154920501E-12</v>
      </c>
      <c r="AO285" s="26">
        <f t="shared" si="150"/>
        <v>3.8902706391299623E-12</v>
      </c>
      <c r="AP285" s="26">
        <f t="shared" si="150"/>
        <v>8.9066722527449097E-12</v>
      </c>
      <c r="AQ285" s="26">
        <f t="shared" si="150"/>
        <v>1.986873040996937E-11</v>
      </c>
      <c r="AR285" s="26">
        <f t="shared" si="150"/>
        <v>4.3214488641683484E-11</v>
      </c>
      <c r="AS285" s="26">
        <f t="shared" si="150"/>
        <v>9.1699036873816076E-11</v>
      </c>
      <c r="AT285" s="26">
        <f t="shared" si="150"/>
        <v>1.8994800495290448E-10</v>
      </c>
      <c r="AU285" s="26">
        <f t="shared" si="150"/>
        <v>3.8431340536983045E-10</v>
      </c>
      <c r="AV285" s="26">
        <f t="shared" si="150"/>
        <v>7.5989241516307054E-10</v>
      </c>
      <c r="AW285" s="26">
        <f t="shared" si="150"/>
        <v>1.4691253359819338E-9</v>
      </c>
      <c r="AX285" s="26">
        <f t="shared" si="150"/>
        <v>2.7785631354440963E-9</v>
      </c>
      <c r="AY285" s="26">
        <f t="shared" si="151"/>
        <v>5.1432977188008044E-9</v>
      </c>
      <c r="AZ285" s="26">
        <f t="shared" si="151"/>
        <v>9.3222271153264328E-9</v>
      </c>
      <c r="BA285" s="26">
        <f t="shared" si="151"/>
        <v>1.6551709368028578E-8</v>
      </c>
      <c r="BB285" s="26">
        <f t="shared" si="151"/>
        <v>2.8799974300369816E-8</v>
      </c>
      <c r="BC285" s="26">
        <f t="shared" si="151"/>
        <v>4.9129367924160165E-8</v>
      </c>
      <c r="BD285" s="26">
        <f t="shared" si="151"/>
        <v>8.2197211719267532E-8</v>
      </c>
      <c r="BE285" s="26">
        <f t="shared" si="151"/>
        <v>1.3492749848257133E-7</v>
      </c>
      <c r="BF285" s="26">
        <f t="shared" si="151"/>
        <v>2.1738319199969874E-7</v>
      </c>
      <c r="BG285" s="26">
        <f t="shared" si="151"/>
        <v>3.4386068552679722E-7</v>
      </c>
      <c r="BH285" s="26">
        <f t="shared" si="151"/>
        <v>5.3421213644341665E-7</v>
      </c>
      <c r="BI285" s="26">
        <f t="shared" si="151"/>
        <v>8.1537641878205786E-7</v>
      </c>
      <c r="BJ285" s="26">
        <f t="shared" si="151"/>
        <v>1.2230646281730802E-6</v>
      </c>
      <c r="BK285" s="26">
        <f t="shared" si="151"/>
        <v>1.8035020788314898E-6</v>
      </c>
      <c r="BL285" s="26">
        <f t="shared" si="151"/>
        <v>2.6150780143056695E-6</v>
      </c>
      <c r="BM285" s="26">
        <f t="shared" si="151"/>
        <v>3.7297014302392338E-6</v>
      </c>
      <c r="BN285" s="26">
        <f t="shared" si="151"/>
        <v>5.2336132972711797E-6</v>
      </c>
      <c r="BO285" s="26">
        <f t="shared" si="155"/>
        <v>7.22737074385067E-6</v>
      </c>
      <c r="BP285" s="26">
        <f t="shared" si="155"/>
        <v>9.8247071049220323E-6</v>
      </c>
      <c r="BQ285" s="26">
        <f t="shared" si="155"/>
        <v>1.3149992586587925E-5</v>
      </c>
      <c r="BR285" s="26">
        <f t="shared" si="155"/>
        <v>1.7334081136865883E-5</v>
      </c>
      <c r="BS285" s="26">
        <f t="shared" si="155"/>
        <v>2.2508433715034839E-5</v>
      </c>
      <c r="BT285" s="26">
        <f t="shared" si="155"/>
        <v>2.8797554900118058E-5</v>
      </c>
      <c r="BU285" s="26">
        <f t="shared" si="155"/>
        <v>3.6309960526235902E-5</v>
      </c>
      <c r="BV285" s="26">
        <f t="shared" si="155"/>
        <v>4.5128093796893123E-5</v>
      </c>
      <c r="BW285" s="26">
        <f t="shared" si="155"/>
        <v>5.5297805075066321E-5</v>
      </c>
      <c r="BX285" s="26">
        <f t="shared" si="155"/>
        <v>6.6818181132371752E-5</v>
      </c>
      <c r="BY285" s="26">
        <f t="shared" si="155"/>
        <v>7.9632626828991083E-5</v>
      </c>
      <c r="BZ285" s="26">
        <f t="shared" si="155"/>
        <v>9.3622142353002886E-5</v>
      </c>
      <c r="CA285" s="26">
        <f t="shared" si="155"/>
        <v>1.0860168512948342E-4</v>
      </c>
      <c r="CB285" s="26">
        <f t="shared" si="155"/>
        <v>1.243203500824351E-4</v>
      </c>
      <c r="CC285" s="26">
        <f t="shared" si="155"/>
        <v>1.4046585009314086E-4</v>
      </c>
      <c r="CD285" s="26">
        <f t="shared" si="155"/>
        <v>1.5667344818081109E-4</v>
      </c>
      <c r="CE285" s="26">
        <f t="shared" si="154"/>
        <v>1.7253911381937394E-4</v>
      </c>
      <c r="CF285" s="26">
        <f t="shared" si="154"/>
        <v>1.8763628627856919E-4</v>
      </c>
      <c r="CG285" s="26">
        <f t="shared" si="154"/>
        <v>2.0153527044735207E-4</v>
      </c>
      <c r="CH285" s="26">
        <f t="shared" si="154"/>
        <v>2.1382400645023953E-4</v>
      </c>
      <c r="CI285" s="26">
        <f t="shared" si="154"/>
        <v>2.2412877784543171E-4</v>
      </c>
      <c r="CJ285" s="26">
        <f t="shared" si="154"/>
        <v>2.3213337705419712E-4</v>
      </c>
      <c r="CK285" s="26">
        <f t="shared" si="145"/>
        <v>2.3759533886723706E-4</v>
      </c>
      <c r="CL285" s="26">
        <f t="shared" si="145"/>
        <v>2.4035807536569332E-4</v>
      </c>
      <c r="CM285" s="26">
        <f t="shared" si="145"/>
        <v>2.4035807536569335E-4</v>
      </c>
      <c r="CN285" s="26">
        <f t="shared" si="145"/>
        <v>2.3762673360017407E-4</v>
      </c>
      <c r="CO285" s="26">
        <f t="shared" si="145"/>
        <v>2.3228680700241742E-4</v>
      </c>
      <c r="CP285" s="26">
        <f t="shared" si="145"/>
        <v>2.2454391343567007E-4</v>
      </c>
      <c r="CQ285" s="26">
        <f t="shared" si="145"/>
        <v>2.1467385130662981E-4</v>
      </c>
      <c r="CR285" s="26">
        <f t="shared" ref="CR285:CZ285" si="160">$B285*CR$221</f>
        <v>2.0300679417039984E-4</v>
      </c>
      <c r="CS285" s="26">
        <f t="shared" si="160"/>
        <v>1.8990958164327742E-4</v>
      </c>
      <c r="CT285" s="26">
        <f t="shared" si="160"/>
        <v>1.7576737875494821E-4</v>
      </c>
      <c r="CU285" s="26">
        <f t="shared" si="160"/>
        <v>1.6096591528084737E-4</v>
      </c>
      <c r="CV285" s="26">
        <f t="shared" si="160"/>
        <v>1.4587536072326759E-4</v>
      </c>
      <c r="CW285" s="26">
        <f t="shared" si="160"/>
        <v>1.3083666374148756E-4</v>
      </c>
      <c r="CX285" s="26">
        <f t="shared" si="160"/>
        <v>1.1615091577050403E-4</v>
      </c>
      <c r="CY285" s="26">
        <f t="shared" si="160"/>
        <v>1.0207201688923102E-4</v>
      </c>
      <c r="CZ285" s="26">
        <f t="shared" si="160"/>
        <v>8.8802654693630995E-5</v>
      </c>
      <c r="DA285" s="26">
        <f t="shared" si="158"/>
        <v>7.6493375825206948E-5</v>
      </c>
      <c r="DB285" s="26">
        <f t="shared" si="158"/>
        <v>6.5244349968558691E-5</v>
      </c>
      <c r="DC285" s="26">
        <f t="shared" si="158"/>
        <v>5.5109305313248848E-5</v>
      </c>
      <c r="DD285" s="26">
        <f t="shared" si="158"/>
        <v>4.6101053483198445E-5</v>
      </c>
      <c r="DE285" s="26">
        <f t="shared" si="158"/>
        <v>3.8198015743221575E-5</v>
      </c>
      <c r="DF285" s="26">
        <f t="shared" si="158"/>
        <v>3.1351201600568601E-5</v>
      </c>
      <c r="DG285" s="26">
        <f t="shared" si="158"/>
        <v>2.5491163918219381E-5</v>
      </c>
      <c r="DH285" s="26">
        <f t="shared" si="158"/>
        <v>2.0534548711898967E-5</v>
      </c>
      <c r="DI285" s="26">
        <f t="shared" si="158"/>
        <v>1.638996089848815E-5</v>
      </c>
      <c r="DJ285" s="26">
        <f t="shared" si="158"/>
        <v>1.2962969074258809E-5</v>
      </c>
      <c r="DK285" s="26">
        <f t="shared" si="158"/>
        <v>1.016016495009474E-5</v>
      </c>
      <c r="DL285" s="26">
        <f t="shared" si="158"/>
        <v>7.8922709880200484E-6</v>
      </c>
      <c r="DM285" s="26">
        <f t="shared" si="158"/>
        <v>6.0763502297145466E-6</v>
      </c>
      <c r="DN285" s="26">
        <f t="shared" si="158"/>
        <v>4.6372146489926769E-6</v>
      </c>
      <c r="DO285" s="26">
        <f t="shared" si="156"/>
        <v>3.5081536909770725E-6</v>
      </c>
      <c r="DP285" s="26">
        <f t="shared" si="156"/>
        <v>2.6311152682327994E-6</v>
      </c>
      <c r="DQ285" s="26">
        <f t="shared" si="156"/>
        <v>1.9564703276602752E-6</v>
      </c>
      <c r="DR285" s="26">
        <f t="shared" si="156"/>
        <v>1.4424823602241159E-6</v>
      </c>
      <c r="DS285" s="26">
        <f t="shared" si="156"/>
        <v>1.0545879440293924E-6</v>
      </c>
      <c r="DT285" s="26">
        <f t="shared" si="156"/>
        <v>7.6457625942130626E-7</v>
      </c>
      <c r="DU285" s="26">
        <f t="shared" si="156"/>
        <v>5.4973664933597961E-7</v>
      </c>
      <c r="DV285" s="26">
        <f t="shared" si="156"/>
        <v>3.9202531551008498E-7</v>
      </c>
      <c r="DW285" s="26">
        <f t="shared" si="156"/>
        <v>2.7728619877542721E-7</v>
      </c>
      <c r="DX285" s="26">
        <f t="shared" si="156"/>
        <v>1.9454757494727508E-7</v>
      </c>
      <c r="DY285" s="26">
        <f t="shared" si="146"/>
        <v>1.3540511216330424E-7</v>
      </c>
      <c r="DZ285" s="26">
        <f t="shared" si="146"/>
        <v>9.3494006017519234E-8</v>
      </c>
      <c r="EA285" s="26">
        <f t="shared" si="146"/>
        <v>6.4047074988378839E-8</v>
      </c>
      <c r="EB285" s="26">
        <f t="shared" si="146"/>
        <v>4.3531996281163959E-8</v>
      </c>
      <c r="EC285" s="26">
        <f t="shared" si="146"/>
        <v>2.9358788189622113E-8</v>
      </c>
      <c r="ED285" s="26">
        <f t="shared" si="146"/>
        <v>1.9647804403824085E-8</v>
      </c>
      <c r="EE285" s="26">
        <f t="shared" si="146"/>
        <v>1.3048541855974713E-8</v>
      </c>
      <c r="EF285" s="26">
        <f t="shared" si="146"/>
        <v>8.6001753141652386E-9</v>
      </c>
      <c r="EG285" s="26">
        <f t="shared" si="146"/>
        <v>5.6256785889651918E-9</v>
      </c>
      <c r="EH285" s="26">
        <f t="shared" si="146"/>
        <v>3.652492815223701E-9</v>
      </c>
      <c r="EI285" s="26">
        <f t="shared" si="146"/>
        <v>2.3538287031441585E-9</v>
      </c>
      <c r="EJ285" s="26">
        <f t="shared" si="146"/>
        <v>1.5057580674524941E-9</v>
      </c>
      <c r="EK285" s="26">
        <f t="shared" si="146"/>
        <v>9.562113275063415E-10</v>
      </c>
      <c r="EL285" s="26">
        <f t="shared" si="146"/>
        <v>6.028288803844279E-10</v>
      </c>
      <c r="EM285" s="26">
        <f t="shared" si="146"/>
        <v>3.7731016254277388E-10</v>
      </c>
      <c r="EN285" s="26">
        <f t="shared" si="146"/>
        <v>2.3447131529443725E-10</v>
      </c>
      <c r="EO285" s="26">
        <f t="shared" si="159"/>
        <v>1.4467379028805679E-10</v>
      </c>
      <c r="EP285" s="26">
        <f t="shared" si="159"/>
        <v>8.8638167289161429E-11</v>
      </c>
      <c r="EQ285" s="26">
        <f t="shared" si="159"/>
        <v>5.3926717161936832E-11</v>
      </c>
      <c r="ER285" s="26">
        <f t="shared" si="159"/>
        <v>3.2580724952003838E-11</v>
      </c>
      <c r="ES285" s="26">
        <f t="shared" si="159"/>
        <v>1.9548434971202173E-11</v>
      </c>
      <c r="ET285" s="26">
        <f t="shared" si="159"/>
        <v>1.1648724948593306E-11</v>
      </c>
      <c r="EU285" s="26">
        <f t="shared" si="159"/>
        <v>6.8941433369223665E-12</v>
      </c>
      <c r="EV285" s="26">
        <f t="shared" si="159"/>
        <v>4.052638312920689E-12</v>
      </c>
      <c r="EW285" s="26">
        <f t="shared" si="159"/>
        <v>2.3663055921080484E-12</v>
      </c>
      <c r="EX285" s="26">
        <f t="shared" si="159"/>
        <v>1.37245724342268E-12</v>
      </c>
      <c r="EY285" s="26">
        <f t="shared" si="159"/>
        <v>7.9075351111107534E-13</v>
      </c>
      <c r="EZ285" s="26">
        <f t="shared" si="159"/>
        <v>4.5260233859646097E-13</v>
      </c>
      <c r="FA285" s="26">
        <f t="shared" si="159"/>
        <v>2.5736211410387517E-13</v>
      </c>
      <c r="FB285" s="26">
        <f t="shared" si="159"/>
        <v>1.4539288264309675E-13</v>
      </c>
      <c r="FC285" s="26">
        <f t="shared" si="159"/>
        <v>8.1607617999674515E-14</v>
      </c>
      <c r="FD285" s="26">
        <f t="shared" si="159"/>
        <v>4.5511940807509758E-14</v>
      </c>
      <c r="FE285" s="26">
        <f t="shared" ref="FE285:FH300" si="161">$B285*FE$221</f>
        <v>2.5219992676773269E-14</v>
      </c>
      <c r="FF285" s="26">
        <f t="shared" si="161"/>
        <v>1.3886957992906807E-14</v>
      </c>
      <c r="FG285" s="26">
        <f t="shared" si="161"/>
        <v>7.5985241847979998E-15</v>
      </c>
      <c r="FH285" s="26">
        <f t="shared" si="161"/>
        <v>4.1316975254839095E-15</v>
      </c>
    </row>
    <row r="286" spans="2:164" ht="19.2" customHeight="1" x14ac:dyDescent="0.3">
      <c r="B286" s="26">
        <f t="shared" si="130"/>
        <v>7.1428857699310814E-3</v>
      </c>
      <c r="C286" s="3">
        <v>63</v>
      </c>
      <c r="D286" s="26">
        <f t="shared" si="149"/>
        <v>1.1755843051067482E-40</v>
      </c>
      <c r="E286" s="26">
        <f t="shared" si="149"/>
        <v>1.0227583454428709E-38</v>
      </c>
      <c r="F286" s="26">
        <f t="shared" si="149"/>
        <v>4.4489988026764434E-37</v>
      </c>
      <c r="G286" s="26">
        <f t="shared" si="149"/>
        <v>1.2902096527761847E-35</v>
      </c>
      <c r="H286" s="26">
        <f t="shared" si="149"/>
        <v>2.8062059947881948E-34</v>
      </c>
      <c r="I286" s="26">
        <f t="shared" si="149"/>
        <v>4.8827984309314679E-33</v>
      </c>
      <c r="J286" s="26">
        <f t="shared" si="149"/>
        <v>7.0800577248505573E-32</v>
      </c>
      <c r="K286" s="26">
        <f t="shared" si="149"/>
        <v>8.7995003151714176E-31</v>
      </c>
      <c r="L286" s="26">
        <f t="shared" si="149"/>
        <v>9.5694565927489645E-30</v>
      </c>
      <c r="M286" s="26">
        <f t="shared" si="149"/>
        <v>9.2504747063239778E-29</v>
      </c>
      <c r="N286" s="26">
        <f t="shared" si="149"/>
        <v>8.0479129945019603E-28</v>
      </c>
      <c r="O286" s="26">
        <f t="shared" si="149"/>
        <v>6.3651675501969058E-27</v>
      </c>
      <c r="P286" s="26">
        <f t="shared" si="149"/>
        <v>4.6147464738927906E-26</v>
      </c>
      <c r="Q286" s="26">
        <f t="shared" si="149"/>
        <v>3.088330332528256E-25</v>
      </c>
      <c r="R286" s="26">
        <f t="shared" si="149"/>
        <v>1.9191767066425523E-24</v>
      </c>
      <c r="S286" s="26">
        <f t="shared" si="149"/>
        <v>1.1131224898526801E-23</v>
      </c>
      <c r="T286" s="26">
        <f t="shared" si="152"/>
        <v>6.0526035385739565E-23</v>
      </c>
      <c r="U286" s="26">
        <f t="shared" si="152"/>
        <v>3.0975088697407676E-22</v>
      </c>
      <c r="V286" s="26">
        <f t="shared" si="152"/>
        <v>1.497129287041379E-21</v>
      </c>
      <c r="W286" s="26">
        <f t="shared" si="152"/>
        <v>6.8552762090842248E-21</v>
      </c>
      <c r="X286" s="26">
        <f t="shared" si="152"/>
        <v>2.9820451509516525E-20</v>
      </c>
      <c r="Y286" s="26">
        <f t="shared" si="152"/>
        <v>1.2354187053942545E-19</v>
      </c>
      <c r="Z286" s="26">
        <f t="shared" si="152"/>
        <v>4.8855194258772625E-19</v>
      </c>
      <c r="AA286" s="26">
        <f t="shared" si="152"/>
        <v>1.8480008263101012E-18</v>
      </c>
      <c r="AB286" s="26">
        <f t="shared" si="152"/>
        <v>6.699002995374117E-18</v>
      </c>
      <c r="AC286" s="26">
        <f t="shared" si="152"/>
        <v>2.3312530423901951E-17</v>
      </c>
      <c r="AD286" s="26">
        <f t="shared" si="152"/>
        <v>7.8007313341517654E-17</v>
      </c>
      <c r="AE286" s="26">
        <f t="shared" si="152"/>
        <v>2.5135689854489052E-16</v>
      </c>
      <c r="AF286" s="26">
        <f t="shared" si="152"/>
        <v>7.8100179190734294E-16</v>
      </c>
      <c r="AG286" s="26">
        <f t="shared" si="152"/>
        <v>2.3430053757220257E-15</v>
      </c>
      <c r="AH286" s="26">
        <f t="shared" si="152"/>
        <v>6.794715589593829E-15</v>
      </c>
      <c r="AI286" s="26">
        <f t="shared" si="150"/>
        <v>1.9069040525634345E-14</v>
      </c>
      <c r="AJ286" s="26">
        <f t="shared" si="150"/>
        <v>5.1843953929068352E-14</v>
      </c>
      <c r="AK286" s="26">
        <f t="shared" si="150"/>
        <v>1.3667951490390758E-13</v>
      </c>
      <c r="AL286" s="26">
        <f t="shared" si="150"/>
        <v>3.4973875872470449E-13</v>
      </c>
      <c r="AM286" s="26">
        <f t="shared" si="150"/>
        <v>8.6935062882997739E-13</v>
      </c>
      <c r="AN286" s="26">
        <f t="shared" si="150"/>
        <v>2.1009306863391191E-12</v>
      </c>
      <c r="AO286" s="26">
        <f t="shared" si="150"/>
        <v>4.9400262084190186E-12</v>
      </c>
      <c r="AP286" s="26">
        <f t="shared" si="150"/>
        <v>1.1310060003485641E-11</v>
      </c>
      <c r="AQ286" s="26">
        <f t="shared" si="150"/>
        <v>2.5230133853929451E-11</v>
      </c>
      <c r="AR286" s="26">
        <f t="shared" si="150"/>
        <v>5.4875541132296695E-11</v>
      </c>
      <c r="AS286" s="26">
        <f t="shared" si="150"/>
        <v>1.1644322142706847E-10</v>
      </c>
      <c r="AT286" s="26">
        <f t="shared" si="150"/>
        <v>2.4120381581321293E-10</v>
      </c>
      <c r="AU286" s="26">
        <f t="shared" si="150"/>
        <v>4.8801702269185002E-10</v>
      </c>
      <c r="AV286" s="26">
        <f t="shared" si="150"/>
        <v>9.649427494134264E-10</v>
      </c>
      <c r="AW286" s="26">
        <f t="shared" si="150"/>
        <v>1.8655559821992878E-9</v>
      </c>
      <c r="AX286" s="26">
        <f t="shared" si="150"/>
        <v>3.5283341402464847E-9</v>
      </c>
      <c r="AY286" s="26">
        <f t="shared" si="151"/>
        <v>6.5311717064137443E-9</v>
      </c>
      <c r="AZ286" s="26">
        <f t="shared" si="151"/>
        <v>1.1837748717874879E-8</v>
      </c>
      <c r="BA286" s="26">
        <f t="shared" si="151"/>
        <v>2.1018043641941128E-8</v>
      </c>
      <c r="BB286" s="26">
        <f t="shared" si="151"/>
        <v>3.6571395936977676E-8</v>
      </c>
      <c r="BC286" s="26">
        <f t="shared" si="151"/>
        <v>6.2386498951314727E-8</v>
      </c>
      <c r="BD286" s="26">
        <f t="shared" si="151"/>
        <v>1.0437741170700677E-7</v>
      </c>
      <c r="BE286" s="26">
        <f t="shared" si="151"/>
        <v>1.7133650600961502E-7</v>
      </c>
      <c r="BF286" s="26">
        <f t="shared" si="151"/>
        <v>2.7604214857104705E-7</v>
      </c>
      <c r="BG286" s="26">
        <f t="shared" si="151"/>
        <v>4.3664848955783934E-7</v>
      </c>
      <c r="BH286" s="26">
        <f t="shared" si="151"/>
        <v>6.7836461770592839E-7</v>
      </c>
      <c r="BI286" s="26">
        <f t="shared" si="151"/>
        <v>1.0353986270248391E-6</v>
      </c>
      <c r="BJ286" s="26">
        <f t="shared" si="151"/>
        <v>1.5530979405372503E-6</v>
      </c>
      <c r="BK286" s="26">
        <f t="shared" si="151"/>
        <v>2.2901613699447573E-6</v>
      </c>
      <c r="BL286" s="26">
        <f t="shared" si="151"/>
        <v>3.3207339864199103E-6</v>
      </c>
      <c r="BM286" s="26">
        <f t="shared" si="151"/>
        <v>4.7361288003038067E-6</v>
      </c>
      <c r="BN286" s="26">
        <f t="shared" si="151"/>
        <v>6.6458581552650147E-6</v>
      </c>
      <c r="BO286" s="26">
        <f t="shared" si="155"/>
        <v>9.1776136429850114E-6</v>
      </c>
      <c r="BP286" s="26">
        <f t="shared" si="155"/>
        <v>1.2475818545932786E-5</v>
      </c>
      <c r="BQ286" s="26">
        <f t="shared" si="155"/>
        <v>1.6698403284556159E-5</v>
      </c>
      <c r="BR286" s="26">
        <f t="shared" si="155"/>
        <v>2.2011531602369458E-5</v>
      </c>
      <c r="BS286" s="26">
        <f t="shared" si="155"/>
        <v>2.8582138050837995E-5</v>
      </c>
      <c r="BT286" s="26">
        <f t="shared" si="155"/>
        <v>3.6568323682689734E-5</v>
      </c>
      <c r="BU286" s="26">
        <f t="shared" si="155"/>
        <v>4.610788638252195E-5</v>
      </c>
      <c r="BV286" s="26">
        <f t="shared" si="155"/>
        <v>5.7305515932562909E-5</v>
      </c>
      <c r="BW286" s="26">
        <f t="shared" si="155"/>
        <v>7.0219435015957487E-5</v>
      </c>
      <c r="BX286" s="26">
        <f t="shared" si="155"/>
        <v>8.4848483977615225E-5</v>
      </c>
      <c r="BY286" s="26">
        <f t="shared" si="155"/>
        <v>1.0112079597332238E-4</v>
      </c>
      <c r="BZ286" s="26">
        <f t="shared" si="155"/>
        <v>1.1888526013079776E-4</v>
      </c>
      <c r="CA286" s="26">
        <f t="shared" si="155"/>
        <v>1.3790690175172549E-4</v>
      </c>
      <c r="CB286" s="26">
        <f t="shared" si="155"/>
        <v>1.5786711121579117E-4</v>
      </c>
      <c r="CC286" s="26">
        <f t="shared" si="155"/>
        <v>1.7836933345160809E-4</v>
      </c>
      <c r="CD286" s="26">
        <f t="shared" si="155"/>
        <v>1.989504103883323E-4</v>
      </c>
      <c r="CE286" s="26">
        <f t="shared" si="154"/>
        <v>2.19097287389682E-4</v>
      </c>
      <c r="CF286" s="26">
        <f t="shared" si="154"/>
        <v>2.3826830003627922E-4</v>
      </c>
      <c r="CG286" s="26">
        <f t="shared" si="154"/>
        <v>2.5591780374267027E-4</v>
      </c>
      <c r="CH286" s="26">
        <f t="shared" si="154"/>
        <v>2.7152254787332104E-4</v>
      </c>
      <c r="CI286" s="26">
        <f t="shared" si="154"/>
        <v>2.8460797186721592E-4</v>
      </c>
      <c r="CJ286" s="26">
        <f t="shared" si="154"/>
        <v>2.9477254229104503E-4</v>
      </c>
      <c r="CK286" s="26">
        <f t="shared" ref="CK286:CZ301" si="162">$B286*CK$221</f>
        <v>3.0170836681554021E-4</v>
      </c>
      <c r="CL286" s="26">
        <f t="shared" si="162"/>
        <v>3.0521660363897678E-4</v>
      </c>
      <c r="CM286" s="26">
        <f t="shared" si="162"/>
        <v>3.0521660363897683E-4</v>
      </c>
      <c r="CN286" s="26">
        <f t="shared" si="162"/>
        <v>3.0174823314307934E-4</v>
      </c>
      <c r="CO286" s="26">
        <f t="shared" si="162"/>
        <v>2.9496737397132481E-4</v>
      </c>
      <c r="CP286" s="26">
        <f t="shared" si="162"/>
        <v>2.8513512817228051E-4</v>
      </c>
      <c r="CQ286" s="26">
        <f t="shared" si="162"/>
        <v>2.7260171594492772E-4</v>
      </c>
      <c r="CR286" s="26">
        <f t="shared" si="162"/>
        <v>2.5778640529574681E-4</v>
      </c>
      <c r="CS286" s="26">
        <f t="shared" si="162"/>
        <v>2.4115502430892459E-4</v>
      </c>
      <c r="CT286" s="26">
        <f t="shared" si="162"/>
        <v>2.2319667143485571E-4</v>
      </c>
      <c r="CU286" s="26">
        <f t="shared" si="162"/>
        <v>2.0440116226139423E-4</v>
      </c>
      <c r="CV286" s="26">
        <f t="shared" si="162"/>
        <v>1.8523855329938811E-4</v>
      </c>
      <c r="CW286" s="26">
        <f t="shared" si="162"/>
        <v>1.6614179522728641E-4</v>
      </c>
      <c r="CX286" s="26">
        <f t="shared" si="162"/>
        <v>1.4749322637524378E-4</v>
      </c>
      <c r="CY286" s="26">
        <f t="shared" si="162"/>
        <v>1.2961525954188112E-4</v>
      </c>
      <c r="CZ286" s="26">
        <f t="shared" si="162"/>
        <v>1.127652758014366E-4</v>
      </c>
      <c r="DA286" s="26">
        <f t="shared" si="158"/>
        <v>9.7134445492326645E-5</v>
      </c>
      <c r="DB286" s="26">
        <f t="shared" si="158"/>
        <v>8.2849968214043098E-5</v>
      </c>
      <c r="DC286" s="26">
        <f t="shared" si="158"/>
        <v>6.9980070239046408E-5</v>
      </c>
      <c r="DD286" s="26">
        <f t="shared" si="158"/>
        <v>5.8541020296125228E-5</v>
      </c>
      <c r="DE286" s="26">
        <f t="shared" si="158"/>
        <v>4.8505416816789482E-5</v>
      </c>
      <c r="DF286" s="26">
        <f t="shared" si="158"/>
        <v>3.9811049651515832E-5</v>
      </c>
      <c r="DG286" s="26">
        <f t="shared" si="158"/>
        <v>3.2369731959643776E-5</v>
      </c>
      <c r="DH286" s="26">
        <f t="shared" si="158"/>
        <v>2.6075617411935292E-5</v>
      </c>
      <c r="DI286" s="26">
        <f t="shared" si="158"/>
        <v>2.0812648759985031E-5</v>
      </c>
      <c r="DJ286" s="26">
        <f t="shared" si="158"/>
        <v>1.6460913110169976E-5</v>
      </c>
      <c r="DK286" s="26">
        <f t="shared" si="158"/>
        <v>1.2901796762025115E-5</v>
      </c>
      <c r="DL286" s="26">
        <f t="shared" si="158"/>
        <v>1.0021931413358829E-5</v>
      </c>
      <c r="DM286" s="26">
        <f t="shared" si="158"/>
        <v>7.716000291701039E-6</v>
      </c>
      <c r="DN286" s="26">
        <f t="shared" si="158"/>
        <v>5.8885265384034206E-6</v>
      </c>
      <c r="DO286" s="26">
        <f t="shared" si="156"/>
        <v>4.45479833774868E-6</v>
      </c>
      <c r="DP286" s="26">
        <f t="shared" si="156"/>
        <v>3.3410987533115037E-6</v>
      </c>
      <c r="DQ286" s="26">
        <f t="shared" si="156"/>
        <v>2.4844067652828986E-6</v>
      </c>
      <c r="DR286" s="26">
        <f t="shared" si="156"/>
        <v>1.8317236320306301E-6</v>
      </c>
      <c r="DS286" s="26">
        <f t="shared" si="156"/>
        <v>1.3391592940055828E-6</v>
      </c>
      <c r="DT286" s="26">
        <f t="shared" si="156"/>
        <v>9.7089048815404343E-7</v>
      </c>
      <c r="DU286" s="26">
        <f t="shared" si="156"/>
        <v>6.9807828487108777E-7</v>
      </c>
      <c r="DV286" s="26">
        <f t="shared" si="156"/>
        <v>4.9780992445725266E-7</v>
      </c>
      <c r="DW286" s="26">
        <f t="shared" si="156"/>
        <v>3.5210945876244854E-7</v>
      </c>
      <c r="DX286" s="26">
        <f t="shared" si="156"/>
        <v>2.4704453961558831E-7</v>
      </c>
      <c r="DY286" s="26">
        <f t="shared" si="146"/>
        <v>1.7194299957245045E-7</v>
      </c>
      <c r="DZ286" s="26">
        <f t="shared" si="146"/>
        <v>1.1872254732383439E-7</v>
      </c>
      <c r="EA286" s="26">
        <f t="shared" si="146"/>
        <v>8.1329619032862319E-8</v>
      </c>
      <c r="EB286" s="26">
        <f t="shared" si="146"/>
        <v>5.5278725436398882E-8</v>
      </c>
      <c r="EC286" s="26">
        <f t="shared" si="146"/>
        <v>3.7281000875710758E-8</v>
      </c>
      <c r="ED286" s="26">
        <f t="shared" si="146"/>
        <v>2.4949592893744962E-8</v>
      </c>
      <c r="EE286" s="26">
        <f t="shared" si="146"/>
        <v>1.6569576959967952E-8</v>
      </c>
      <c r="EF286" s="26">
        <f t="shared" si="146"/>
        <v>1.0920857541797168E-8</v>
      </c>
      <c r="EG286" s="26">
        <f t="shared" si="146"/>
        <v>7.1437188431304295E-9</v>
      </c>
      <c r="EH286" s="26">
        <f t="shared" si="146"/>
        <v>4.6380861145697964E-9</v>
      </c>
      <c r="EI286" s="26">
        <f t="shared" si="146"/>
        <v>2.9889888293894187E-9</v>
      </c>
      <c r="EJ286" s="26">
        <f t="shared" si="146"/>
        <v>1.9120737364476184E-9</v>
      </c>
      <c r="EK286" s="26">
        <f t="shared" si="146"/>
        <v>1.2142366063572636E-9</v>
      </c>
      <c r="EL286" s="26">
        <f t="shared" si="146"/>
        <v>7.6549699096435572E-10</v>
      </c>
      <c r="EM286" s="26">
        <f t="shared" si="146"/>
        <v>4.7912401592733367E-10</v>
      </c>
      <c r="EN286" s="26">
        <f t="shared" si="146"/>
        <v>2.9774135275484207E-10</v>
      </c>
      <c r="EO286" s="26">
        <f t="shared" si="159"/>
        <v>1.8371274957213628E-10</v>
      </c>
      <c r="EP286" s="26">
        <f t="shared" si="159"/>
        <v>1.1255640290687207E-10</v>
      </c>
      <c r="EQ286" s="26">
        <f t="shared" si="159"/>
        <v>6.8478370999285124E-11</v>
      </c>
      <c r="ER286" s="26">
        <f t="shared" si="159"/>
        <v>4.1372349145401854E-11</v>
      </c>
      <c r="ES286" s="26">
        <f t="shared" si="159"/>
        <v>2.4823409487240948E-11</v>
      </c>
      <c r="ET286" s="26">
        <f t="shared" si="159"/>
        <v>1.4792031680753457E-11</v>
      </c>
      <c r="EU286" s="26">
        <f t="shared" si="159"/>
        <v>8.7544677294252598E-12</v>
      </c>
      <c r="EV286" s="26">
        <f t="shared" si="159"/>
        <v>5.1462073814866084E-12</v>
      </c>
      <c r="EW286" s="26">
        <f t="shared" si="159"/>
        <v>3.0048324979149936E-12</v>
      </c>
      <c r="EX286" s="26">
        <f t="shared" si="159"/>
        <v>1.7428028487907113E-12</v>
      </c>
      <c r="EY286" s="26">
        <f t="shared" si="159"/>
        <v>1.0041314426807343E-12</v>
      </c>
      <c r="EZ286" s="26">
        <f t="shared" si="159"/>
        <v>5.7473312837646049E-13</v>
      </c>
      <c r="FA286" s="26">
        <f t="shared" si="159"/>
        <v>3.2680903378269985E-13</v>
      </c>
      <c r="FB286" s="26">
        <f t="shared" si="159"/>
        <v>1.8462588272139339E-13</v>
      </c>
      <c r="FC286" s="26">
        <f t="shared" si="159"/>
        <v>1.0362872126942834E-13</v>
      </c>
      <c r="FD286" s="26">
        <f t="shared" si="159"/>
        <v>5.7792940707949108E-14</v>
      </c>
      <c r="FE286" s="26">
        <f t="shared" si="161"/>
        <v>3.2025387526061412E-14</v>
      </c>
      <c r="FF286" s="26">
        <f t="shared" si="161"/>
        <v>1.7634232371945217E-14</v>
      </c>
      <c r="FG286" s="26">
        <f t="shared" si="161"/>
        <v>9.6489195997435278E-15</v>
      </c>
      <c r="FH286" s="26">
        <f t="shared" si="161"/>
        <v>5.2466000323605389E-15</v>
      </c>
    </row>
    <row r="287" spans="2:164" ht="19.2" customHeight="1" x14ac:dyDescent="0.3">
      <c r="B287" s="26">
        <f t="shared" ref="B287:B318" si="163">_xlfn.POISSON.DIST($C287, AwayTeamRatingLive + AwayTeamPointsAdjustment, FALSE)</f>
        <v>8.9286072124138399E-3</v>
      </c>
      <c r="C287" s="3">
        <v>64</v>
      </c>
      <c r="D287" s="26">
        <f t="shared" si="149"/>
        <v>1.4694803813834333E-40</v>
      </c>
      <c r="E287" s="26">
        <f t="shared" si="149"/>
        <v>1.2784479318035868E-38</v>
      </c>
      <c r="F287" s="26">
        <f t="shared" si="149"/>
        <v>5.5612485033455467E-37</v>
      </c>
      <c r="G287" s="26">
        <f t="shared" si="149"/>
        <v>1.6127620659702287E-35</v>
      </c>
      <c r="H287" s="26">
        <f t="shared" si="149"/>
        <v>3.5077574934852389E-34</v>
      </c>
      <c r="I287" s="26">
        <f t="shared" si="149"/>
        <v>6.103498038664326E-33</v>
      </c>
      <c r="J287" s="26">
        <f t="shared" si="149"/>
        <v>8.8500721560631851E-32</v>
      </c>
      <c r="K287" s="26">
        <f t="shared" si="149"/>
        <v>1.0999375393964258E-30</v>
      </c>
      <c r="L287" s="26">
        <f t="shared" si="149"/>
        <v>1.196182074093619E-29</v>
      </c>
      <c r="M287" s="26">
        <f t="shared" si="149"/>
        <v>1.1563093382904957E-28</v>
      </c>
      <c r="N287" s="26">
        <f t="shared" si="149"/>
        <v>1.0059891243127436E-27</v>
      </c>
      <c r="O287" s="26">
        <f t="shared" si="149"/>
        <v>7.9564594377461215E-27</v>
      </c>
      <c r="P287" s="26">
        <f t="shared" si="149"/>
        <v>5.7684330923659798E-26</v>
      </c>
      <c r="Q287" s="26">
        <f t="shared" si="149"/>
        <v>3.8604129156603148E-25</v>
      </c>
      <c r="R287" s="26">
        <f t="shared" si="149"/>
        <v>2.3989708833031872E-24</v>
      </c>
      <c r="S287" s="26">
        <f t="shared" si="149"/>
        <v>1.3914031123158482E-23</v>
      </c>
      <c r="T287" s="26">
        <f t="shared" si="152"/>
        <v>7.5657544232174351E-23</v>
      </c>
      <c r="U287" s="26">
        <f t="shared" si="152"/>
        <v>3.8718860871759547E-22</v>
      </c>
      <c r="V287" s="26">
        <f t="shared" si="152"/>
        <v>1.8714116088017213E-21</v>
      </c>
      <c r="W287" s="26">
        <f t="shared" si="152"/>
        <v>8.5690952613552704E-21</v>
      </c>
      <c r="X287" s="26">
        <f t="shared" si="152"/>
        <v>3.7275564386895605E-20</v>
      </c>
      <c r="Y287" s="26">
        <f t="shared" si="152"/>
        <v>1.5442733817428161E-19</v>
      </c>
      <c r="Z287" s="26">
        <f t="shared" si="152"/>
        <v>6.1068992823465693E-19</v>
      </c>
      <c r="AA287" s="26">
        <f t="shared" si="152"/>
        <v>2.310001032887623E-18</v>
      </c>
      <c r="AB287" s="26">
        <f t="shared" si="152"/>
        <v>8.3737537442176356E-18</v>
      </c>
      <c r="AC287" s="26">
        <f t="shared" si="152"/>
        <v>2.9140663029877403E-17</v>
      </c>
      <c r="AD287" s="26">
        <f t="shared" si="152"/>
        <v>9.7509141676896935E-17</v>
      </c>
      <c r="AE287" s="26">
        <f t="shared" si="152"/>
        <v>3.1419612318111273E-16</v>
      </c>
      <c r="AF287" s="26">
        <f t="shared" si="152"/>
        <v>9.762522398841775E-16</v>
      </c>
      <c r="AG287" s="26">
        <f t="shared" si="152"/>
        <v>2.9287567196525282E-15</v>
      </c>
      <c r="AH287" s="26">
        <f t="shared" si="152"/>
        <v>8.493394486992275E-15</v>
      </c>
      <c r="AI287" s="26">
        <f t="shared" si="150"/>
        <v>2.3836300657042901E-14</v>
      </c>
      <c r="AJ287" s="26">
        <f t="shared" si="150"/>
        <v>6.4804942411335343E-14</v>
      </c>
      <c r="AK287" s="26">
        <f t="shared" si="150"/>
        <v>1.7084939362988423E-13</v>
      </c>
      <c r="AL287" s="26">
        <f t="shared" si="150"/>
        <v>4.3717344840588005E-13</v>
      </c>
      <c r="AM287" s="26">
        <f t="shared" si="150"/>
        <v>1.0866882860374703E-12</v>
      </c>
      <c r="AN287" s="26">
        <f t="shared" si="150"/>
        <v>2.6261633579238952E-12</v>
      </c>
      <c r="AO287" s="26">
        <f t="shared" si="150"/>
        <v>6.1750327605237643E-12</v>
      </c>
      <c r="AP287" s="26">
        <f t="shared" si="150"/>
        <v>1.4137575004357032E-11</v>
      </c>
      <c r="AQ287" s="26">
        <f t="shared" si="150"/>
        <v>3.1537667317411773E-11</v>
      </c>
      <c r="AR287" s="26">
        <f t="shared" si="150"/>
        <v>6.8594426415370775E-11</v>
      </c>
      <c r="AS287" s="26">
        <f t="shared" si="150"/>
        <v>1.4555402678383538E-10</v>
      </c>
      <c r="AT287" s="26">
        <f t="shared" si="150"/>
        <v>3.0150476976651575E-10</v>
      </c>
      <c r="AU287" s="26">
        <f t="shared" si="150"/>
        <v>6.1002127836481173E-10</v>
      </c>
      <c r="AV287" s="26">
        <f t="shared" si="150"/>
        <v>1.2061784367667815E-9</v>
      </c>
      <c r="AW287" s="26">
        <f t="shared" si="150"/>
        <v>2.3319449777491067E-9</v>
      </c>
      <c r="AX287" s="26">
        <f t="shared" si="150"/>
        <v>4.4104176753080998E-9</v>
      </c>
      <c r="AY287" s="26">
        <f t="shared" si="151"/>
        <v>8.1639646330171687E-9</v>
      </c>
      <c r="AZ287" s="26">
        <f t="shared" si="151"/>
        <v>1.4797185897343579E-8</v>
      </c>
      <c r="BA287" s="26">
        <f t="shared" si="151"/>
        <v>2.6272554552426375E-8</v>
      </c>
      <c r="BB287" s="26">
        <f t="shared" si="151"/>
        <v>4.5714244921222035E-8</v>
      </c>
      <c r="BC287" s="26">
        <f t="shared" si="151"/>
        <v>7.7983123689143306E-8</v>
      </c>
      <c r="BD287" s="26">
        <f t="shared" si="151"/>
        <v>1.3047176463375828E-7</v>
      </c>
      <c r="BE287" s="26">
        <f t="shared" si="151"/>
        <v>2.1417063251201848E-7</v>
      </c>
      <c r="BF287" s="26">
        <f t="shared" si="151"/>
        <v>3.4505268571380836E-7</v>
      </c>
      <c r="BG287" s="26">
        <f t="shared" si="151"/>
        <v>5.4581061194729844E-7</v>
      </c>
      <c r="BH287" s="26">
        <f t="shared" si="151"/>
        <v>8.479557721324094E-7</v>
      </c>
      <c r="BI287" s="26">
        <f t="shared" si="151"/>
        <v>1.2942482837810471E-6</v>
      </c>
      <c r="BJ287" s="26">
        <f t="shared" si="151"/>
        <v>1.9413724256715603E-6</v>
      </c>
      <c r="BK287" s="26">
        <f t="shared" si="151"/>
        <v>2.8627017124309428E-6</v>
      </c>
      <c r="BL287" s="26">
        <f t="shared" si="151"/>
        <v>4.1509174830248819E-6</v>
      </c>
      <c r="BM287" s="26">
        <f t="shared" si="151"/>
        <v>5.9201610003797499E-6</v>
      </c>
      <c r="BN287" s="26">
        <f t="shared" si="151"/>
        <v>8.3073226940812563E-6</v>
      </c>
      <c r="BO287" s="26">
        <f t="shared" si="155"/>
        <v>1.147201705373125E-5</v>
      </c>
      <c r="BP287" s="26">
        <f t="shared" si="155"/>
        <v>1.5594773182415963E-5</v>
      </c>
      <c r="BQ287" s="26">
        <f t="shared" si="155"/>
        <v>2.0873004105695169E-5</v>
      </c>
      <c r="BR287" s="26">
        <f t="shared" si="155"/>
        <v>2.7514414502961785E-5</v>
      </c>
      <c r="BS287" s="26">
        <f t="shared" si="155"/>
        <v>3.5727672563547449E-5</v>
      </c>
      <c r="BT287" s="26">
        <f t="shared" si="155"/>
        <v>4.5710404603362107E-5</v>
      </c>
      <c r="BU287" s="26">
        <f t="shared" si="155"/>
        <v>5.7634857978152362E-5</v>
      </c>
      <c r="BV287" s="26">
        <f t="shared" si="155"/>
        <v>7.1631894915703546E-5</v>
      </c>
      <c r="BW287" s="26">
        <f t="shared" si="155"/>
        <v>8.777429376994674E-5</v>
      </c>
      <c r="BX287" s="26">
        <f t="shared" si="155"/>
        <v>1.060606049720189E-4</v>
      </c>
      <c r="BY287" s="26">
        <f t="shared" si="155"/>
        <v>1.2640099496665281E-4</v>
      </c>
      <c r="BZ287" s="26">
        <f t="shared" si="155"/>
        <v>1.4860657516349701E-4</v>
      </c>
      <c r="CA287" s="26">
        <f t="shared" si="155"/>
        <v>1.7238362718965662E-4</v>
      </c>
      <c r="CB287" s="26">
        <f t="shared" si="155"/>
        <v>1.9733388901973871E-4</v>
      </c>
      <c r="CC287" s="26">
        <f t="shared" si="155"/>
        <v>2.2296166681450981E-4</v>
      </c>
      <c r="CD287" s="26">
        <f t="shared" si="155"/>
        <v>2.4868801298541505E-4</v>
      </c>
      <c r="CE287" s="26">
        <f t="shared" si="154"/>
        <v>2.7387160923710214E-4</v>
      </c>
      <c r="CF287" s="26">
        <f t="shared" si="154"/>
        <v>2.978353750453486E-4</v>
      </c>
      <c r="CG287" s="26">
        <f t="shared" si="154"/>
        <v>3.1989725467833737E-4</v>
      </c>
      <c r="CH287" s="26">
        <f t="shared" si="154"/>
        <v>3.3940318484165083E-4</v>
      </c>
      <c r="CI287" s="26">
        <f t="shared" si="154"/>
        <v>3.5575996483401941E-4</v>
      </c>
      <c r="CJ287" s="26">
        <f t="shared" si="154"/>
        <v>3.6846567786380578E-4</v>
      </c>
      <c r="CK287" s="26">
        <f t="shared" si="162"/>
        <v>3.7713545851942481E-4</v>
      </c>
      <c r="CL287" s="26">
        <f t="shared" si="162"/>
        <v>3.8152075454872048E-4</v>
      </c>
      <c r="CM287" s="26">
        <f t="shared" si="162"/>
        <v>3.8152075454872054E-4</v>
      </c>
      <c r="CN287" s="26">
        <f t="shared" si="162"/>
        <v>3.7718529142884865E-4</v>
      </c>
      <c r="CO287" s="26">
        <f t="shared" si="162"/>
        <v>3.6870921746415551E-4</v>
      </c>
      <c r="CP287" s="26">
        <f t="shared" si="162"/>
        <v>3.5641891021535014E-4</v>
      </c>
      <c r="CQ287" s="26">
        <f t="shared" si="162"/>
        <v>3.4075214493115924E-4</v>
      </c>
      <c r="CR287" s="26">
        <f t="shared" si="162"/>
        <v>3.2223300661968305E-4</v>
      </c>
      <c r="CS287" s="26">
        <f t="shared" si="162"/>
        <v>3.0144378038615531E-4</v>
      </c>
      <c r="CT287" s="26">
        <f t="shared" si="162"/>
        <v>2.7899583929356925E-4</v>
      </c>
      <c r="CU287" s="26">
        <f t="shared" si="162"/>
        <v>2.5550145282674246E-4</v>
      </c>
      <c r="CV287" s="26">
        <f t="shared" si="162"/>
        <v>2.3154819162423483E-4</v>
      </c>
      <c r="CW287" s="26">
        <f t="shared" si="162"/>
        <v>2.0767724403410772E-4</v>
      </c>
      <c r="CX287" s="26">
        <f t="shared" si="162"/>
        <v>1.8436653296905446E-4</v>
      </c>
      <c r="CY287" s="26">
        <f t="shared" si="162"/>
        <v>1.620190744273512E-4</v>
      </c>
      <c r="CZ287" s="26">
        <f t="shared" si="162"/>
        <v>1.4095659475179555E-4</v>
      </c>
      <c r="DA287" s="26">
        <f t="shared" si="158"/>
        <v>1.2141805686540814E-4</v>
      </c>
      <c r="DB287" s="26">
        <f t="shared" si="158"/>
        <v>1.0356246026755373E-4</v>
      </c>
      <c r="DC287" s="26">
        <f t="shared" si="158"/>
        <v>8.7475087798807895E-5</v>
      </c>
      <c r="DD287" s="26">
        <f t="shared" si="158"/>
        <v>7.3176275370156438E-5</v>
      </c>
      <c r="DE287" s="26">
        <f t="shared" si="158"/>
        <v>6.0631771020986771E-5</v>
      </c>
      <c r="DF287" s="26">
        <f t="shared" si="158"/>
        <v>4.976381206439473E-5</v>
      </c>
      <c r="DG287" s="26">
        <f t="shared" si="158"/>
        <v>4.0462164949554666E-5</v>
      </c>
      <c r="DH287" s="26">
        <f t="shared" si="158"/>
        <v>3.2594521764919071E-5</v>
      </c>
      <c r="DI287" s="26">
        <f t="shared" si="158"/>
        <v>2.6015810949981254E-5</v>
      </c>
      <c r="DJ287" s="26">
        <f t="shared" si="158"/>
        <v>2.0576141387712445E-5</v>
      </c>
      <c r="DK287" s="26">
        <f t="shared" si="158"/>
        <v>1.6127245952531372E-5</v>
      </c>
      <c r="DL287" s="26">
        <f t="shared" si="158"/>
        <v>1.252741426669852E-5</v>
      </c>
      <c r="DM287" s="26">
        <f t="shared" si="158"/>
        <v>9.645000364626286E-6</v>
      </c>
      <c r="DN287" s="26">
        <f t="shared" si="158"/>
        <v>7.360658173004266E-6</v>
      </c>
      <c r="DO287" s="26">
        <f t="shared" si="156"/>
        <v>5.5684979221858424E-6</v>
      </c>
      <c r="DP287" s="26">
        <f t="shared" si="156"/>
        <v>4.1763734416393744E-6</v>
      </c>
      <c r="DQ287" s="26">
        <f t="shared" si="156"/>
        <v>3.1055084566036189E-6</v>
      </c>
      <c r="DR287" s="26">
        <f t="shared" si="156"/>
        <v>2.2896545400382847E-6</v>
      </c>
      <c r="DS287" s="26">
        <f t="shared" si="156"/>
        <v>1.6739491175069761E-6</v>
      </c>
      <c r="DT287" s="26">
        <f t="shared" si="156"/>
        <v>1.2136131101925524E-6</v>
      </c>
      <c r="DU287" s="26">
        <f t="shared" si="156"/>
        <v>8.725978560888586E-7</v>
      </c>
      <c r="DV287" s="26">
        <f t="shared" si="156"/>
        <v>6.2226240557156497E-7</v>
      </c>
      <c r="DW287" s="26">
        <f t="shared" si="156"/>
        <v>4.4013682345306007E-7</v>
      </c>
      <c r="DX287" s="26">
        <f t="shared" si="156"/>
        <v>3.0880567451948499E-7</v>
      </c>
      <c r="DY287" s="26">
        <f t="shared" si="146"/>
        <v>2.1492874946556279E-7</v>
      </c>
      <c r="DZ287" s="26">
        <f t="shared" si="146"/>
        <v>1.484031841547928E-7</v>
      </c>
      <c r="EA287" s="26">
        <f t="shared" si="146"/>
        <v>1.0166202379107777E-7</v>
      </c>
      <c r="EB287" s="26">
        <f t="shared" si="146"/>
        <v>6.9098406795498515E-8</v>
      </c>
      <c r="EC287" s="26">
        <f t="shared" si="146"/>
        <v>4.6601251094638388E-8</v>
      </c>
      <c r="ED287" s="26">
        <f t="shared" si="146"/>
        <v>3.1186991117181159E-8</v>
      </c>
      <c r="EE287" s="26">
        <f t="shared" si="146"/>
        <v>2.0711971199959913E-8</v>
      </c>
      <c r="EF287" s="26">
        <f t="shared" si="146"/>
        <v>1.3651071927246442E-8</v>
      </c>
      <c r="EG287" s="26">
        <f t="shared" si="146"/>
        <v>8.9296485539130251E-9</v>
      </c>
      <c r="EH287" s="26">
        <f t="shared" si="146"/>
        <v>5.7976076432122377E-9</v>
      </c>
      <c r="EI287" s="26">
        <f t="shared" si="146"/>
        <v>3.7362360367367688E-9</v>
      </c>
      <c r="EJ287" s="26">
        <f t="shared" si="146"/>
        <v>2.3900921705595198E-9</v>
      </c>
      <c r="EK287" s="26">
        <f t="shared" si="146"/>
        <v>1.5177957579465775E-9</v>
      </c>
      <c r="EL287" s="26">
        <f t="shared" si="146"/>
        <v>9.5687123870544328E-10</v>
      </c>
      <c r="EM287" s="26">
        <f t="shared" si="146"/>
        <v>5.9890501990916626E-10</v>
      </c>
      <c r="EN287" s="26">
        <f t="shared" si="146"/>
        <v>3.7217669094355209E-10</v>
      </c>
      <c r="EO287" s="26">
        <f t="shared" si="159"/>
        <v>2.2964093696517005E-10</v>
      </c>
      <c r="EP287" s="26">
        <f t="shared" si="159"/>
        <v>1.4069550363358991E-10</v>
      </c>
      <c r="EQ287" s="26">
        <f t="shared" si="159"/>
        <v>8.5597963749106279E-11</v>
      </c>
      <c r="ER287" s="26">
        <f t="shared" si="159"/>
        <v>5.1715436431752245E-11</v>
      </c>
      <c r="ES287" s="26">
        <f t="shared" si="159"/>
        <v>3.102926185905114E-11</v>
      </c>
      <c r="ET287" s="26">
        <f t="shared" si="159"/>
        <v>1.8490039600941796E-11</v>
      </c>
      <c r="EU287" s="26">
        <f t="shared" si="159"/>
        <v>1.0943084661781559E-11</v>
      </c>
      <c r="EV287" s="26">
        <f t="shared" si="159"/>
        <v>6.4327592268582521E-12</v>
      </c>
      <c r="EW287" s="26">
        <f t="shared" si="159"/>
        <v>3.756040622393737E-12</v>
      </c>
      <c r="EX287" s="26">
        <f t="shared" si="159"/>
        <v>2.1785035609883861E-12</v>
      </c>
      <c r="EY287" s="26">
        <f t="shared" si="159"/>
        <v>1.2551643033509163E-12</v>
      </c>
      <c r="EZ287" s="26">
        <f t="shared" si="159"/>
        <v>7.184164104705746E-13</v>
      </c>
      <c r="FA287" s="26">
        <f t="shared" si="159"/>
        <v>4.0851129222837429E-13</v>
      </c>
      <c r="FB287" s="26">
        <f t="shared" si="159"/>
        <v>2.3078235340174144E-13</v>
      </c>
      <c r="FC287" s="26">
        <f t="shared" si="159"/>
        <v>1.2953590158678526E-13</v>
      </c>
      <c r="FD287" s="26">
        <f t="shared" si="159"/>
        <v>7.2241175884936287E-14</v>
      </c>
      <c r="FE287" s="26">
        <f t="shared" si="161"/>
        <v>4.003173440757671E-14</v>
      </c>
      <c r="FF287" s="26">
        <f t="shared" si="161"/>
        <v>2.2042790464931491E-14</v>
      </c>
      <c r="FG287" s="26">
        <f t="shared" si="161"/>
        <v>1.2061149499679392E-14</v>
      </c>
      <c r="FH287" s="26">
        <f t="shared" si="161"/>
        <v>6.5582500404506656E-15</v>
      </c>
    </row>
    <row r="288" spans="2:164" ht="19.2" customHeight="1" x14ac:dyDescent="0.3">
      <c r="B288" s="26">
        <f t="shared" si="163"/>
        <v>1.0989055030663183E-2</v>
      </c>
      <c r="C288" s="3">
        <v>65</v>
      </c>
      <c r="D288" s="26">
        <f t="shared" si="149"/>
        <v>1.8085912386257632E-40</v>
      </c>
      <c r="E288" s="26">
        <f t="shared" si="149"/>
        <v>1.5734743776044138E-38</v>
      </c>
      <c r="F288" s="26">
        <f t="shared" si="149"/>
        <v>6.8446135425791314E-37</v>
      </c>
      <c r="G288" s="26">
        <f t="shared" si="149"/>
        <v>1.9849379273479731E-35</v>
      </c>
      <c r="H288" s="26">
        <f t="shared" si="149"/>
        <v>4.3172399919818309E-34</v>
      </c>
      <c r="I288" s="26">
        <f t="shared" si="149"/>
        <v>7.511997586048398E-33</v>
      </c>
      <c r="J288" s="26">
        <f t="shared" si="149"/>
        <v>1.089239649977007E-31</v>
      </c>
      <c r="K288" s="26">
        <f t="shared" si="149"/>
        <v>1.3537692792571389E-30</v>
      </c>
      <c r="L288" s="26">
        <f t="shared" si="149"/>
        <v>1.4722240911921458E-29</v>
      </c>
      <c r="M288" s="26">
        <f t="shared" si="149"/>
        <v>1.4231499548190712E-28</v>
      </c>
      <c r="N288" s="26">
        <f t="shared" si="149"/>
        <v>1.2381404606926071E-27</v>
      </c>
      <c r="O288" s="26">
        <f t="shared" si="149"/>
        <v>9.7925654618413756E-27</v>
      </c>
      <c r="P288" s="26">
        <f t="shared" si="149"/>
        <v>7.0996099598350494E-26</v>
      </c>
      <c r="Q288" s="26">
        <f t="shared" si="149"/>
        <v>4.7512774346588476E-25</v>
      </c>
      <c r="R288" s="26">
        <f t="shared" si="149"/>
        <v>2.9525795486808448E-24</v>
      </c>
      <c r="S288" s="26">
        <f t="shared" si="149"/>
        <v>1.7124961382348894E-23</v>
      </c>
      <c r="T288" s="26">
        <f t="shared" si="152"/>
        <v>9.3116977516522246E-23</v>
      </c>
      <c r="U288" s="26">
        <f t="shared" si="152"/>
        <v>4.7653982611396349E-22</v>
      </c>
      <c r="V288" s="26">
        <f t="shared" si="152"/>
        <v>2.3032758262175021E-21</v>
      </c>
      <c r="W288" s="26">
        <f t="shared" si="152"/>
        <v>1.0546578783206481E-20</v>
      </c>
      <c r="X288" s="26">
        <f t="shared" si="152"/>
        <v>4.587761770694842E-20</v>
      </c>
      <c r="Y288" s="26">
        <f t="shared" si="152"/>
        <v>1.9006441621450037E-19</v>
      </c>
      <c r="Z288" s="26">
        <f t="shared" si="152"/>
        <v>7.5161837321188517E-19</v>
      </c>
      <c r="AA288" s="26">
        <f t="shared" si="152"/>
        <v>2.8430781943232274E-18</v>
      </c>
      <c r="AB288" s="26">
        <f t="shared" si="152"/>
        <v>1.0306158454421701E-17</v>
      </c>
      <c r="AC288" s="26">
        <f t="shared" si="152"/>
        <v>3.5865431421387557E-17</v>
      </c>
      <c r="AD288" s="26">
        <f t="shared" si="152"/>
        <v>1.2001125129464233E-16</v>
      </c>
      <c r="AE288" s="26">
        <f t="shared" si="152"/>
        <v>3.8670292083829243E-16</v>
      </c>
      <c r="AF288" s="26">
        <f t="shared" si="152"/>
        <v>1.2015412183189871E-15</v>
      </c>
      <c r="AG288" s="26">
        <f t="shared" si="152"/>
        <v>3.6046236549569565E-15</v>
      </c>
      <c r="AH288" s="26">
        <f t="shared" si="152"/>
        <v>1.0453408599375104E-14</v>
      </c>
      <c r="AI288" s="26">
        <f t="shared" si="150"/>
        <v>2.933698542405279E-14</v>
      </c>
      <c r="AJ288" s="26">
        <f t="shared" si="150"/>
        <v>7.9759929121643474E-14</v>
      </c>
      <c r="AK288" s="26">
        <f t="shared" si="150"/>
        <v>2.1027617677524206E-13</v>
      </c>
      <c r="AL288" s="26">
        <f t="shared" si="150"/>
        <v>5.3805962880723682E-13</v>
      </c>
      <c r="AM288" s="26">
        <f t="shared" si="150"/>
        <v>1.3374625058922705E-12</v>
      </c>
      <c r="AN288" s="26">
        <f t="shared" si="150"/>
        <v>3.2322010559063314E-12</v>
      </c>
      <c r="AO288" s="26">
        <f t="shared" si="150"/>
        <v>7.6000403206446305E-12</v>
      </c>
      <c r="AP288" s="26">
        <f t="shared" si="150"/>
        <v>1.7400092313054801E-11</v>
      </c>
      <c r="AQ288" s="26">
        <f t="shared" si="150"/>
        <v>3.8815590544506781E-11</v>
      </c>
      <c r="AR288" s="26">
        <f t="shared" si="150"/>
        <v>8.4423909434302462E-11</v>
      </c>
      <c r="AS288" s="26">
        <f t="shared" si="150"/>
        <v>1.7914341758010501E-10</v>
      </c>
      <c r="AT288" s="26">
        <f t="shared" si="150"/>
        <v>3.710827935587885E-10</v>
      </c>
      <c r="AU288" s="26">
        <f t="shared" si="150"/>
        <v>7.507954195259218E-10</v>
      </c>
      <c r="AV288" s="26">
        <f t="shared" si="150"/>
        <v>1.4845273067898841E-9</v>
      </c>
      <c r="AW288" s="26">
        <f t="shared" si="150"/>
        <v>2.8700861264604378E-9</v>
      </c>
      <c r="AX288" s="26">
        <f t="shared" si="150"/>
        <v>5.4282063696099669E-9</v>
      </c>
      <c r="AY288" s="26">
        <f t="shared" si="151"/>
        <v>1.0047956471405744E-8</v>
      </c>
      <c r="AZ288" s="26">
        <f t="shared" si="151"/>
        <v>1.821192110442286E-8</v>
      </c>
      <c r="BA288" s="26">
        <f t="shared" si="151"/>
        <v>3.2335451756832448E-8</v>
      </c>
      <c r="BB288" s="26">
        <f t="shared" si="151"/>
        <v>5.6263686056888638E-8</v>
      </c>
      <c r="BC288" s="26">
        <f t="shared" si="151"/>
        <v>9.5979229155868633E-8</v>
      </c>
      <c r="BD288" s="26">
        <f t="shared" si="151"/>
        <v>1.6058063339539476E-7</v>
      </c>
      <c r="BE288" s="26">
        <f t="shared" si="151"/>
        <v>2.6359462463017651E-7</v>
      </c>
      <c r="BF288" s="26">
        <f t="shared" si="151"/>
        <v>4.2468022857084086E-7</v>
      </c>
      <c r="BG288" s="26">
        <f t="shared" si="151"/>
        <v>6.7176690701205941E-7</v>
      </c>
      <c r="BH288" s="26">
        <f t="shared" si="151"/>
        <v>1.0436378733937343E-6</v>
      </c>
      <c r="BI288" s="26">
        <f t="shared" si="151"/>
        <v>1.5929209646535959E-6</v>
      </c>
      <c r="BJ288" s="26">
        <f t="shared" si="151"/>
        <v>2.3893814469803811E-6</v>
      </c>
      <c r="BK288" s="26">
        <f t="shared" si="151"/>
        <v>3.5233251845303897E-6</v>
      </c>
      <c r="BL288" s="26">
        <f t="shared" si="151"/>
        <v>5.1088215175690835E-6</v>
      </c>
      <c r="BM288" s="26">
        <f t="shared" si="151"/>
        <v>7.2863520004673815E-6</v>
      </c>
      <c r="BN288" s="26">
        <f t="shared" si="151"/>
        <v>1.0224397161946159E-5</v>
      </c>
      <c r="BO288" s="26">
        <f t="shared" si="155"/>
        <v>1.4119405604592302E-5</v>
      </c>
      <c r="BP288" s="26">
        <f t="shared" si="155"/>
        <v>1.9193566993742715E-5</v>
      </c>
      <c r="BQ288" s="26">
        <f t="shared" si="155"/>
        <v>2.568985120700943E-5</v>
      </c>
      <c r="BR288" s="26">
        <f t="shared" si="155"/>
        <v>3.3863894772876029E-5</v>
      </c>
      <c r="BS288" s="26">
        <f t="shared" si="155"/>
        <v>4.3972520078212225E-5</v>
      </c>
      <c r="BT288" s="26">
        <f t="shared" si="155"/>
        <v>5.6258959511830262E-5</v>
      </c>
      <c r="BU288" s="26">
        <f t="shared" si="155"/>
        <v>7.0935209819264418E-5</v>
      </c>
      <c r="BV288" s="26">
        <f t="shared" si="155"/>
        <v>8.8162332203942781E-5</v>
      </c>
      <c r="BW288" s="26">
        <f t="shared" si="155"/>
        <v>1.0802990002454979E-4</v>
      </c>
      <c r="BX288" s="26">
        <f t="shared" si="155"/>
        <v>1.3053612919633091E-4</v>
      </c>
      <c r="BY288" s="26">
        <f t="shared" si="155"/>
        <v>1.5557045534357261E-4</v>
      </c>
      <c r="BZ288" s="26">
        <f t="shared" si="155"/>
        <v>1.82900400201227E-4</v>
      </c>
      <c r="CA288" s="26">
        <f t="shared" si="155"/>
        <v>2.1216446423342344E-4</v>
      </c>
      <c r="CB288" s="26">
        <f t="shared" si="155"/>
        <v>2.4287247879352446E-4</v>
      </c>
      <c r="CC288" s="26">
        <f t="shared" si="155"/>
        <v>2.7441435915631965E-4</v>
      </c>
      <c r="CD288" s="26">
        <f t="shared" si="155"/>
        <v>3.0607755444358759E-4</v>
      </c>
      <c r="CE288" s="26">
        <f t="shared" si="154"/>
        <v>3.3707274983027941E-4</v>
      </c>
      <c r="CF288" s="26">
        <f t="shared" si="154"/>
        <v>3.665666154404289E-4</v>
      </c>
      <c r="CG288" s="26">
        <f t="shared" si="154"/>
        <v>3.9371969806564587E-4</v>
      </c>
      <c r="CH288" s="26">
        <f t="shared" si="154"/>
        <v>4.1772699672818549E-4</v>
      </c>
      <c r="CI288" s="26">
        <f t="shared" si="154"/>
        <v>4.3785841825725452E-4</v>
      </c>
      <c r="CJ288" s="26">
        <f t="shared" si="154"/>
        <v>4.5349621890929928E-4</v>
      </c>
      <c r="CK288" s="26">
        <f t="shared" si="162"/>
        <v>4.6416671817775339E-4</v>
      </c>
      <c r="CL288" s="26">
        <f t="shared" si="162"/>
        <v>4.69564005598425E-4</v>
      </c>
      <c r="CM288" s="26">
        <f t="shared" si="162"/>
        <v>4.6956400559842505E-4</v>
      </c>
      <c r="CN288" s="26">
        <f t="shared" si="162"/>
        <v>4.6422805098935197E-4</v>
      </c>
      <c r="CO288" s="26">
        <f t="shared" si="162"/>
        <v>4.5379595995588356E-4</v>
      </c>
      <c r="CP288" s="26">
        <f t="shared" si="162"/>
        <v>4.3866942795735389E-4</v>
      </c>
      <c r="CQ288" s="26">
        <f t="shared" si="162"/>
        <v>4.1938725529988812E-4</v>
      </c>
      <c r="CR288" s="26">
        <f t="shared" si="162"/>
        <v>3.9659446968576359E-4</v>
      </c>
      <c r="CS288" s="26">
        <f t="shared" si="162"/>
        <v>3.7100772970603715E-4</v>
      </c>
      <c r="CT288" s="26">
        <f t="shared" si="162"/>
        <v>3.4337949451516205E-4</v>
      </c>
      <c r="CU288" s="26">
        <f t="shared" si="162"/>
        <v>3.144633265559906E-4</v>
      </c>
      <c r="CV288" s="26">
        <f t="shared" si="162"/>
        <v>2.849823896913658E-4</v>
      </c>
      <c r="CW288" s="26">
        <f t="shared" si="162"/>
        <v>2.5560276188813251E-4</v>
      </c>
      <c r="CX288" s="26">
        <f t="shared" si="162"/>
        <v>2.2691265596191308E-4</v>
      </c>
      <c r="CY288" s="26">
        <f t="shared" si="162"/>
        <v>1.9940809160289371E-4</v>
      </c>
      <c r="CZ288" s="26">
        <f t="shared" si="162"/>
        <v>1.7348503969451755E-4</v>
      </c>
      <c r="DA288" s="26">
        <f t="shared" si="158"/>
        <v>1.4943760844973305E-4</v>
      </c>
      <c r="DB288" s="26">
        <f t="shared" si="158"/>
        <v>1.2746148956006609E-4</v>
      </c>
      <c r="DC288" s="26">
        <f t="shared" si="158"/>
        <v>1.0766164652160968E-4</v>
      </c>
      <c r="DD288" s="26">
        <f t="shared" si="158"/>
        <v>9.0063108147884807E-5</v>
      </c>
      <c r="DE288" s="26">
        <f t="shared" si="158"/>
        <v>7.4623718179676001E-5</v>
      </c>
      <c r="DF288" s="26">
        <f t="shared" si="158"/>
        <v>6.1247768694639644E-5</v>
      </c>
      <c r="DG288" s="26">
        <f t="shared" si="158"/>
        <v>4.979958763022111E-5</v>
      </c>
      <c r="DH288" s="26">
        <f t="shared" si="158"/>
        <v>4.0116334479900381E-5</v>
      </c>
      <c r="DI288" s="26">
        <f t="shared" si="158"/>
        <v>3.2019459630746142E-5</v>
      </c>
      <c r="DJ288" s="26">
        <f t="shared" si="158"/>
        <v>2.5324481707953765E-5</v>
      </c>
      <c r="DK288" s="26">
        <f t="shared" si="158"/>
        <v>1.984891809542322E-5</v>
      </c>
      <c r="DL288" s="26">
        <f t="shared" si="158"/>
        <v>1.5418356020552019E-5</v>
      </c>
      <c r="DM288" s="26">
        <f t="shared" si="158"/>
        <v>1.1870769679540041E-5</v>
      </c>
      <c r="DN288" s="26">
        <f t="shared" si="158"/>
        <v>9.0592715975437079E-6</v>
      </c>
      <c r="DO288" s="26">
        <f t="shared" si="156"/>
        <v>6.8535359042287263E-6</v>
      </c>
      <c r="DP288" s="26">
        <f t="shared" si="156"/>
        <v>5.1401519281715356E-6</v>
      </c>
      <c r="DQ288" s="26">
        <f t="shared" si="156"/>
        <v>3.8221642542813756E-6</v>
      </c>
      <c r="DR288" s="26">
        <f t="shared" si="156"/>
        <v>2.818036356970195E-6</v>
      </c>
      <c r="DS288" s="26">
        <f t="shared" si="156"/>
        <v>2.060245067700893E-6</v>
      </c>
      <c r="DT288" s="26">
        <f t="shared" si="156"/>
        <v>1.493677674083141E-6</v>
      </c>
      <c r="DU288" s="26">
        <f t="shared" si="156"/>
        <v>1.073966592109364E-6</v>
      </c>
      <c r="DV288" s="26">
        <f t="shared" si="156"/>
        <v>7.6586142224192582E-7</v>
      </c>
      <c r="DW288" s="26">
        <f t="shared" si="156"/>
        <v>5.4170685963453529E-7</v>
      </c>
      <c r="DX288" s="26">
        <f t="shared" si="156"/>
        <v>3.8006852248551979E-7</v>
      </c>
      <c r="DY288" s="26">
        <f t="shared" si="146"/>
        <v>2.6452769164992334E-7</v>
      </c>
      <c r="DZ288" s="26">
        <f t="shared" si="146"/>
        <v>1.8265007280589873E-7</v>
      </c>
      <c r="EA288" s="26">
        <f t="shared" si="146"/>
        <v>1.2512249081978798E-7</v>
      </c>
      <c r="EB288" s="26">
        <f t="shared" si="146"/>
        <v>8.5044192979075059E-8</v>
      </c>
      <c r="EC288" s="26">
        <f t="shared" si="146"/>
        <v>5.7355385962631835E-8</v>
      </c>
      <c r="ED288" s="26">
        <f t="shared" si="146"/>
        <v>3.8383989067299872E-8</v>
      </c>
      <c r="EE288" s="26">
        <f t="shared" si="146"/>
        <v>2.549165686148911E-8</v>
      </c>
      <c r="EF288" s="26">
        <f t="shared" si="146"/>
        <v>1.6801319295072538E-8</v>
      </c>
      <c r="EG288" s="26">
        <f t="shared" si="146"/>
        <v>1.0990336681739102E-8</v>
      </c>
      <c r="EH288" s="26">
        <f t="shared" si="146"/>
        <v>7.1355170993381357E-9</v>
      </c>
      <c r="EI288" s="26">
        <f t="shared" si="146"/>
        <v>4.5984443529067898E-9</v>
      </c>
      <c r="EJ288" s="26">
        <f t="shared" si="146"/>
        <v>2.9416519022271001E-9</v>
      </c>
      <c r="EK288" s="26">
        <f t="shared" si="146"/>
        <v>1.8680563174727101E-9</v>
      </c>
      <c r="EL288" s="26">
        <f t="shared" si="146"/>
        <v>1.1776876784066991E-9</v>
      </c>
      <c r="EM288" s="26">
        <f t="shared" si="146"/>
        <v>7.3711387065743511E-10</v>
      </c>
      <c r="EN288" s="26">
        <f t="shared" si="146"/>
        <v>4.5806361962283316E-10</v>
      </c>
      <c r="EO288" s="26">
        <f t="shared" si="159"/>
        <v>2.8263499934174764E-10</v>
      </c>
      <c r="EP288" s="26">
        <f t="shared" si="159"/>
        <v>1.731636967798029E-10</v>
      </c>
      <c r="EQ288" s="26">
        <f t="shared" si="159"/>
        <v>1.0535133999889999E-10</v>
      </c>
      <c r="ER288" s="26">
        <f t="shared" si="159"/>
        <v>6.3649767916002733E-11</v>
      </c>
      <c r="ES288" s="26">
        <f t="shared" si="159"/>
        <v>3.8189860749601394E-11</v>
      </c>
      <c r="ET288" s="26">
        <f t="shared" si="159"/>
        <v>2.2756971816543742E-11</v>
      </c>
      <c r="EU288" s="26">
        <f t="shared" si="159"/>
        <v>1.3468411891423453E-11</v>
      </c>
      <c r="EV288" s="26">
        <f t="shared" si="159"/>
        <v>7.9172421253640002E-12</v>
      </c>
      <c r="EW288" s="26">
        <f t="shared" si="159"/>
        <v>4.6228192275615205E-12</v>
      </c>
      <c r="EX288" s="26">
        <f t="shared" si="159"/>
        <v>2.6812351519857048E-12</v>
      </c>
      <c r="EY288" s="26">
        <f t="shared" si="159"/>
        <v>1.5448176041242041E-12</v>
      </c>
      <c r="EZ288" s="26">
        <f t="shared" si="159"/>
        <v>8.8420481288686078E-13</v>
      </c>
      <c r="FA288" s="26">
        <f t="shared" si="159"/>
        <v>5.0278312889646042E-13</v>
      </c>
      <c r="FB288" s="26">
        <f t="shared" si="159"/>
        <v>2.8403981957137396E-13</v>
      </c>
      <c r="FC288" s="26">
        <f t="shared" si="159"/>
        <v>1.5942880195296641E-13</v>
      </c>
      <c r="FD288" s="26">
        <f t="shared" si="159"/>
        <v>8.891221647376771E-14</v>
      </c>
      <c r="FE288" s="26">
        <f t="shared" si="161"/>
        <v>4.9269826963171316E-14</v>
      </c>
      <c r="FF288" s="26">
        <f t="shared" si="161"/>
        <v>2.7129588264531055E-14</v>
      </c>
      <c r="FG288" s="26">
        <f t="shared" si="161"/>
        <v>1.4844491691913092E-14</v>
      </c>
      <c r="FH288" s="26">
        <f t="shared" si="161"/>
        <v>8.0716923574777391E-15</v>
      </c>
    </row>
    <row r="289" spans="2:164" ht="19.2" customHeight="1" x14ac:dyDescent="0.3">
      <c r="B289" s="26">
        <f t="shared" si="163"/>
        <v>1.3320066703834165E-2</v>
      </c>
      <c r="C289" s="3">
        <v>66</v>
      </c>
      <c r="D289" s="26">
        <f t="shared" si="149"/>
        <v>2.1922318043948653E-40</v>
      </c>
      <c r="E289" s="26">
        <f t="shared" si="149"/>
        <v>1.9072416698235326E-38</v>
      </c>
      <c r="F289" s="26">
        <f t="shared" si="149"/>
        <v>8.2965012637322829E-37</v>
      </c>
      <c r="G289" s="26">
        <f t="shared" si="149"/>
        <v>2.4059853664823921E-35</v>
      </c>
      <c r="H289" s="26">
        <f t="shared" si="149"/>
        <v>5.2330181720991901E-34</v>
      </c>
      <c r="I289" s="26">
        <f t="shared" si="149"/>
        <v>9.1054516194526065E-33</v>
      </c>
      <c r="J289" s="26">
        <f t="shared" si="149"/>
        <v>1.3202904848206148E-31</v>
      </c>
      <c r="K289" s="26">
        <f t="shared" si="149"/>
        <v>1.6409324597056234E-30</v>
      </c>
      <c r="L289" s="26">
        <f t="shared" si="149"/>
        <v>1.7845140499298743E-29</v>
      </c>
      <c r="M289" s="26">
        <f t="shared" si="149"/>
        <v>1.7250302482655411E-28</v>
      </c>
      <c r="N289" s="26">
        <f t="shared" si="149"/>
        <v>1.5007763159910393E-27</v>
      </c>
      <c r="O289" s="26">
        <f t="shared" si="149"/>
        <v>1.1869776317383489E-26</v>
      </c>
      <c r="P289" s="26">
        <f t="shared" si="149"/>
        <v>8.6055878301030935E-26</v>
      </c>
      <c r="Q289" s="26">
        <f t="shared" si="149"/>
        <v>5.7591241632228466E-25</v>
      </c>
      <c r="R289" s="26">
        <f t="shared" si="149"/>
        <v>3.5788843014313282E-24</v>
      </c>
      <c r="S289" s="26">
        <f t="shared" si="149"/>
        <v>2.0757528948301697E-23</v>
      </c>
      <c r="T289" s="26">
        <f t="shared" si="152"/>
        <v>1.1286906365639064E-22</v>
      </c>
      <c r="U289" s="26">
        <f t="shared" si="152"/>
        <v>5.7762403165328917E-22</v>
      </c>
      <c r="V289" s="26">
        <f t="shared" si="152"/>
        <v>2.7918494863242457E-21</v>
      </c>
      <c r="W289" s="26">
        <f t="shared" si="152"/>
        <v>1.2783731858432103E-20</v>
      </c>
      <c r="X289" s="26">
        <f t="shared" si="152"/>
        <v>5.5609233584179916E-20</v>
      </c>
      <c r="Y289" s="26">
        <f t="shared" si="152"/>
        <v>2.3038111056303083E-19</v>
      </c>
      <c r="Z289" s="26">
        <f t="shared" si="152"/>
        <v>9.1105257359016411E-19</v>
      </c>
      <c r="AA289" s="26">
        <f t="shared" si="152"/>
        <v>3.4461553870584583E-18</v>
      </c>
      <c r="AB289" s="26">
        <f t="shared" si="152"/>
        <v>1.2492313278086913E-17</v>
      </c>
      <c r="AC289" s="26">
        <f t="shared" si="152"/>
        <v>4.3473250207742502E-17</v>
      </c>
      <c r="AD289" s="26">
        <f t="shared" si="152"/>
        <v>1.4546818338744528E-16</v>
      </c>
      <c r="AE289" s="26">
        <f t="shared" si="152"/>
        <v>4.6873081313732425E-16</v>
      </c>
      <c r="AF289" s="26">
        <f t="shared" si="152"/>
        <v>1.456413597962409E-15</v>
      </c>
      <c r="AG289" s="26">
        <f t="shared" si="152"/>
        <v>4.3692407938872208E-15</v>
      </c>
      <c r="AH289" s="26">
        <f t="shared" si="152"/>
        <v>1.2670798302272856E-14</v>
      </c>
      <c r="AI289" s="26">
        <f t="shared" si="150"/>
        <v>3.5559982332185205E-14</v>
      </c>
      <c r="AJ289" s="26">
        <f t="shared" si="150"/>
        <v>9.6678701965628477E-14</v>
      </c>
      <c r="AK289" s="26">
        <f t="shared" si="150"/>
        <v>2.5488021427302074E-13</v>
      </c>
      <c r="AL289" s="26">
        <f t="shared" si="150"/>
        <v>6.5219348946331749E-13</v>
      </c>
      <c r="AM289" s="26">
        <f t="shared" si="150"/>
        <v>1.6211666738088132E-12</v>
      </c>
      <c r="AN289" s="26">
        <f t="shared" si="150"/>
        <v>3.9178194617046453E-12</v>
      </c>
      <c r="AO289" s="26">
        <f t="shared" si="150"/>
        <v>9.2121700856298569E-12</v>
      </c>
      <c r="AP289" s="26">
        <f t="shared" si="150"/>
        <v>2.1091020985520975E-11</v>
      </c>
      <c r="AQ289" s="26">
        <f t="shared" si="150"/>
        <v>4.704920066000823E-11</v>
      </c>
      <c r="AR289" s="26">
        <f t="shared" si="150"/>
        <v>1.0233201143551815E-10</v>
      </c>
      <c r="AS289" s="26">
        <f t="shared" si="150"/>
        <v>2.1714353646073341E-10</v>
      </c>
      <c r="AT289" s="26">
        <f t="shared" si="150"/>
        <v>4.4979732552580435E-10</v>
      </c>
      <c r="AU289" s="26">
        <f t="shared" si="150"/>
        <v>9.1005505397081449E-10</v>
      </c>
      <c r="AV289" s="26">
        <f t="shared" si="150"/>
        <v>1.7994270385331934E-9</v>
      </c>
      <c r="AW289" s="26">
        <f t="shared" si="150"/>
        <v>3.4788922744975015E-9</v>
      </c>
      <c r="AX289" s="26">
        <f t="shared" si="150"/>
        <v>6.5796440843757195E-9</v>
      </c>
      <c r="AY289" s="26">
        <f t="shared" si="151"/>
        <v>1.2179341177461509E-8</v>
      </c>
      <c r="AZ289" s="26">
        <f t="shared" si="151"/>
        <v>2.2075055884148927E-8</v>
      </c>
      <c r="BA289" s="26">
        <f t="shared" si="151"/>
        <v>3.9194486977978731E-8</v>
      </c>
      <c r="BB289" s="26">
        <f t="shared" si="151"/>
        <v>6.8198407341683211E-8</v>
      </c>
      <c r="BC289" s="26">
        <f t="shared" si="151"/>
        <v>1.163384595828711E-7</v>
      </c>
      <c r="BD289" s="26">
        <f t="shared" si="151"/>
        <v>1.9464319199441793E-7</v>
      </c>
      <c r="BE289" s="26">
        <f t="shared" si="151"/>
        <v>3.1950863591536554E-7</v>
      </c>
      <c r="BF289" s="26">
        <f t="shared" si="151"/>
        <v>5.1476391341920115E-7</v>
      </c>
      <c r="BG289" s="26">
        <f t="shared" si="151"/>
        <v>8.1426291759037522E-7</v>
      </c>
      <c r="BH289" s="26">
        <f t="shared" si="151"/>
        <v>1.2650156041136174E-6</v>
      </c>
      <c r="BI289" s="26">
        <f t="shared" si="151"/>
        <v>1.9308132904892076E-6</v>
      </c>
      <c r="BJ289" s="26">
        <f t="shared" si="151"/>
        <v>2.896219935733796E-6</v>
      </c>
      <c r="BK289" s="26">
        <f t="shared" si="151"/>
        <v>4.2706971933701703E-6</v>
      </c>
      <c r="BL289" s="26">
        <f t="shared" si="151"/>
        <v>6.1925109303867697E-6</v>
      </c>
      <c r="BM289" s="26">
        <f t="shared" si="151"/>
        <v>8.8319418187483434E-6</v>
      </c>
      <c r="BN289" s="26">
        <f t="shared" si="151"/>
        <v>1.2393208681146861E-5</v>
      </c>
      <c r="BO289" s="26">
        <f t="shared" si="155"/>
        <v>1.7114431035869462E-5</v>
      </c>
      <c r="BP289" s="26">
        <f t="shared" si="155"/>
        <v>2.3264929689385114E-5</v>
      </c>
      <c r="BQ289" s="26">
        <f t="shared" si="155"/>
        <v>3.1139213584253861E-5</v>
      </c>
      <c r="BR289" s="26">
        <f t="shared" si="155"/>
        <v>4.1047145179243683E-5</v>
      </c>
      <c r="BS289" s="26">
        <f t="shared" si="155"/>
        <v>5.3300024337226951E-5</v>
      </c>
      <c r="BT289" s="26">
        <f t="shared" si="155"/>
        <v>6.8192678196157911E-5</v>
      </c>
      <c r="BU289" s="26">
        <f t="shared" si="155"/>
        <v>8.5982072508199319E-5</v>
      </c>
      <c r="BV289" s="26">
        <f t="shared" si="155"/>
        <v>1.0686343297447613E-4</v>
      </c>
      <c r="BW289" s="26">
        <f t="shared" si="155"/>
        <v>1.309453333630907E-4</v>
      </c>
      <c r="BX289" s="26">
        <f t="shared" si="155"/>
        <v>1.582256111470678E-4</v>
      </c>
      <c r="BY289" s="26">
        <f t="shared" si="155"/>
        <v>1.885702489013002E-4</v>
      </c>
      <c r="BZ289" s="26">
        <f t="shared" si="155"/>
        <v>2.2169745478936611E-4</v>
      </c>
      <c r="CA289" s="26">
        <f t="shared" si="155"/>
        <v>2.5716904755566483E-4</v>
      </c>
      <c r="CB289" s="26">
        <f t="shared" si="155"/>
        <v>2.9439088338609036E-4</v>
      </c>
      <c r="CC289" s="26">
        <f t="shared" si="155"/>
        <v>3.3262346564402393E-4</v>
      </c>
      <c r="CD289" s="26">
        <f t="shared" si="155"/>
        <v>3.710030962952578E-4</v>
      </c>
      <c r="CE289" s="26">
        <f t="shared" si="154"/>
        <v>4.0857303009730845E-4</v>
      </c>
      <c r="CF289" s="26">
        <f t="shared" si="154"/>
        <v>4.4432317023082303E-4</v>
      </c>
      <c r="CG289" s="26">
        <f t="shared" si="154"/>
        <v>4.7723599765532842E-4</v>
      </c>
      <c r="CH289" s="26">
        <f t="shared" si="154"/>
        <v>5.0633575360992198E-4</v>
      </c>
      <c r="CI289" s="26">
        <f t="shared" si="154"/>
        <v>5.3073747667546016E-4</v>
      </c>
      <c r="CJ289" s="26">
        <f t="shared" si="154"/>
        <v>5.4969238655672647E-4</v>
      </c>
      <c r="CK289" s="26">
        <f t="shared" si="162"/>
        <v>5.6262632506394363E-4</v>
      </c>
      <c r="CL289" s="26">
        <f t="shared" si="162"/>
        <v>5.6916849163445471E-4</v>
      </c>
      <c r="CM289" s="26">
        <f t="shared" si="162"/>
        <v>5.6916849163445471E-4</v>
      </c>
      <c r="CN289" s="26">
        <f t="shared" si="162"/>
        <v>5.6270066786588138E-4</v>
      </c>
      <c r="CO289" s="26">
        <f t="shared" si="162"/>
        <v>5.500557090374347E-4</v>
      </c>
      <c r="CP289" s="26">
        <f t="shared" si="162"/>
        <v>5.3172051873618667E-4</v>
      </c>
      <c r="CQ289" s="26">
        <f t="shared" si="162"/>
        <v>5.0834818824228877E-4</v>
      </c>
      <c r="CR289" s="26">
        <f t="shared" si="162"/>
        <v>4.8072056931607721E-4</v>
      </c>
      <c r="CS289" s="26">
        <f t="shared" si="162"/>
        <v>4.4970633903762092E-4</v>
      </c>
      <c r="CT289" s="26">
        <f t="shared" si="162"/>
        <v>4.162175691092874E-4</v>
      </c>
      <c r="CU289" s="26">
        <f t="shared" si="162"/>
        <v>3.8116766855271597E-4</v>
      </c>
      <c r="CV289" s="26">
        <f t="shared" si="162"/>
        <v>3.4543319962589803E-4</v>
      </c>
      <c r="CW289" s="26">
        <f t="shared" si="162"/>
        <v>3.0982152956137278E-4</v>
      </c>
      <c r="CX289" s="26">
        <f t="shared" si="162"/>
        <v>2.7504564359019776E-4</v>
      </c>
      <c r="CY289" s="26">
        <f t="shared" si="162"/>
        <v>2.4170677770047729E-4</v>
      </c>
      <c r="CZ289" s="26">
        <f t="shared" si="162"/>
        <v>2.1028489659941527E-4</v>
      </c>
      <c r="DA289" s="26">
        <f t="shared" si="158"/>
        <v>1.8113649509058553E-4</v>
      </c>
      <c r="DB289" s="26">
        <f t="shared" si="158"/>
        <v>1.5449877522432254E-4</v>
      </c>
      <c r="DC289" s="26">
        <f t="shared" si="158"/>
        <v>1.3049896548073903E-4</v>
      </c>
      <c r="DD289" s="26">
        <f t="shared" si="158"/>
        <v>1.0916740381561797E-4</v>
      </c>
      <c r="DE289" s="26">
        <f t="shared" si="158"/>
        <v>9.0452991732940623E-5</v>
      </c>
      <c r="DF289" s="26">
        <f t="shared" si="158"/>
        <v>7.4239719629866255E-5</v>
      </c>
      <c r="DG289" s="26">
        <f t="shared" si="158"/>
        <v>6.0363136521480147E-5</v>
      </c>
      <c r="DH289" s="26">
        <f t="shared" si="158"/>
        <v>4.8625859975636841E-5</v>
      </c>
      <c r="DI289" s="26">
        <f t="shared" si="158"/>
        <v>3.8811466219086244E-5</v>
      </c>
      <c r="DJ289" s="26">
        <f t="shared" si="158"/>
        <v>3.0696341464186393E-5</v>
      </c>
      <c r="DK289" s="26">
        <f t="shared" si="158"/>
        <v>2.405929466111906E-5</v>
      </c>
      <c r="DL289" s="26">
        <f t="shared" si="158"/>
        <v>1.8688916388547905E-5</v>
      </c>
      <c r="DM289" s="26">
        <f t="shared" si="158"/>
        <v>1.4388811732775809E-5</v>
      </c>
      <c r="DN289" s="26">
        <f t="shared" si="158"/>
        <v>1.0980935269749952E-5</v>
      </c>
      <c r="DO289" s="26">
        <f t="shared" si="156"/>
        <v>8.3073162475499728E-6</v>
      </c>
      <c r="DP289" s="26">
        <f t="shared" si="156"/>
        <v>6.230487185662469E-6</v>
      </c>
      <c r="DQ289" s="26">
        <f t="shared" si="156"/>
        <v>4.6329263688259114E-6</v>
      </c>
      <c r="DR289" s="26">
        <f t="shared" si="156"/>
        <v>3.4158016448123588E-6</v>
      </c>
      <c r="DS289" s="26">
        <f t="shared" si="156"/>
        <v>2.4972667487283555E-6</v>
      </c>
      <c r="DT289" s="26">
        <f t="shared" si="156"/>
        <v>1.8105183928280502E-6</v>
      </c>
      <c r="DU289" s="26">
        <f t="shared" si="156"/>
        <v>1.30177768740529E-6</v>
      </c>
      <c r="DV289" s="26">
        <f t="shared" si="156"/>
        <v>9.2831687544475877E-7</v>
      </c>
      <c r="DW289" s="26">
        <f t="shared" si="156"/>
        <v>6.566143753145884E-7</v>
      </c>
      <c r="DX289" s="26">
        <f t="shared" si="156"/>
        <v>4.6068911816426654E-7</v>
      </c>
      <c r="DY289" s="26">
        <f t="shared" si="146"/>
        <v>3.2063962624233137E-7</v>
      </c>
      <c r="DZ289" s="26">
        <f t="shared" si="146"/>
        <v>2.2139402764351369E-7</v>
      </c>
      <c r="EA289" s="26">
        <f t="shared" si="146"/>
        <v>1.5166362523610667E-7</v>
      </c>
      <c r="EB289" s="26">
        <f t="shared" si="146"/>
        <v>1.0308387027766676E-7</v>
      </c>
      <c r="EC289" s="26">
        <f t="shared" si="146"/>
        <v>6.952167995470528E-8</v>
      </c>
      <c r="ED289" s="26">
        <f t="shared" si="146"/>
        <v>4.6526047354302891E-8</v>
      </c>
      <c r="EE289" s="26">
        <f t="shared" si="146"/>
        <v>3.0898978013926205E-8</v>
      </c>
      <c r="EF289" s="26">
        <f t="shared" si="146"/>
        <v>2.0365235509178837E-8</v>
      </c>
      <c r="EG289" s="26">
        <f t="shared" si="146"/>
        <v>1.3321620220289825E-8</v>
      </c>
      <c r="EH289" s="26">
        <f t="shared" si="146"/>
        <v>8.649111635561379E-9</v>
      </c>
      <c r="EI289" s="26">
        <f t="shared" si="146"/>
        <v>5.5738719429173228E-9</v>
      </c>
      <c r="EJ289" s="26">
        <f t="shared" si="146"/>
        <v>3.565638669366183E-9</v>
      </c>
      <c r="EK289" s="26">
        <f t="shared" si="146"/>
        <v>2.2643106878457098E-9</v>
      </c>
      <c r="EL289" s="26">
        <f t="shared" si="146"/>
        <v>1.4275002162505446E-9</v>
      </c>
      <c r="EM289" s="26">
        <f t="shared" si="146"/>
        <v>8.9347135837264889E-10</v>
      </c>
      <c r="EN289" s="26">
        <f t="shared" si="146"/>
        <v>5.5522862984585857E-10</v>
      </c>
      <c r="EO289" s="26">
        <f t="shared" si="159"/>
        <v>3.4258787798999725E-10</v>
      </c>
      <c r="EP289" s="26">
        <f t="shared" si="159"/>
        <v>2.0989539003612477E-10</v>
      </c>
      <c r="EQ289" s="26">
        <f t="shared" si="159"/>
        <v>1.2769859393806065E-10</v>
      </c>
      <c r="ER289" s="26">
        <f t="shared" si="159"/>
        <v>7.7151233837579094E-11</v>
      </c>
      <c r="ES289" s="26">
        <f t="shared" si="159"/>
        <v>4.6290740302547154E-11</v>
      </c>
      <c r="ET289" s="26">
        <f t="shared" si="159"/>
        <v>2.7584208262477271E-11</v>
      </c>
      <c r="EU289" s="26">
        <f t="shared" si="159"/>
        <v>1.6325347747179945E-11</v>
      </c>
      <c r="EV289" s="26">
        <f t="shared" si="159"/>
        <v>9.5966571216533351E-12</v>
      </c>
      <c r="EW289" s="26">
        <f t="shared" si="159"/>
        <v>5.6034172455291167E-12</v>
      </c>
      <c r="EX289" s="26">
        <f t="shared" si="159"/>
        <v>3.249982002406916E-12</v>
      </c>
      <c r="EY289" s="26">
        <f t="shared" si="159"/>
        <v>1.8725061868172176E-12</v>
      </c>
      <c r="EZ289" s="26">
        <f t="shared" si="159"/>
        <v>1.0717634095598316E-12</v>
      </c>
      <c r="FA289" s="26">
        <f t="shared" si="159"/>
        <v>6.0943409563207338E-13</v>
      </c>
      <c r="FB289" s="26">
        <f t="shared" si="159"/>
        <v>3.4429069038954427E-13</v>
      </c>
      <c r="FC289" s="26">
        <f t="shared" si="159"/>
        <v>1.9324703267026236E-13</v>
      </c>
      <c r="FD289" s="26">
        <f t="shared" si="159"/>
        <v>1.0777238360456694E-13</v>
      </c>
      <c r="FE289" s="26">
        <f t="shared" si="161"/>
        <v>5.9721002379601615E-14</v>
      </c>
      <c r="FF289" s="26">
        <f t="shared" si="161"/>
        <v>3.2884349411552799E-14</v>
      </c>
      <c r="FG289" s="26">
        <f t="shared" si="161"/>
        <v>1.7993323262924966E-14</v>
      </c>
      <c r="FH289" s="26">
        <f t="shared" si="161"/>
        <v>9.7838695242154434E-15</v>
      </c>
    </row>
    <row r="290" spans="2:164" ht="19.2" customHeight="1" x14ac:dyDescent="0.3">
      <c r="B290" s="26">
        <f t="shared" si="163"/>
        <v>1.5904557258309478E-2</v>
      </c>
      <c r="C290" s="3">
        <v>67</v>
      </c>
      <c r="D290" s="26">
        <f t="shared" si="149"/>
        <v>2.6175902142028283E-40</v>
      </c>
      <c r="E290" s="26">
        <f t="shared" si="149"/>
        <v>2.2773034863564606E-38</v>
      </c>
      <c r="F290" s="26">
        <f t="shared" si="149"/>
        <v>9.9062701656505036E-37</v>
      </c>
      <c r="G290" s="26">
        <f t="shared" si="149"/>
        <v>2.8728183480386822E-35</v>
      </c>
      <c r="H290" s="26">
        <f t="shared" si="149"/>
        <v>6.2483799069841183E-34</v>
      </c>
      <c r="I290" s="26">
        <f t="shared" si="149"/>
        <v>1.0872181038152385E-32</v>
      </c>
      <c r="J290" s="26">
        <f t="shared" si="149"/>
        <v>1.57646625053208E-31</v>
      </c>
      <c r="K290" s="26">
        <f t="shared" si="149"/>
        <v>1.9593223399470164E-30</v>
      </c>
      <c r="L290" s="26">
        <f t="shared" si="149"/>
        <v>2.1307630446923908E-29</v>
      </c>
      <c r="M290" s="26">
        <f t="shared" si="149"/>
        <v>2.0597376098693066E-28</v>
      </c>
      <c r="N290" s="26">
        <f t="shared" si="149"/>
        <v>1.7919717205863188E-27</v>
      </c>
      <c r="O290" s="26">
        <f t="shared" si="149"/>
        <v>1.4172867244637028E-26</v>
      </c>
      <c r="P290" s="26">
        <f t="shared" si="149"/>
        <v>1.0275328752361919E-25</v>
      </c>
      <c r="Q290" s="26">
        <f t="shared" si="149"/>
        <v>6.8765661650422167E-25</v>
      </c>
      <c r="R290" s="26">
        <f t="shared" si="149"/>
        <v>4.2732946882762199E-24</v>
      </c>
      <c r="S290" s="26">
        <f t="shared" ref="S290" si="164">$B290*S$221</f>
        <v>2.4785109192002067E-23</v>
      </c>
      <c r="T290" s="26">
        <f t="shared" si="152"/>
        <v>1.3476903123151142E-22</v>
      </c>
      <c r="U290" s="26">
        <f t="shared" si="152"/>
        <v>6.8970033630243603E-22</v>
      </c>
      <c r="V290" s="26">
        <f t="shared" si="152"/>
        <v>3.3335516254617918E-21</v>
      </c>
      <c r="W290" s="26">
        <f t="shared" si="152"/>
        <v>1.5264157442904028E-20</v>
      </c>
      <c r="X290" s="26">
        <f t="shared" si="152"/>
        <v>6.6399084876632849E-20</v>
      </c>
      <c r="Y290" s="26">
        <f t="shared" si="152"/>
        <v>2.7508192306033576E-19</v>
      </c>
      <c r="Z290" s="26">
        <f t="shared" si="152"/>
        <v>1.0878239684658694E-18</v>
      </c>
      <c r="AA290" s="26">
        <f t="shared" si="152"/>
        <v>4.1148124024578675E-18</v>
      </c>
      <c r="AB290" s="26">
        <f t="shared" si="152"/>
        <v>1.4916194958909772E-17</v>
      </c>
      <c r="AC290" s="26">
        <f t="shared" si="152"/>
        <v>5.190835845700606E-17</v>
      </c>
      <c r="AD290" s="26">
        <f t="shared" si="152"/>
        <v>1.7369335329844244E-16</v>
      </c>
      <c r="AE290" s="26">
        <f t="shared" si="152"/>
        <v>5.5967858285053736E-16</v>
      </c>
      <c r="AF290" s="26">
        <f t="shared" si="152"/>
        <v>1.7390013109998942E-15</v>
      </c>
      <c r="AG290" s="26">
        <f t="shared" si="152"/>
        <v>5.2170039329996762E-15</v>
      </c>
      <c r="AH290" s="26">
        <f t="shared" si="152"/>
        <v>1.512931140569896E-14</v>
      </c>
      <c r="AI290" s="26">
        <f t="shared" si="150"/>
        <v>4.2459680396639128E-14</v>
      </c>
      <c r="AJ290" s="26">
        <f t="shared" si="150"/>
        <v>1.1543725607836256E-13</v>
      </c>
      <c r="AK290" s="26">
        <f t="shared" si="150"/>
        <v>3.0433458420659246E-13</v>
      </c>
      <c r="AL290" s="26">
        <f t="shared" si="150"/>
        <v>7.787384948815744E-13</v>
      </c>
      <c r="AM290" s="26">
        <f t="shared" si="150"/>
        <v>1.9357214015627653E-12</v>
      </c>
      <c r="AN290" s="26">
        <f t="shared" si="150"/>
        <v>4.6779933871100319E-12</v>
      </c>
      <c r="AO290" s="26">
        <f t="shared" si="150"/>
        <v>1.0999606072393879E-11</v>
      </c>
      <c r="AP290" s="26">
        <f t="shared" si="150"/>
        <v>2.5183308639428075E-11</v>
      </c>
      <c r="AQ290" s="26">
        <f t="shared" si="150"/>
        <v>5.617815004180097E-11</v>
      </c>
      <c r="AR290" s="26">
        <f t="shared" si="150"/>
        <v>1.2218747634091741E-10</v>
      </c>
      <c r="AS290" s="26">
        <f t="shared" si="150"/>
        <v>2.592758644307269E-10</v>
      </c>
      <c r="AT290" s="26">
        <f t="shared" si="150"/>
        <v>5.3707143346364785E-10</v>
      </c>
      <c r="AU290" s="26">
        <f t="shared" si="150"/>
        <v>1.086632900263661E-9</v>
      </c>
      <c r="AV290" s="26">
        <f t="shared" si="150"/>
        <v>2.1485695982485927E-9</v>
      </c>
      <c r="AW290" s="26">
        <f t="shared" si="150"/>
        <v>4.1539012232806057E-9</v>
      </c>
      <c r="AX290" s="26">
        <f t="shared" si="150"/>
        <v>7.8562914440307227E-9</v>
      </c>
      <c r="AY290" s="26">
        <f t="shared" si="151"/>
        <v>1.4542496928312275E-8</v>
      </c>
      <c r="AZ290" s="26">
        <f t="shared" si="151"/>
        <v>2.6358275682565928E-8</v>
      </c>
      <c r="BA290" s="26">
        <f t="shared" si="151"/>
        <v>4.6799387436392601E-8</v>
      </c>
      <c r="BB290" s="26">
        <f t="shared" si="151"/>
        <v>8.1430934139323376E-8</v>
      </c>
      <c r="BC290" s="26">
        <f t="shared" si="151"/>
        <v>1.3891159353178663E-7</v>
      </c>
      <c r="BD290" s="26">
        <f t="shared" si="151"/>
        <v>2.3240978148587255E-7</v>
      </c>
      <c r="BE290" s="26">
        <f t="shared" si="151"/>
        <v>3.8150284885416844E-7</v>
      </c>
      <c r="BF290" s="26">
        <f t="shared" si="151"/>
        <v>6.1464347870949499E-7</v>
      </c>
      <c r="BG290" s="26">
        <f t="shared" si="151"/>
        <v>9.7225422995865863E-7</v>
      </c>
      <c r="BH290" s="26">
        <f t="shared" si="151"/>
        <v>1.5104663929714863E-6</v>
      </c>
      <c r="BI290" s="26">
        <f t="shared" si="151"/>
        <v>2.3054487050617444E-6</v>
      </c>
      <c r="BJ290" s="26">
        <f t="shared" si="151"/>
        <v>3.458173057592598E-6</v>
      </c>
      <c r="BK290" s="26">
        <f t="shared" si="151"/>
        <v>5.0993399323823016E-6</v>
      </c>
      <c r="BL290" s="26">
        <f t="shared" si="151"/>
        <v>7.3940429019543642E-6</v>
      </c>
      <c r="BM290" s="26">
        <f t="shared" si="151"/>
        <v>1.0545602171639832E-5</v>
      </c>
      <c r="BN290" s="26">
        <f t="shared" si="151"/>
        <v>1.4797861111817174E-5</v>
      </c>
      <c r="BO290" s="26">
        <f t="shared" si="155"/>
        <v>2.0435141535366553E-5</v>
      </c>
      <c r="BP290" s="26">
        <f t="shared" si="155"/>
        <v>2.7779020524638991E-5</v>
      </c>
      <c r="BQ290" s="26">
        <f t="shared" si="155"/>
        <v>3.7181150548362881E-5</v>
      </c>
      <c r="BR290" s="26">
        <f t="shared" si="155"/>
        <v>4.9011516631932841E-5</v>
      </c>
      <c r="BS290" s="26">
        <f t="shared" si="155"/>
        <v>6.3641820104151699E-5</v>
      </c>
      <c r="BT290" s="26">
        <f t="shared" si="155"/>
        <v>8.1424093368546901E-5</v>
      </c>
      <c r="BU290" s="26">
        <f t="shared" si="155"/>
        <v>1.0266516120382025E-4</v>
      </c>
      <c r="BV290" s="26">
        <f t="shared" si="155"/>
        <v>1.2759812892474784E-4</v>
      </c>
      <c r="BW290" s="26">
        <f t="shared" si="155"/>
        <v>1.5635263685145185E-4</v>
      </c>
      <c r="BX290" s="26">
        <f t="shared" si="155"/>
        <v>1.8892610286217083E-4</v>
      </c>
      <c r="BY290" s="26">
        <f t="shared" si="155"/>
        <v>2.2515850615080659E-4</v>
      </c>
      <c r="BZ290" s="26">
        <f t="shared" si="155"/>
        <v>2.647133788529749E-4</v>
      </c>
      <c r="CA290" s="26">
        <f t="shared" si="155"/>
        <v>3.0706751946945108E-4</v>
      </c>
      <c r="CB290" s="26">
        <f t="shared" si="155"/>
        <v>3.5151150255055623E-4</v>
      </c>
      <c r="CC290" s="26">
        <f t="shared" si="155"/>
        <v>3.9716234703764119E-4</v>
      </c>
      <c r="CD290" s="26">
        <f t="shared" si="155"/>
        <v>4.4298877169583094E-4</v>
      </c>
      <c r="CE290" s="26">
        <f t="shared" si="154"/>
        <v>4.8784839414604082E-4</v>
      </c>
      <c r="CF290" s="26">
        <f t="shared" si="154"/>
        <v>5.3053512863381947E-4</v>
      </c>
      <c r="CG290" s="26">
        <f t="shared" si="154"/>
        <v>5.698340270511394E-4</v>
      </c>
      <c r="CH290" s="26">
        <f t="shared" si="154"/>
        <v>6.0458000431035553E-4</v>
      </c>
      <c r="CI290" s="26">
        <f t="shared" si="154"/>
        <v>6.3371639006025199E-4</v>
      </c>
      <c r="CJ290" s="26">
        <f t="shared" si="154"/>
        <v>6.5634911827668952E-4</v>
      </c>
      <c r="CK290" s="26">
        <f t="shared" si="162"/>
        <v>6.7179262694202341E-4</v>
      </c>
      <c r="CL290" s="26">
        <f t="shared" si="162"/>
        <v>6.7960416911576793E-4</v>
      </c>
      <c r="CM290" s="26">
        <f t="shared" si="162"/>
        <v>6.7960416911576804E-4</v>
      </c>
      <c r="CN290" s="26">
        <f t="shared" si="162"/>
        <v>6.7188139446672517E-4</v>
      </c>
      <c r="CO290" s="26">
        <f t="shared" si="162"/>
        <v>6.5678293616410225E-4</v>
      </c>
      <c r="CP290" s="26">
        <f t="shared" si="162"/>
        <v>6.3489017162529854E-4</v>
      </c>
      <c r="CQ290" s="26">
        <f t="shared" si="162"/>
        <v>6.0698291133407716E-4</v>
      </c>
      <c r="CR290" s="26">
        <f t="shared" si="162"/>
        <v>5.739947096311379E-4</v>
      </c>
      <c r="CS290" s="26">
        <f t="shared" si="162"/>
        <v>5.3696279288074238E-4</v>
      </c>
      <c r="CT290" s="26">
        <f t="shared" si="162"/>
        <v>4.9697620192153808E-4</v>
      </c>
      <c r="CU290" s="26">
        <f t="shared" si="162"/>
        <v>4.5512557439130342E-4</v>
      </c>
      <c r="CV290" s="26">
        <f t="shared" si="162"/>
        <v>4.1245755179211777E-4</v>
      </c>
      <c r="CW290" s="26">
        <f t="shared" si="162"/>
        <v>3.6993615470014724E-4</v>
      </c>
      <c r="CX290" s="26">
        <f t="shared" si="162"/>
        <v>3.284127087644158E-4</v>
      </c>
      <c r="CY290" s="26">
        <f t="shared" si="162"/>
        <v>2.8860510770206292E-4</v>
      </c>
      <c r="CZ290" s="26">
        <f t="shared" si="162"/>
        <v>2.5108644370079478E-4</v>
      </c>
      <c r="DA290" s="26">
        <f t="shared" si="158"/>
        <v>2.1628238219771446E-4</v>
      </c>
      <c r="DB290" s="26">
        <f t="shared" si="158"/>
        <v>1.8447614952157948E-4</v>
      </c>
      <c r="DC290" s="26">
        <f t="shared" si="158"/>
        <v>1.5581966027550958E-4</v>
      </c>
      <c r="DD290" s="26">
        <f t="shared" si="158"/>
        <v>1.303491388843202E-4</v>
      </c>
      <c r="DE290" s="26">
        <f t="shared" si="158"/>
        <v>1.0800357221843675E-4</v>
      </c>
      <c r="DF290" s="26">
        <f t="shared" si="158"/>
        <v>8.864444134909418E-5</v>
      </c>
      <c r="DG290" s="26">
        <f t="shared" si="158"/>
        <v>7.2075386891319698E-5</v>
      </c>
      <c r="DH290" s="26">
        <f t="shared" si="158"/>
        <v>5.8060728329118712E-5</v>
      </c>
      <c r="DI290" s="26">
        <f t="shared" si="158"/>
        <v>4.6342049216819474E-5</v>
      </c>
      <c r="DJ290" s="26">
        <f t="shared" si="158"/>
        <v>3.6652348016939039E-5</v>
      </c>
      <c r="DK290" s="26">
        <f t="shared" si="158"/>
        <v>2.872751601327654E-5</v>
      </c>
      <c r="DL290" s="26">
        <f t="shared" si="158"/>
        <v>2.2315124046027389E-5</v>
      </c>
      <c r="DM290" s="26">
        <f t="shared" si="158"/>
        <v>1.7180670725702489E-5</v>
      </c>
      <c r="DN290" s="26">
        <f t="shared" si="158"/>
        <v>1.3111564501193996E-5</v>
      </c>
      <c r="DO290" s="26">
        <f t="shared" si="156"/>
        <v>9.9191835791641648E-6</v>
      </c>
      <c r="DP290" s="26">
        <f t="shared" si="156"/>
        <v>7.4393876843731096E-6</v>
      </c>
      <c r="DQ290" s="26">
        <f t="shared" si="156"/>
        <v>5.5318523806876645E-6</v>
      </c>
      <c r="DR290" s="26">
        <f t="shared" si="156"/>
        <v>4.0785691281341667E-6</v>
      </c>
      <c r="DS290" s="26">
        <f t="shared" si="156"/>
        <v>2.9818110432577431E-6</v>
      </c>
      <c r="DT290" s="26">
        <f t="shared" si="156"/>
        <v>2.1618130063618548E-6</v>
      </c>
      <c r="DU290" s="26">
        <f t="shared" si="156"/>
        <v>1.5543614177973638E-6</v>
      </c>
      <c r="DV290" s="26">
        <f t="shared" si="156"/>
        <v>1.1084380602325498E-6</v>
      </c>
      <c r="DW290" s="26">
        <f t="shared" si="156"/>
        <v>7.8401716455473377E-7</v>
      </c>
      <c r="DX290" s="26">
        <f t="shared" si="156"/>
        <v>5.500765590021103E-7</v>
      </c>
      <c r="DY290" s="26">
        <f t="shared" si="146"/>
        <v>3.8285328506547096E-7</v>
      </c>
      <c r="DZ290" s="26">
        <f t="shared" si="146"/>
        <v>2.6435107778330039E-7</v>
      </c>
      <c r="EA290" s="26">
        <f t="shared" si="146"/>
        <v>1.8109089580430679E-7</v>
      </c>
      <c r="EB290" s="26">
        <f t="shared" si="146"/>
        <v>1.2308521824199037E-7</v>
      </c>
      <c r="EC290" s="26">
        <f t="shared" si="146"/>
        <v>8.3010961139946736E-8</v>
      </c>
      <c r="ED290" s="26">
        <f t="shared" si="146"/>
        <v>5.5553489378272204E-8</v>
      </c>
      <c r="EE290" s="26">
        <f t="shared" si="146"/>
        <v>3.6894302106180606E-8</v>
      </c>
      <c r="EF290" s="26">
        <f t="shared" si="146"/>
        <v>2.431669911543746E-8</v>
      </c>
      <c r="EG290" s="26">
        <f t="shared" si="146"/>
        <v>1.5906412203331162E-8</v>
      </c>
      <c r="EH290" s="26">
        <f t="shared" si="146"/>
        <v>1.0327297475297187E-8</v>
      </c>
      <c r="EI290" s="26">
        <f t="shared" si="146"/>
        <v>6.6553694840803965E-9</v>
      </c>
      <c r="EJ290" s="26">
        <f t="shared" si="146"/>
        <v>4.2574790081984345E-9</v>
      </c>
      <c r="EK290" s="26">
        <f t="shared" si="146"/>
        <v>2.7036545526515982E-9</v>
      </c>
      <c r="EL290" s="26">
        <f t="shared" si="146"/>
        <v>1.704477870149907E-9</v>
      </c>
      <c r="EM290" s="26">
        <f t="shared" si="146"/>
        <v>1.0668314726837617E-9</v>
      </c>
      <c r="EN290" s="26">
        <f t="shared" si="146"/>
        <v>6.6295955802490679E-10</v>
      </c>
      <c r="EO290" s="26">
        <f t="shared" si="159"/>
        <v>4.0906015282387801E-10</v>
      </c>
      <c r="EP290" s="26">
        <f t="shared" si="159"/>
        <v>2.5062136123716433E-10</v>
      </c>
      <c r="EQ290" s="26">
        <f t="shared" si="159"/>
        <v>1.5247593306037118E-10</v>
      </c>
      <c r="ER290" s="26">
        <f t="shared" si="159"/>
        <v>9.2120876223975193E-11</v>
      </c>
      <c r="ES290" s="26">
        <f t="shared" si="159"/>
        <v>5.5272525734384755E-11</v>
      </c>
      <c r="ET290" s="26">
        <f t="shared" si="159"/>
        <v>3.2936368074599783E-11</v>
      </c>
      <c r="EU290" s="26">
        <f t="shared" si="159"/>
        <v>1.9492952533946239E-11</v>
      </c>
      <c r="EV290" s="26">
        <f t="shared" si="159"/>
        <v>1.1458695070630868E-11</v>
      </c>
      <c r="EW290" s="26">
        <f t="shared" si="159"/>
        <v>6.690647457348211E-12</v>
      </c>
      <c r="EX290" s="26">
        <f t="shared" si="159"/>
        <v>3.8805755252619956E-12</v>
      </c>
      <c r="EY290" s="26">
        <f t="shared" si="159"/>
        <v>2.2358282827668305E-12</v>
      </c>
      <c r="EZ290" s="26">
        <f t="shared" si="159"/>
        <v>1.2797175039520399E-12</v>
      </c>
      <c r="FA290" s="26">
        <f t="shared" si="159"/>
        <v>7.2768250224725314E-13</v>
      </c>
      <c r="FB290" s="26">
        <f t="shared" si="159"/>
        <v>4.1109336165915802E-13</v>
      </c>
      <c r="FC290" s="26">
        <f t="shared" si="159"/>
        <v>2.3074272557643305E-13</v>
      </c>
      <c r="FD290" s="26">
        <f t="shared" si="159"/>
        <v>1.2868344310993092E-13</v>
      </c>
      <c r="FE290" s="26">
        <f t="shared" si="161"/>
        <v>7.1308659557733391E-14</v>
      </c>
      <c r="FF290" s="26">
        <f t="shared" si="161"/>
        <v>3.9264894819764604E-14</v>
      </c>
      <c r="FG290" s="26">
        <f t="shared" si="161"/>
        <v>2.1484565090059698E-14</v>
      </c>
      <c r="FH290" s="26">
        <f t="shared" si="161"/>
        <v>1.1682232267719953E-14</v>
      </c>
    </row>
    <row r="291" spans="2:164" ht="19.2" customHeight="1" x14ac:dyDescent="0.3">
      <c r="B291" s="26">
        <f t="shared" si="163"/>
        <v>1.8711243833305236E-2</v>
      </c>
      <c r="C291" s="3">
        <v>68</v>
      </c>
      <c r="D291" s="26">
        <f t="shared" ref="D291:S306" si="165">$B291*D$221</f>
        <v>3.0795178990621461E-40</v>
      </c>
      <c r="E291" s="26">
        <f t="shared" si="165"/>
        <v>2.6791805721840669E-38</v>
      </c>
      <c r="F291" s="26">
        <f t="shared" si="165"/>
        <v>1.1654435489000572E-36</v>
      </c>
      <c r="G291" s="26">
        <f t="shared" si="165"/>
        <v>3.3797862918102088E-35</v>
      </c>
      <c r="H291" s="26">
        <f t="shared" si="165"/>
        <v>7.3510351846871852E-34</v>
      </c>
      <c r="I291" s="26">
        <f t="shared" si="165"/>
        <v>1.2790801221355724E-32</v>
      </c>
      <c r="J291" s="26">
        <f t="shared" si="165"/>
        <v>1.8546661770965618E-31</v>
      </c>
      <c r="K291" s="26">
        <f t="shared" si="165"/>
        <v>2.3050851058200152E-30</v>
      </c>
      <c r="L291" s="26">
        <f t="shared" si="165"/>
        <v>2.506780052579279E-29</v>
      </c>
      <c r="M291" s="26">
        <f t="shared" si="165"/>
        <v>2.4232207174932977E-28</v>
      </c>
      <c r="N291" s="26">
        <f t="shared" si="165"/>
        <v>2.1082020242191949E-27</v>
      </c>
      <c r="O291" s="26">
        <f t="shared" si="165"/>
        <v>1.6673961464278825E-26</v>
      </c>
      <c r="P291" s="26">
        <f t="shared" si="165"/>
        <v>1.2088622061602238E-25</v>
      </c>
      <c r="Q291" s="26">
        <f t="shared" si="165"/>
        <v>8.0900778412261237E-25</v>
      </c>
      <c r="R291" s="26">
        <f t="shared" si="165"/>
        <v>5.0274055156190738E-24</v>
      </c>
      <c r="S291" s="26">
        <f t="shared" si="165"/>
        <v>2.9158951990590619E-23</v>
      </c>
      <c r="T291" s="26">
        <f t="shared" si="152"/>
        <v>1.585518014488367E-22</v>
      </c>
      <c r="U291" s="26">
        <f t="shared" si="152"/>
        <v>8.114121603558057E-22</v>
      </c>
      <c r="V291" s="26">
        <f t="shared" si="152"/>
        <v>3.921825441719748E-21</v>
      </c>
      <c r="W291" s="26">
        <f t="shared" si="152"/>
        <v>1.7957832285769416E-20</v>
      </c>
      <c r="X291" s="26">
        <f t="shared" si="152"/>
        <v>7.8116570443097338E-20</v>
      </c>
      <c r="Y291" s="26">
        <f t="shared" si="152"/>
        <v>3.236257918356886E-19</v>
      </c>
      <c r="Z291" s="26">
        <f t="shared" si="152"/>
        <v>1.2797929040774913E-18</v>
      </c>
      <c r="AA291" s="26">
        <f t="shared" si="152"/>
        <v>4.8409557675974834E-18</v>
      </c>
      <c r="AB291" s="26">
        <f t="shared" si="152"/>
        <v>1.754846465754088E-17</v>
      </c>
      <c r="AC291" s="26">
        <f t="shared" si="152"/>
        <v>6.1068657008242324E-17</v>
      </c>
      <c r="AD291" s="26">
        <f t="shared" si="152"/>
        <v>2.04345121527579E-16</v>
      </c>
      <c r="AE291" s="26">
        <f t="shared" si="152"/>
        <v>6.5844539158886637E-16</v>
      </c>
      <c r="AF291" s="26">
        <f t="shared" si="152"/>
        <v>2.0458838952939896E-15</v>
      </c>
      <c r="AG291" s="26">
        <f t="shared" si="152"/>
        <v>6.137651685881961E-15</v>
      </c>
      <c r="AH291" s="26">
        <f t="shared" si="152"/>
        <v>1.779918988905757E-14</v>
      </c>
      <c r="AI291" s="26">
        <f t="shared" si="150"/>
        <v>4.9952565172516537E-14</v>
      </c>
      <c r="AJ291" s="26">
        <f t="shared" si="150"/>
        <v>1.3580853656277924E-13</v>
      </c>
      <c r="AK291" s="26">
        <f t="shared" si="150"/>
        <v>3.5804068730187288E-13</v>
      </c>
      <c r="AL291" s="26">
        <f t="shared" si="150"/>
        <v>9.1616293515479199E-13</v>
      </c>
      <c r="AM291" s="26">
        <f t="shared" si="150"/>
        <v>2.2773192959561905E-12</v>
      </c>
      <c r="AN291" s="26">
        <f t="shared" si="150"/>
        <v>5.5035216318941458E-12</v>
      </c>
      <c r="AO291" s="26">
        <f t="shared" si="150"/>
        <v>1.2940713026345718E-11</v>
      </c>
      <c r="AP291" s="26">
        <f t="shared" si="150"/>
        <v>2.9627421928738859E-11</v>
      </c>
      <c r="AQ291" s="26">
        <f t="shared" si="150"/>
        <v>6.6091941225648089E-11</v>
      </c>
      <c r="AR291" s="26">
        <f t="shared" si="150"/>
        <v>1.4374997216578494E-10</v>
      </c>
      <c r="AS291" s="26">
        <f t="shared" si="150"/>
        <v>3.050304287420311E-10</v>
      </c>
      <c r="AT291" s="26">
        <f t="shared" si="150"/>
        <v>6.3184874525134941E-10</v>
      </c>
      <c r="AU291" s="26">
        <f t="shared" si="150"/>
        <v>1.2783916473690107E-9</v>
      </c>
      <c r="AV291" s="26">
        <f t="shared" si="150"/>
        <v>2.5277289391159873E-9</v>
      </c>
      <c r="AW291" s="26">
        <f t="shared" si="150"/>
        <v>4.8869426156242342E-9</v>
      </c>
      <c r="AX291" s="26">
        <f t="shared" si="150"/>
        <v>9.2426958165067178E-9</v>
      </c>
      <c r="AY291" s="26">
        <f t="shared" si="151"/>
        <v>1.7108819915661472E-8</v>
      </c>
      <c r="AZ291" s="26">
        <f t="shared" si="151"/>
        <v>3.1009736097136329E-8</v>
      </c>
      <c r="BA291" s="26">
        <f t="shared" si="151"/>
        <v>5.5058102866344142E-8</v>
      </c>
      <c r="BB291" s="26">
        <f t="shared" si="151"/>
        <v>9.5801098987439111E-8</v>
      </c>
      <c r="BC291" s="26">
        <f t="shared" si="151"/>
        <v>1.6342540415504282E-7</v>
      </c>
      <c r="BD291" s="26">
        <f t="shared" si="151"/>
        <v>2.7342327233632018E-7</v>
      </c>
      <c r="BE291" s="26">
        <f t="shared" si="151"/>
        <v>4.4882688100490331E-7</v>
      </c>
      <c r="BF291" s="26">
        <f t="shared" si="151"/>
        <v>7.231099749523458E-7</v>
      </c>
      <c r="BG291" s="26">
        <f t="shared" si="151"/>
        <v>1.1438285058337141E-6</v>
      </c>
      <c r="BH291" s="26">
        <f t="shared" si="151"/>
        <v>1.7770192858488044E-6</v>
      </c>
      <c r="BI291" s="26">
        <f t="shared" si="151"/>
        <v>2.7122925941902829E-6</v>
      </c>
      <c r="BJ291" s="26">
        <f t="shared" si="151"/>
        <v>4.0684388912854023E-6</v>
      </c>
      <c r="BK291" s="26">
        <f t="shared" si="151"/>
        <v>5.9992234498615214E-6</v>
      </c>
      <c r="BL291" s="26">
        <f t="shared" si="151"/>
        <v>8.6988740022992383E-6</v>
      </c>
      <c r="BM291" s="26">
        <f t="shared" si="151"/>
        <v>1.2406590790164487E-5</v>
      </c>
      <c r="BN291" s="26">
        <f t="shared" si="151"/>
        <v>1.7409248366843705E-5</v>
      </c>
      <c r="BO291" s="26">
        <f t="shared" si="155"/>
        <v>2.4041342982784141E-5</v>
      </c>
      <c r="BP291" s="26">
        <f t="shared" si="155"/>
        <v>3.2681200617222285E-5</v>
      </c>
      <c r="BQ291" s="26">
        <f t="shared" si="155"/>
        <v>4.3742530056897438E-5</v>
      </c>
      <c r="BR291" s="26">
        <f t="shared" si="155"/>
        <v>5.7660607802273836E-5</v>
      </c>
      <c r="BS291" s="26">
        <f t="shared" si="155"/>
        <v>7.4872729534295981E-5</v>
      </c>
      <c r="BT291" s="26">
        <f t="shared" si="155"/>
        <v>9.5793051021819713E-5</v>
      </c>
      <c r="BU291" s="26">
        <f t="shared" si="155"/>
        <v>1.2078254259272951E-4</v>
      </c>
      <c r="BV291" s="26">
        <f t="shared" si="155"/>
        <v>1.5011544579382073E-4</v>
      </c>
      <c r="BW291" s="26">
        <f t="shared" si="155"/>
        <v>1.8394427864876656E-4</v>
      </c>
      <c r="BX291" s="26">
        <f t="shared" si="155"/>
        <v>2.2226600336725942E-4</v>
      </c>
      <c r="BY291" s="26">
        <f t="shared" si="155"/>
        <v>2.6489236017741906E-4</v>
      </c>
      <c r="BZ291" s="26">
        <f t="shared" si="155"/>
        <v>3.1142750453291113E-4</v>
      </c>
      <c r="CA291" s="26">
        <f t="shared" si="155"/>
        <v>3.6125590525817717E-4</v>
      </c>
      <c r="CB291" s="26">
        <f t="shared" si="155"/>
        <v>4.1354294417712427E-4</v>
      </c>
      <c r="CC291" s="26">
        <f t="shared" si="155"/>
        <v>4.6724982004428295E-4</v>
      </c>
      <c r="CD291" s="26">
        <f t="shared" si="155"/>
        <v>5.211632608186238E-4</v>
      </c>
      <c r="CE291" s="26">
        <f t="shared" si="154"/>
        <v>5.7393928723063531E-4</v>
      </c>
      <c r="CF291" s="26">
        <f t="shared" si="154"/>
        <v>6.2415897486331592E-4</v>
      </c>
      <c r="CG291" s="26">
        <f t="shared" si="154"/>
        <v>6.7039297300133934E-4</v>
      </c>
      <c r="CH291" s="26">
        <f t="shared" si="154"/>
        <v>7.1127059330629945E-4</v>
      </c>
      <c r="CI291" s="26">
        <f t="shared" si="154"/>
        <v>7.4554869418853051E-4</v>
      </c>
      <c r="CJ291" s="26">
        <f t="shared" si="154"/>
        <v>7.7217543326669222E-4</v>
      </c>
      <c r="CK291" s="26">
        <f t="shared" si="162"/>
        <v>7.9034426699061441E-4</v>
      </c>
      <c r="CL291" s="26">
        <f t="shared" si="162"/>
        <v>7.9953431660678448E-4</v>
      </c>
      <c r="CM291" s="26">
        <f t="shared" si="162"/>
        <v>7.9953431660678459E-4</v>
      </c>
      <c r="CN291" s="26">
        <f t="shared" si="162"/>
        <v>7.9044869937261648E-4</v>
      </c>
      <c r="CO291" s="26">
        <f t="shared" si="162"/>
        <v>7.7268580725188378E-4</v>
      </c>
      <c r="CP291" s="26">
        <f t="shared" si="162"/>
        <v>7.4692961367682064E-4</v>
      </c>
      <c r="CQ291" s="26">
        <f t="shared" si="162"/>
        <v>7.1409754274597188E-4</v>
      </c>
      <c r="CR291" s="26">
        <f t="shared" si="162"/>
        <v>6.7528789368369053E-4</v>
      </c>
      <c r="CS291" s="26">
        <f t="shared" si="162"/>
        <v>6.3172093280087225E-4</v>
      </c>
      <c r="CT291" s="26">
        <f t="shared" si="162"/>
        <v>5.8467788461357318E-4</v>
      </c>
      <c r="CU291" s="26">
        <f t="shared" si="162"/>
        <v>5.3544185222506189E-4</v>
      </c>
      <c r="CV291" s="26">
        <f t="shared" si="162"/>
        <v>4.8524417857896126E-4</v>
      </c>
      <c r="CW291" s="26">
        <f t="shared" si="162"/>
        <v>4.3521900552958426E-4</v>
      </c>
      <c r="CX291" s="26">
        <f t="shared" si="162"/>
        <v>3.8636789266401794E-4</v>
      </c>
      <c r="CY291" s="26">
        <f t="shared" si="162"/>
        <v>3.3953542082595581E-4</v>
      </c>
      <c r="CZ291" s="26">
        <f t="shared" si="162"/>
        <v>2.9539581611858157E-4</v>
      </c>
      <c r="DA291" s="26">
        <f t="shared" si="158"/>
        <v>2.5444986140907538E-4</v>
      </c>
      <c r="DB291" s="26">
        <f t="shared" si="158"/>
        <v>2.1703076414303433E-4</v>
      </c>
      <c r="DC291" s="26">
        <f t="shared" si="158"/>
        <v>1.8331724738295213E-4</v>
      </c>
      <c r="DD291" s="26">
        <f t="shared" si="158"/>
        <v>1.5335192809919998E-4</v>
      </c>
      <c r="DE291" s="26">
        <f t="shared" si="158"/>
        <v>1.2706302613933715E-4</v>
      </c>
      <c r="DF291" s="26">
        <f t="shared" si="158"/>
        <v>1.0428757805775768E-4</v>
      </c>
      <c r="DG291" s="26">
        <f t="shared" si="158"/>
        <v>8.4794572813317153E-5</v>
      </c>
      <c r="DH291" s="26">
        <f t="shared" si="158"/>
        <v>6.8306739210727778E-5</v>
      </c>
      <c r="DI291" s="26">
        <f t="shared" si="158"/>
        <v>5.4520057902140466E-5</v>
      </c>
      <c r="DJ291" s="26">
        <f t="shared" si="158"/>
        <v>4.3120409431692916E-5</v>
      </c>
      <c r="DK291" s="26">
        <f t="shared" si="158"/>
        <v>3.3797077662678224E-5</v>
      </c>
      <c r="DL291" s="26">
        <f t="shared" si="158"/>
        <v>2.6253087112973354E-5</v>
      </c>
      <c r="DM291" s="26">
        <f t="shared" si="158"/>
        <v>2.0212553794944072E-5</v>
      </c>
      <c r="DN291" s="26">
        <f t="shared" si="158"/>
        <v>1.5425370001404676E-5</v>
      </c>
      <c r="DO291" s="26">
        <f t="shared" si="156"/>
        <v>1.1669627740193115E-5</v>
      </c>
      <c r="DP291" s="26">
        <f t="shared" si="156"/>
        <v>8.7522208051448204E-6</v>
      </c>
      <c r="DQ291" s="26">
        <f t="shared" si="156"/>
        <v>6.5080616243384177E-6</v>
      </c>
      <c r="DR291" s="26">
        <f t="shared" si="156"/>
        <v>4.7983166213343056E-6</v>
      </c>
      <c r="DS291" s="26">
        <f t="shared" si="156"/>
        <v>3.5080129920679272E-6</v>
      </c>
      <c r="DT291" s="26">
        <f t="shared" si="156"/>
        <v>2.5433094192492363E-6</v>
      </c>
      <c r="DU291" s="26">
        <f t="shared" si="156"/>
        <v>1.8286604915263074E-6</v>
      </c>
      <c r="DV291" s="26">
        <f t="shared" si="156"/>
        <v>1.3040447767441739E-6</v>
      </c>
      <c r="DW291" s="26">
        <f t="shared" si="156"/>
        <v>9.2237313477027345E-7</v>
      </c>
      <c r="DX291" s="26">
        <f t="shared" si="156"/>
        <v>6.4714889294365804E-7</v>
      </c>
      <c r="DY291" s="26">
        <f t="shared" si="146"/>
        <v>4.5041562948878863E-7</v>
      </c>
      <c r="DZ291" s="26">
        <f t="shared" si="146"/>
        <v>3.1100126798035287E-7</v>
      </c>
      <c r="EA291" s="26">
        <f t="shared" si="146"/>
        <v>2.1304811271094879E-7</v>
      </c>
      <c r="EB291" s="26">
        <f t="shared" si="146"/>
        <v>1.4480613910822371E-7</v>
      </c>
      <c r="EC291" s="26">
        <f t="shared" si="146"/>
        <v>9.7659954282290109E-8</v>
      </c>
      <c r="ED291" s="26">
        <f t="shared" si="146"/>
        <v>6.5357046327378951E-8</v>
      </c>
      <c r="EE291" s="26">
        <f t="shared" si="146"/>
        <v>4.3405061301388875E-8</v>
      </c>
      <c r="EF291" s="26">
        <f t="shared" si="146"/>
        <v>2.8607881312279315E-8</v>
      </c>
      <c r="EG291" s="26">
        <f t="shared" si="146"/>
        <v>1.871342612156604E-8</v>
      </c>
      <c r="EH291" s="26">
        <f t="shared" si="146"/>
        <v>1.2149761735643729E-8</v>
      </c>
      <c r="EI291" s="26">
        <f t="shared" si="146"/>
        <v>7.8298464518592765E-9</v>
      </c>
      <c r="EJ291" s="26">
        <f t="shared" si="146"/>
        <v>5.008798833174621E-9</v>
      </c>
      <c r="EK291" s="26">
        <f t="shared" si="146"/>
        <v>3.1807700619430512E-9</v>
      </c>
      <c r="EL291" s="26">
        <f t="shared" si="146"/>
        <v>2.0052680825292989E-9</v>
      </c>
      <c r="EM291" s="26">
        <f t="shared" si="146"/>
        <v>1.2550958502161881E-9</v>
      </c>
      <c r="EN291" s="26">
        <f t="shared" si="146"/>
        <v>7.7995242120577147E-10</v>
      </c>
      <c r="EO291" s="26">
        <f t="shared" si="159"/>
        <v>4.8124723861632627E-10</v>
      </c>
      <c r="EP291" s="26">
        <f t="shared" si="159"/>
        <v>2.9484866027901639E-10</v>
      </c>
      <c r="EQ291" s="26">
        <f t="shared" si="159"/>
        <v>1.7938345065925989E-10</v>
      </c>
      <c r="ER291" s="26">
        <f t="shared" si="159"/>
        <v>1.0837750143997064E-10</v>
      </c>
      <c r="ES291" s="26">
        <f t="shared" si="159"/>
        <v>6.5026500863981958E-11</v>
      </c>
      <c r="ET291" s="26">
        <f t="shared" si="159"/>
        <v>3.8748668323058499E-11</v>
      </c>
      <c r="EU291" s="26">
        <f t="shared" si="159"/>
        <v>2.293288533405436E-11</v>
      </c>
      <c r="EV291" s="26">
        <f t="shared" si="159"/>
        <v>1.3480817730153939E-11</v>
      </c>
      <c r="EW291" s="26">
        <f t="shared" si="159"/>
        <v>7.8713499498214113E-12</v>
      </c>
      <c r="EX291" s="26">
        <f t="shared" si="159"/>
        <v>4.5653829708964577E-12</v>
      </c>
      <c r="EY291" s="26">
        <f t="shared" si="159"/>
        <v>2.6303862150197964E-12</v>
      </c>
      <c r="EZ291" s="26">
        <f t="shared" si="159"/>
        <v>1.505550004649456E-12</v>
      </c>
      <c r="FA291" s="26">
        <f t="shared" si="159"/>
        <v>8.5609706146735515E-13</v>
      </c>
      <c r="FB291" s="26">
        <f t="shared" si="159"/>
        <v>4.8363924901077339E-13</v>
      </c>
      <c r="FC291" s="26">
        <f t="shared" si="159"/>
        <v>2.7146203008992079E-13</v>
      </c>
      <c r="FD291" s="26">
        <f t="shared" si="159"/>
        <v>1.5139228601168315E-13</v>
      </c>
      <c r="FE291" s="26">
        <f t="shared" si="161"/>
        <v>8.3892540656156786E-14</v>
      </c>
      <c r="FF291" s="26">
        <f t="shared" si="161"/>
        <v>4.6193993905605343E-14</v>
      </c>
      <c r="FG291" s="26">
        <f t="shared" si="161"/>
        <v>2.5275958929481953E-14</v>
      </c>
      <c r="FH291" s="26">
        <f t="shared" si="161"/>
        <v>1.3743802667905803E-14</v>
      </c>
    </row>
    <row r="292" spans="2:164" ht="19.2" customHeight="1" x14ac:dyDescent="0.3">
      <c r="B292" s="26">
        <f t="shared" si="163"/>
        <v>2.1694195748759724E-2</v>
      </c>
      <c r="C292" s="3">
        <v>69</v>
      </c>
      <c r="D292" s="26">
        <f t="shared" si="165"/>
        <v>3.5704555351445218E-40</v>
      </c>
      <c r="E292" s="26">
        <f t="shared" si="165"/>
        <v>3.1062963155757338E-38</v>
      </c>
      <c r="F292" s="26">
        <f t="shared" si="165"/>
        <v>1.3512388972754305E-36</v>
      </c>
      <c r="G292" s="26">
        <f t="shared" si="165"/>
        <v>3.9185928020987982E-35</v>
      </c>
      <c r="H292" s="26">
        <f t="shared" si="165"/>
        <v>8.5229393445648648E-34</v>
      </c>
      <c r="I292" s="26">
        <f t="shared" si="165"/>
        <v>1.4829914459542889E-32</v>
      </c>
      <c r="J292" s="26">
        <f t="shared" si="165"/>
        <v>2.1503375966336975E-31</v>
      </c>
      <c r="K292" s="26">
        <f t="shared" si="165"/>
        <v>2.6725624415304559E-30</v>
      </c>
      <c r="L292" s="26">
        <f t="shared" si="165"/>
        <v>2.9064116551643856E-29</v>
      </c>
      <c r="M292" s="26">
        <f t="shared" si="165"/>
        <v>2.8095312666588998E-28</v>
      </c>
      <c r="N292" s="26">
        <f t="shared" si="165"/>
        <v>2.4442922019932727E-27</v>
      </c>
      <c r="O292" s="26">
        <f t="shared" si="165"/>
        <v>1.9332129233946492E-26</v>
      </c>
      <c r="P292" s="26">
        <f t="shared" si="165"/>
        <v>1.401579369461131E-25</v>
      </c>
      <c r="Q292" s="26">
        <f t="shared" si="165"/>
        <v>9.3798003956245041E-25</v>
      </c>
      <c r="R292" s="26">
        <f t="shared" si="165"/>
        <v>5.8288759601380642E-24</v>
      </c>
      <c r="S292" s="26">
        <f t="shared" si="165"/>
        <v>3.3807480568800761E-23</v>
      </c>
      <c r="T292" s="26">
        <f t="shared" si="152"/>
        <v>1.838281755928544E-22</v>
      </c>
      <c r="U292" s="26">
        <f t="shared" si="152"/>
        <v>9.4076772215166009E-22</v>
      </c>
      <c r="V292" s="26">
        <f t="shared" si="152"/>
        <v>4.5470439903997147E-21</v>
      </c>
      <c r="W292" s="26">
        <f t="shared" si="152"/>
        <v>2.0820675113935582E-20</v>
      </c>
      <c r="X292" s="26">
        <f t="shared" si="152"/>
        <v>9.0569936745620224E-20</v>
      </c>
      <c r="Y292" s="26">
        <f t="shared" si="152"/>
        <v>3.7521830937471192E-19</v>
      </c>
      <c r="Z292" s="26">
        <f t="shared" si="152"/>
        <v>1.483817859799992E-18</v>
      </c>
      <c r="AA292" s="26">
        <f t="shared" si="152"/>
        <v>5.6127023392434662E-18</v>
      </c>
      <c r="AB292" s="26">
        <f t="shared" si="152"/>
        <v>2.0346045979757569E-17</v>
      </c>
      <c r="AC292" s="26">
        <f t="shared" si="152"/>
        <v>7.0804240009556409E-17</v>
      </c>
      <c r="AD292" s="26">
        <f t="shared" si="152"/>
        <v>2.3692188003197595E-16</v>
      </c>
      <c r="AE292" s="26">
        <f t="shared" si="152"/>
        <v>7.6341494676970118E-16</v>
      </c>
      <c r="AF292" s="26">
        <f t="shared" si="152"/>
        <v>2.3720392988915857E-15</v>
      </c>
      <c r="AG292" s="26">
        <f t="shared" si="152"/>
        <v>7.1161178966747467E-15</v>
      </c>
      <c r="AH292" s="26">
        <f t="shared" si="152"/>
        <v>2.0636741900356629E-14</v>
      </c>
      <c r="AI292" s="26">
        <f t="shared" si="150"/>
        <v>5.7916017591323595E-14</v>
      </c>
      <c r="AJ292" s="26">
        <f t="shared" si="150"/>
        <v>1.5745917282641095E-13</v>
      </c>
      <c r="AK292" s="26">
        <f t="shared" si="150"/>
        <v>4.1511963745144736E-13</v>
      </c>
      <c r="AL292" s="26">
        <f t="shared" si="150"/>
        <v>1.0622178958316443E-12</v>
      </c>
      <c r="AM292" s="26">
        <f t="shared" si="150"/>
        <v>2.6403701982100798E-12</v>
      </c>
      <c r="AN292" s="26">
        <f t="shared" si="150"/>
        <v>6.3808946456743803E-12</v>
      </c>
      <c r="AO292" s="26">
        <f t="shared" si="150"/>
        <v>1.5003725247937083E-11</v>
      </c>
      <c r="AP292" s="26">
        <f t="shared" si="150"/>
        <v>3.4350634120276986E-11</v>
      </c>
      <c r="AQ292" s="26">
        <f t="shared" si="150"/>
        <v>7.6628337652925427E-11</v>
      </c>
      <c r="AR292" s="26">
        <f t="shared" si="150"/>
        <v>1.6666663439511322E-10</v>
      </c>
      <c r="AS292" s="26">
        <f t="shared" si="150"/>
        <v>3.5365846810670321E-10</v>
      </c>
      <c r="AT292" s="26">
        <f t="shared" si="150"/>
        <v>7.3257825536388435E-10</v>
      </c>
      <c r="AU292" s="26">
        <f t="shared" si="150"/>
        <v>1.4821932143408841E-9</v>
      </c>
      <c r="AV292" s="26">
        <f t="shared" si="150"/>
        <v>2.9307002192649168E-9</v>
      </c>
      <c r="AW292" s="26">
        <f t="shared" si="150"/>
        <v>5.6660204239121628E-9</v>
      </c>
      <c r="AX292" s="26">
        <f t="shared" si="150"/>
        <v>1.0716169062616498E-8</v>
      </c>
      <c r="AY292" s="26">
        <f t="shared" si="151"/>
        <v>1.9836312945694488E-8</v>
      </c>
      <c r="AZ292" s="26">
        <f t="shared" si="151"/>
        <v>3.5953317214071156E-8</v>
      </c>
      <c r="BA292" s="26">
        <f t="shared" si="151"/>
        <v>6.3835481584167204E-8</v>
      </c>
      <c r="BB292" s="26">
        <f t="shared" si="151"/>
        <v>1.1107373795645129E-7</v>
      </c>
      <c r="BC292" s="26">
        <f t="shared" si="151"/>
        <v>1.8947872945512237E-7</v>
      </c>
      <c r="BD292" s="26">
        <f t="shared" si="151"/>
        <v>3.170124896652992E-7</v>
      </c>
      <c r="BE292" s="26">
        <f t="shared" si="151"/>
        <v>5.2037899246945377E-7</v>
      </c>
      <c r="BF292" s="26">
        <f t="shared" si="151"/>
        <v>8.3838837675634416E-7</v>
      </c>
      <c r="BG292" s="26">
        <f t="shared" si="151"/>
        <v>1.326177977778221E-6</v>
      </c>
      <c r="BH292" s="26">
        <f t="shared" si="151"/>
        <v>2.0603122154768774E-6</v>
      </c>
      <c r="BI292" s="26">
        <f t="shared" si="151"/>
        <v>3.1446870657278687E-6</v>
      </c>
      <c r="BJ292" s="26">
        <f t="shared" si="151"/>
        <v>4.7170305985917772E-6</v>
      </c>
      <c r="BK292" s="26">
        <f t="shared" si="151"/>
        <v>6.9556213911438026E-6</v>
      </c>
      <c r="BL292" s="26">
        <f t="shared" si="151"/>
        <v>1.008565101715855E-5</v>
      </c>
      <c r="BM292" s="26">
        <f t="shared" si="151"/>
        <v>1.4384453090045802E-5</v>
      </c>
      <c r="BN292" s="26">
        <f t="shared" si="151"/>
        <v>2.0184635787644901E-5</v>
      </c>
      <c r="BO292" s="26">
        <f t="shared" si="155"/>
        <v>2.787402084960484E-5</v>
      </c>
      <c r="BP292" s="26">
        <f t="shared" si="155"/>
        <v>3.7891247092431687E-5</v>
      </c>
      <c r="BQ292" s="26">
        <f t="shared" si="155"/>
        <v>5.0715976877562313E-5</v>
      </c>
      <c r="BR292" s="26">
        <f t="shared" si="155"/>
        <v>6.6852878611332075E-5</v>
      </c>
      <c r="BS292" s="26">
        <f t="shared" si="155"/>
        <v>8.6808961778894007E-5</v>
      </c>
      <c r="BT292" s="26">
        <f t="shared" si="155"/>
        <v>1.1106440698182012E-4</v>
      </c>
      <c r="BU292" s="26">
        <f t="shared" si="155"/>
        <v>1.4003773054229528E-4</v>
      </c>
      <c r="BV292" s="26">
        <f t="shared" si="155"/>
        <v>1.7404689367399529E-4</v>
      </c>
      <c r="BW292" s="26">
        <f t="shared" si="155"/>
        <v>2.1326872886813543E-4</v>
      </c>
      <c r="BX292" s="26">
        <f t="shared" si="155"/>
        <v>2.5769971404899676E-4</v>
      </c>
      <c r="BY292" s="26">
        <f t="shared" si="155"/>
        <v>3.0712157701729786E-4</v>
      </c>
      <c r="BZ292" s="26">
        <f t="shared" si="155"/>
        <v>3.6107536757439023E-4</v>
      </c>
      <c r="CA292" s="26">
        <f t="shared" si="155"/>
        <v>4.1884742638629294E-4</v>
      </c>
      <c r="CB292" s="26">
        <f t="shared" si="155"/>
        <v>4.7947008020536212E-4</v>
      </c>
      <c r="CC292" s="26">
        <f t="shared" si="155"/>
        <v>5.4173892179047375E-4</v>
      </c>
      <c r="CD292" s="26">
        <f t="shared" si="155"/>
        <v>6.0424725892014436E-4</v>
      </c>
      <c r="CE292" s="26">
        <f t="shared" si="154"/>
        <v>6.6543685476015777E-4</v>
      </c>
      <c r="CF292" s="26">
        <f t="shared" si="154"/>
        <v>7.2366257955167165E-4</v>
      </c>
      <c r="CG292" s="26">
        <f t="shared" si="154"/>
        <v>7.7726721507401773E-4</v>
      </c>
      <c r="CH292" s="26">
        <f t="shared" si="154"/>
        <v>8.2466155745658022E-4</v>
      </c>
      <c r="CI292" s="26">
        <f t="shared" si="154"/>
        <v>8.6440428311713796E-4</v>
      </c>
      <c r="CJ292" s="26">
        <f t="shared" si="154"/>
        <v>8.952758646570357E-4</v>
      </c>
      <c r="CK292" s="26">
        <f t="shared" si="162"/>
        <v>9.1634117911955425E-4</v>
      </c>
      <c r="CL292" s="26">
        <f t="shared" si="162"/>
        <v>9.2699630910931662E-4</v>
      </c>
      <c r="CM292" s="26">
        <f t="shared" si="162"/>
        <v>9.2699630910931673E-4</v>
      </c>
      <c r="CN292" s="26">
        <f t="shared" si="162"/>
        <v>9.1646226014216524E-4</v>
      </c>
      <c r="CO292" s="26">
        <f t="shared" si="162"/>
        <v>8.9586760261088096E-4</v>
      </c>
      <c r="CP292" s="26">
        <f t="shared" si="162"/>
        <v>8.6600534919051785E-4</v>
      </c>
      <c r="CQ292" s="26">
        <f t="shared" si="162"/>
        <v>8.279391799953309E-4</v>
      </c>
      <c r="CR292" s="26">
        <f t="shared" si="162"/>
        <v>7.8294248543036692E-4</v>
      </c>
      <c r="CS292" s="26">
        <f t="shared" si="162"/>
        <v>7.3243006701550508E-4</v>
      </c>
      <c r="CT292" s="26">
        <f t="shared" si="162"/>
        <v>6.7788740245052056E-4</v>
      </c>
      <c r="CU292" s="26">
        <f t="shared" si="162"/>
        <v>6.2080214750731902E-4</v>
      </c>
      <c r="CV292" s="26">
        <f t="shared" si="162"/>
        <v>5.6260194617850656E-4</v>
      </c>
      <c r="CW292" s="26">
        <f t="shared" si="162"/>
        <v>5.0460174554154769E-4</v>
      </c>
      <c r="CX292" s="26">
        <f t="shared" si="162"/>
        <v>4.479627741032098E-4</v>
      </c>
      <c r="CY292" s="26">
        <f t="shared" si="162"/>
        <v>3.9366425603009421E-4</v>
      </c>
      <c r="CZ292" s="26">
        <f t="shared" si="162"/>
        <v>3.42487902746182E-4</v>
      </c>
      <c r="DA292" s="26">
        <f t="shared" si="158"/>
        <v>2.950143320684936E-4</v>
      </c>
      <c r="DB292" s="26">
        <f t="shared" si="158"/>
        <v>2.5162987147018509E-4</v>
      </c>
      <c r="DC292" s="26">
        <f t="shared" si="158"/>
        <v>2.1254173609617667E-4</v>
      </c>
      <c r="DD292" s="26">
        <f t="shared" si="158"/>
        <v>1.777993369266089E-4</v>
      </c>
      <c r="DE292" s="26">
        <f t="shared" si="158"/>
        <v>1.4731945059633312E-4</v>
      </c>
      <c r="DF292" s="26">
        <f t="shared" si="158"/>
        <v>1.2091313398000907E-4</v>
      </c>
      <c r="DG292" s="26">
        <f t="shared" si="158"/>
        <v>9.8312548189353357E-5</v>
      </c>
      <c r="DH292" s="26">
        <f t="shared" si="158"/>
        <v>7.9196219374756959E-5</v>
      </c>
      <c r="DI292" s="26">
        <f t="shared" si="158"/>
        <v>6.3211661335815119E-5</v>
      </c>
      <c r="DJ292" s="26">
        <f t="shared" si="158"/>
        <v>4.9994677601962864E-5</v>
      </c>
      <c r="DK292" s="26">
        <f t="shared" si="158"/>
        <v>3.9185017579916836E-5</v>
      </c>
      <c r="DL292" s="26">
        <f t="shared" si="158"/>
        <v>3.0438361870114073E-5</v>
      </c>
      <c r="DM292" s="26">
        <f t="shared" si="158"/>
        <v>2.3434844979645332E-5</v>
      </c>
      <c r="DN292" s="26">
        <f t="shared" si="158"/>
        <v>1.7884486958150371E-5</v>
      </c>
      <c r="DO292" s="26">
        <f t="shared" si="156"/>
        <v>1.3530003177035514E-5</v>
      </c>
      <c r="DP292" s="26">
        <f t="shared" si="156"/>
        <v>1.0147502382776618E-5</v>
      </c>
      <c r="DQ292" s="26">
        <f t="shared" si="156"/>
        <v>7.5455786948851327E-6</v>
      </c>
      <c r="DR292" s="26">
        <f t="shared" si="156"/>
        <v>5.5632656479238404E-6</v>
      </c>
      <c r="DS292" s="26">
        <f t="shared" si="156"/>
        <v>4.0672614400787621E-6</v>
      </c>
      <c r="DT292" s="26">
        <f t="shared" si="156"/>
        <v>2.9487645440570898E-6</v>
      </c>
      <c r="DU292" s="26">
        <f t="shared" si="156"/>
        <v>2.1201860771319536E-6</v>
      </c>
      <c r="DV292" s="26">
        <f t="shared" si="156"/>
        <v>1.5119359730367255E-6</v>
      </c>
      <c r="DW292" s="26">
        <f t="shared" si="156"/>
        <v>1.0694181272698836E-6</v>
      </c>
      <c r="DX292" s="26">
        <f t="shared" si="156"/>
        <v>7.5031755703612626E-7</v>
      </c>
      <c r="DY292" s="26">
        <f t="shared" si="146"/>
        <v>5.2222101969714694E-7</v>
      </c>
      <c r="DZ292" s="26">
        <f t="shared" si="146"/>
        <v>3.6058118026707627E-7</v>
      </c>
      <c r="EA292" s="26">
        <f t="shared" si="146"/>
        <v>2.4701230459240471E-7</v>
      </c>
      <c r="EB292" s="26">
        <f t="shared" si="146"/>
        <v>1.6789117577765092E-7</v>
      </c>
      <c r="EC292" s="26">
        <f t="shared" si="146"/>
        <v>1.1322893250120609E-7</v>
      </c>
      <c r="ED292" s="26">
        <f t="shared" si="146"/>
        <v>7.5776285596961205E-8</v>
      </c>
      <c r="EE292" s="26">
        <f t="shared" si="146"/>
        <v>5.0324708755233543E-8</v>
      </c>
      <c r="EF292" s="26">
        <f t="shared" si="146"/>
        <v>3.3168558043222439E-8</v>
      </c>
      <c r="EG292" s="26">
        <f t="shared" si="146"/>
        <v>2.1696725938047614E-8</v>
      </c>
      <c r="EH292" s="26">
        <f t="shared" si="146"/>
        <v>1.4086680273210139E-8</v>
      </c>
      <c r="EI292" s="26">
        <f t="shared" si="146"/>
        <v>9.0780828427354064E-9</v>
      </c>
      <c r="EJ292" s="26">
        <f t="shared" si="146"/>
        <v>5.8073029949850754E-9</v>
      </c>
      <c r="EK292" s="26">
        <f t="shared" si="146"/>
        <v>3.6878493471803543E-9</v>
      </c>
      <c r="EL292" s="26">
        <f t="shared" si="146"/>
        <v>2.3249485014832484E-9</v>
      </c>
      <c r="EM292" s="26">
        <f t="shared" si="146"/>
        <v>1.4551835944535534E-9</v>
      </c>
      <c r="EN292" s="26">
        <f t="shared" si="146"/>
        <v>9.0429266226756226E-10</v>
      </c>
      <c r="EO292" s="26">
        <f t="shared" si="159"/>
        <v>5.579678128884949E-10</v>
      </c>
      <c r="EP292" s="26">
        <f t="shared" si="159"/>
        <v>3.4185351916407741E-10</v>
      </c>
      <c r="EQ292" s="26">
        <f t="shared" si="159"/>
        <v>2.079808123585625E-10</v>
      </c>
      <c r="ER292" s="26">
        <f t="shared" si="159"/>
        <v>1.2565507413329945E-10</v>
      </c>
      <c r="ES292" s="26">
        <f t="shared" si="159"/>
        <v>7.5393044479979186E-11</v>
      </c>
      <c r="ET292" s="26">
        <f t="shared" si="159"/>
        <v>4.4925992258618613E-11</v>
      </c>
      <c r="EU292" s="26">
        <f t="shared" si="159"/>
        <v>2.6588852561222483E-11</v>
      </c>
      <c r="EV292" s="26">
        <f t="shared" si="159"/>
        <v>1.5629933600178502E-11</v>
      </c>
      <c r="EW292" s="26">
        <f t="shared" si="159"/>
        <v>9.1262028403726634E-12</v>
      </c>
      <c r="EX292" s="26">
        <f t="shared" si="159"/>
        <v>5.2931976474161902E-12</v>
      </c>
      <c r="EY292" s="26">
        <f t="shared" si="159"/>
        <v>3.0497231478490435E-12</v>
      </c>
      <c r="EZ292" s="26">
        <f t="shared" si="159"/>
        <v>1.7455652227819803E-12</v>
      </c>
      <c r="FA292" s="26">
        <f t="shared" si="159"/>
        <v>9.9257630315055797E-13</v>
      </c>
      <c r="FB292" s="26">
        <f t="shared" si="159"/>
        <v>5.6074115827336118E-13</v>
      </c>
      <c r="FC292" s="26">
        <f t="shared" si="159"/>
        <v>3.1473858561150276E-13</v>
      </c>
      <c r="FD292" s="26">
        <f t="shared" si="159"/>
        <v>1.7552728812948796E-13</v>
      </c>
      <c r="FE292" s="26">
        <f t="shared" si="161"/>
        <v>9.7266713804239884E-14</v>
      </c>
      <c r="FF292" s="26">
        <f t="shared" si="161"/>
        <v>5.3558253803600468E-14</v>
      </c>
      <c r="FG292" s="26">
        <f t="shared" si="161"/>
        <v>2.9305459628384913E-14</v>
      </c>
      <c r="FH292" s="26">
        <f t="shared" si="161"/>
        <v>1.5934843672934287E-14</v>
      </c>
    </row>
    <row r="293" spans="2:164" ht="19.2" customHeight="1" x14ac:dyDescent="0.3">
      <c r="B293" s="26">
        <f t="shared" si="163"/>
        <v>2.4793366570011102E-2</v>
      </c>
      <c r="C293" s="3">
        <v>70</v>
      </c>
      <c r="D293" s="26">
        <f t="shared" si="165"/>
        <v>4.0805206115937376E-40</v>
      </c>
      <c r="E293" s="26">
        <f t="shared" si="165"/>
        <v>3.5500529320865515E-38</v>
      </c>
      <c r="F293" s="26">
        <f t="shared" si="165"/>
        <v>1.5442730254576341E-36</v>
      </c>
      <c r="G293" s="26">
        <f t="shared" si="165"/>
        <v>4.4783917738271956E-35</v>
      </c>
      <c r="H293" s="26">
        <f t="shared" si="165"/>
        <v>9.7405021080741266E-34</v>
      </c>
      <c r="I293" s="26">
        <f t="shared" si="165"/>
        <v>1.6948473668049009E-32</v>
      </c>
      <c r="J293" s="26">
        <f t="shared" si="165"/>
        <v>2.4575286818670817E-31</v>
      </c>
      <c r="K293" s="26">
        <f t="shared" si="165"/>
        <v>3.0543570760348053E-30</v>
      </c>
      <c r="L293" s="26">
        <f t="shared" si="165"/>
        <v>3.3216133201878676E-29</v>
      </c>
      <c r="M293" s="26">
        <f t="shared" si="165"/>
        <v>3.2108928761815983E-28</v>
      </c>
      <c r="N293" s="26">
        <f t="shared" si="165"/>
        <v>2.7934768022780246E-27</v>
      </c>
      <c r="O293" s="26">
        <f t="shared" si="165"/>
        <v>2.2093861981653124E-26</v>
      </c>
      <c r="P293" s="26">
        <f t="shared" si="165"/>
        <v>1.6018049936698633E-25</v>
      </c>
      <c r="Q293" s="26">
        <f t="shared" si="165"/>
        <v>1.0719771880713714E-24</v>
      </c>
      <c r="R293" s="26">
        <f t="shared" si="165"/>
        <v>6.6615725258720698E-24</v>
      </c>
      <c r="S293" s="26">
        <f t="shared" si="165"/>
        <v>3.8637120650057998E-23</v>
      </c>
      <c r="T293" s="26">
        <f t="shared" si="152"/>
        <v>2.1008934353469065E-22</v>
      </c>
      <c r="U293" s="26">
        <f t="shared" si="152"/>
        <v>1.0751631110304682E-21</v>
      </c>
      <c r="V293" s="26">
        <f t="shared" si="152"/>
        <v>5.1966217033139572E-21</v>
      </c>
      <c r="W293" s="26">
        <f t="shared" si="152"/>
        <v>2.3795057273069225E-20</v>
      </c>
      <c r="X293" s="26">
        <f t="shared" si="152"/>
        <v>1.0350849913785163E-19</v>
      </c>
      <c r="Y293" s="26">
        <f t="shared" si="152"/>
        <v>4.2882092499967058E-19</v>
      </c>
      <c r="Z293" s="26">
        <f t="shared" si="152"/>
        <v>1.6957918397714187E-18</v>
      </c>
      <c r="AA293" s="26">
        <f t="shared" si="152"/>
        <v>6.4145169591353875E-18</v>
      </c>
      <c r="AB293" s="26">
        <f t="shared" si="152"/>
        <v>2.3252623976865782E-17</v>
      </c>
      <c r="AC293" s="26">
        <f t="shared" si="152"/>
        <v>8.0919131439493005E-17</v>
      </c>
      <c r="AD293" s="26">
        <f t="shared" si="152"/>
        <v>2.707678628936867E-16</v>
      </c>
      <c r="AE293" s="26">
        <f t="shared" si="152"/>
        <v>8.7247422487965817E-16</v>
      </c>
      <c r="AF293" s="26">
        <f t="shared" si="152"/>
        <v>2.7109020558760967E-15</v>
      </c>
      <c r="AG293" s="26">
        <f t="shared" si="152"/>
        <v>8.1327061676282797E-15</v>
      </c>
      <c r="AH293" s="26">
        <f t="shared" si="152"/>
        <v>2.3584847886121851E-14</v>
      </c>
      <c r="AI293" s="26">
        <f t="shared" si="150"/>
        <v>6.6189734390084085E-14</v>
      </c>
      <c r="AJ293" s="26">
        <f t="shared" si="150"/>
        <v>1.79953340373041E-13</v>
      </c>
      <c r="AK293" s="26">
        <f t="shared" si="150"/>
        <v>4.744224428016539E-13</v>
      </c>
      <c r="AL293" s="26">
        <f t="shared" si="150"/>
        <v>1.2139633095218785E-12</v>
      </c>
      <c r="AM293" s="26">
        <f t="shared" si="150"/>
        <v>3.0175659408115183E-12</v>
      </c>
      <c r="AN293" s="26">
        <f t="shared" si="150"/>
        <v>7.2924510236278595E-12</v>
      </c>
      <c r="AO293" s="26">
        <f t="shared" si="150"/>
        <v>1.7147114569070947E-11</v>
      </c>
      <c r="AP293" s="26">
        <f t="shared" si="150"/>
        <v>3.9257867566030825E-11</v>
      </c>
      <c r="AQ293" s="26">
        <f t="shared" si="150"/>
        <v>8.7575243031914732E-11</v>
      </c>
      <c r="AR293" s="26">
        <f t="shared" si="150"/>
        <v>1.9047615359441501E-10</v>
      </c>
      <c r="AS293" s="26">
        <f t="shared" si="150"/>
        <v>4.0418110640766066E-10</v>
      </c>
      <c r="AT293" s="26">
        <f t="shared" si="150"/>
        <v>8.3723229184443883E-10</v>
      </c>
      <c r="AU293" s="26">
        <f t="shared" si="150"/>
        <v>1.6939351021038666E-9</v>
      </c>
      <c r="AV293" s="26">
        <f t="shared" si="150"/>
        <v>3.3493716791599034E-9</v>
      </c>
      <c r="AW293" s="26">
        <f t="shared" si="150"/>
        <v>6.4754519130424688E-9</v>
      </c>
      <c r="AX293" s="26">
        <f t="shared" ref="AX293" si="166">$B293*AX$221</f>
        <v>1.2247050357275992E-8</v>
      </c>
      <c r="AY293" s="26">
        <f t="shared" si="151"/>
        <v>2.2670071937936546E-8</v>
      </c>
      <c r="AZ293" s="26">
        <f t="shared" si="151"/>
        <v>4.1089505387509874E-8</v>
      </c>
      <c r="BA293" s="26">
        <f t="shared" si="151"/>
        <v>7.2954836096191054E-8</v>
      </c>
      <c r="BB293" s="26">
        <f t="shared" si="151"/>
        <v>1.2694141480737284E-7</v>
      </c>
      <c r="BC293" s="26">
        <f t="shared" si="151"/>
        <v>2.165471193772826E-7</v>
      </c>
      <c r="BD293" s="26">
        <f t="shared" si="151"/>
        <v>3.6229998818891319E-7</v>
      </c>
      <c r="BE293" s="26">
        <f t="shared" si="151"/>
        <v>5.9471884853651837E-7</v>
      </c>
      <c r="BF293" s="26">
        <f t="shared" si="151"/>
        <v>9.5815814486439288E-7</v>
      </c>
      <c r="BG293" s="26">
        <f t="shared" si="151"/>
        <v>1.5156319746036805E-6</v>
      </c>
      <c r="BH293" s="26">
        <f t="shared" si="151"/>
        <v>2.354642531973573E-6</v>
      </c>
      <c r="BI293" s="26">
        <f t="shared" si="151"/>
        <v>3.5939280751175626E-6</v>
      </c>
      <c r="BJ293" s="26">
        <f t="shared" si="151"/>
        <v>5.3908921126763148E-6</v>
      </c>
      <c r="BK293" s="26">
        <f t="shared" si="151"/>
        <v>7.9492815898786284E-6</v>
      </c>
      <c r="BL293" s="26">
        <f t="shared" si="151"/>
        <v>1.1526458305324051E-5</v>
      </c>
      <c r="BM293" s="26">
        <f t="shared" si="151"/>
        <v>1.6439374960052336E-5</v>
      </c>
      <c r="BN293" s="26">
        <f t="shared" ref="BN293:CC314" si="167">$B293*BN$221</f>
        <v>2.3068155185879877E-5</v>
      </c>
      <c r="BO293" s="26">
        <f t="shared" si="155"/>
        <v>3.1856023828119804E-5</v>
      </c>
      <c r="BP293" s="26">
        <f t="shared" si="155"/>
        <v>4.3304282391350481E-5</v>
      </c>
      <c r="BQ293" s="26">
        <f t="shared" si="155"/>
        <v>5.7961116431499759E-5</v>
      </c>
      <c r="BR293" s="26">
        <f t="shared" si="155"/>
        <v>7.6403289841522331E-5</v>
      </c>
      <c r="BS293" s="26">
        <f t="shared" si="155"/>
        <v>9.9210242033021684E-5</v>
      </c>
      <c r="BT293" s="26">
        <f t="shared" si="155"/>
        <v>1.2693075083636577E-4</v>
      </c>
      <c r="BU293" s="26">
        <f t="shared" si="155"/>
        <v>1.6004312061976595E-4</v>
      </c>
      <c r="BV293" s="26">
        <f t="shared" si="155"/>
        <v>1.989107356274231E-4</v>
      </c>
      <c r="BW293" s="26">
        <f t="shared" si="155"/>
        <v>2.4373569013501182E-4</v>
      </c>
      <c r="BX293" s="26">
        <f t="shared" si="155"/>
        <v>2.9451395891313904E-4</v>
      </c>
      <c r="BY293" s="26">
        <f t="shared" si="155"/>
        <v>3.5099608801976884E-4</v>
      </c>
      <c r="BZ293" s="26">
        <f t="shared" si="155"/>
        <v>4.1265756294216009E-4</v>
      </c>
      <c r="CA293" s="26">
        <f t="shared" si="155"/>
        <v>4.7868277301290599E-4</v>
      </c>
      <c r="CB293" s="26">
        <f t="shared" si="155"/>
        <v>5.4796580594898504E-4</v>
      </c>
      <c r="CC293" s="26">
        <f t="shared" si="155"/>
        <v>6.1913019633196974E-4</v>
      </c>
      <c r="CD293" s="26">
        <f t="shared" si="155"/>
        <v>6.9056829590873601E-4</v>
      </c>
      <c r="CE293" s="26">
        <f t="shared" si="154"/>
        <v>7.6049926258303711E-4</v>
      </c>
      <c r="CF293" s="26">
        <f t="shared" si="154"/>
        <v>8.2704294805905298E-4</v>
      </c>
      <c r="CG293" s="26">
        <f t="shared" si="154"/>
        <v>8.8830538865601984E-4</v>
      </c>
      <c r="CH293" s="26">
        <f t="shared" si="154"/>
        <v>9.4247035137894845E-4</v>
      </c>
      <c r="CI293" s="26">
        <f t="shared" si="154"/>
        <v>9.8789060927672863E-4</v>
      </c>
      <c r="CJ293" s="26">
        <f t="shared" si="154"/>
        <v>1.0231724167508974E-3</v>
      </c>
      <c r="CK293" s="26">
        <f t="shared" si="162"/>
        <v>1.0472470618509185E-3</v>
      </c>
      <c r="CL293" s="26">
        <f t="shared" si="162"/>
        <v>1.0594243532677898E-3</v>
      </c>
      <c r="CM293" s="26">
        <f t="shared" si="162"/>
        <v>1.05942435326779E-3</v>
      </c>
      <c r="CN293" s="26">
        <f t="shared" si="162"/>
        <v>1.047385440162474E-3</v>
      </c>
      <c r="CO293" s="26">
        <f t="shared" si="162"/>
        <v>1.0238486886981492E-3</v>
      </c>
      <c r="CP293" s="26">
        <f t="shared" si="162"/>
        <v>9.8972039907487702E-4</v>
      </c>
      <c r="CQ293" s="26">
        <f t="shared" si="162"/>
        <v>9.4621620570894916E-4</v>
      </c>
      <c r="CR293" s="26">
        <f t="shared" si="162"/>
        <v>8.9479141192041892E-4</v>
      </c>
      <c r="CS293" s="26">
        <f t="shared" si="162"/>
        <v>8.3706293373200541E-4</v>
      </c>
      <c r="CT293" s="26">
        <f t="shared" si="162"/>
        <v>7.7472845994345173E-4</v>
      </c>
      <c r="CU293" s="26">
        <f t="shared" si="162"/>
        <v>7.0948816857979279E-4</v>
      </c>
      <c r="CV293" s="26">
        <f t="shared" si="162"/>
        <v>6.4297365277543584E-4</v>
      </c>
      <c r="CW293" s="26">
        <f t="shared" si="162"/>
        <v>5.7668770919033991E-4</v>
      </c>
      <c r="CX293" s="26">
        <f t="shared" si="162"/>
        <v>5.119574561179538E-4</v>
      </c>
      <c r="CY293" s="26">
        <f t="shared" si="162"/>
        <v>4.4990200689153602E-4</v>
      </c>
      <c r="CZ293" s="26">
        <f t="shared" si="162"/>
        <v>3.9141474599563644E-4</v>
      </c>
      <c r="DA293" s="26">
        <f t="shared" si="158"/>
        <v>3.3715923664970684E-4</v>
      </c>
      <c r="DB293" s="26">
        <f t="shared" si="158"/>
        <v>2.8757699596592567E-4</v>
      </c>
      <c r="DC293" s="26">
        <f t="shared" si="158"/>
        <v>2.4290484125277323E-4</v>
      </c>
      <c r="DD293" s="26">
        <f t="shared" si="158"/>
        <v>2.0319924220183865E-4</v>
      </c>
      <c r="DE293" s="26">
        <f t="shared" si="158"/>
        <v>1.683650863958092E-4</v>
      </c>
      <c r="DF293" s="26">
        <f t="shared" si="158"/>
        <v>1.3818643883429602E-4</v>
      </c>
      <c r="DG293" s="26">
        <f t="shared" si="158"/>
        <v>1.1235719793068949E-4</v>
      </c>
      <c r="DH293" s="26">
        <f t="shared" si="158"/>
        <v>9.050996499972219E-5</v>
      </c>
      <c r="DI293" s="26">
        <f t="shared" si="158"/>
        <v>7.2241898669502964E-5</v>
      </c>
      <c r="DJ293" s="26">
        <f t="shared" si="158"/>
        <v>5.7136774402243248E-5</v>
      </c>
      <c r="DK293" s="26">
        <f t="shared" si="158"/>
        <v>4.4782877234190649E-5</v>
      </c>
      <c r="DL293" s="26">
        <f t="shared" si="158"/>
        <v>3.4786699280130358E-5</v>
      </c>
      <c r="DM293" s="26">
        <f t="shared" si="158"/>
        <v>2.6782679976737509E-5</v>
      </c>
      <c r="DN293" s="26">
        <f t="shared" si="158"/>
        <v>2.0439413666457559E-5</v>
      </c>
      <c r="DO293" s="26">
        <f t="shared" si="156"/>
        <v>1.5462860773754864E-5</v>
      </c>
      <c r="DP293" s="26">
        <f t="shared" si="156"/>
        <v>1.1597145580316129E-5</v>
      </c>
      <c r="DQ293" s="26">
        <f t="shared" si="156"/>
        <v>8.6235185084401483E-6</v>
      </c>
      <c r="DR293" s="26">
        <f t="shared" si="156"/>
        <v>6.3580178833415285E-6</v>
      </c>
      <c r="DS293" s="26">
        <f t="shared" si="156"/>
        <v>4.6482987886614399E-6</v>
      </c>
      <c r="DT293" s="26">
        <f t="shared" si="156"/>
        <v>3.3700166217795295E-6</v>
      </c>
      <c r="DU293" s="26">
        <f t="shared" si="156"/>
        <v>2.4230698024365172E-6</v>
      </c>
      <c r="DV293" s="26">
        <f t="shared" si="156"/>
        <v>1.7279268263276854E-6</v>
      </c>
      <c r="DW293" s="26">
        <f t="shared" si="156"/>
        <v>1.222192145451295E-6</v>
      </c>
      <c r="DX293" s="26">
        <f t="shared" si="156"/>
        <v>8.5750577946985822E-7</v>
      </c>
      <c r="DY293" s="26">
        <f t="shared" si="146"/>
        <v>5.9682402251102477E-7</v>
      </c>
      <c r="DZ293" s="26">
        <f t="shared" si="146"/>
        <v>4.1209277744808699E-7</v>
      </c>
      <c r="EA293" s="26">
        <f t="shared" si="146"/>
        <v>2.8229977667703387E-7</v>
      </c>
      <c r="EB293" s="26">
        <f t="shared" si="146"/>
        <v>1.918756294601724E-7</v>
      </c>
      <c r="EC293" s="26">
        <f t="shared" si="146"/>
        <v>1.2940449428709261E-7</v>
      </c>
      <c r="ED293" s="26">
        <f t="shared" si="146"/>
        <v>8.6601469253669906E-8</v>
      </c>
      <c r="EE293" s="26">
        <f t="shared" si="146"/>
        <v>5.7513952863124025E-8</v>
      </c>
      <c r="EF293" s="26">
        <f t="shared" si="146"/>
        <v>3.7906923477968485E-8</v>
      </c>
      <c r="EG293" s="26">
        <f t="shared" si="146"/>
        <v>2.4796258214911547E-8</v>
      </c>
      <c r="EH293" s="26">
        <f t="shared" si="146"/>
        <v>1.6099063169383009E-8</v>
      </c>
      <c r="EI293" s="26">
        <f t="shared" si="146"/>
        <v>1.037495182026903E-8</v>
      </c>
      <c r="EJ293" s="26">
        <f t="shared" si="146"/>
        <v>6.6369177085543689E-9</v>
      </c>
      <c r="EK293" s="26">
        <f t="shared" si="146"/>
        <v>4.2146849682061176E-9</v>
      </c>
      <c r="EL293" s="26">
        <f t="shared" si="146"/>
        <v>2.6570840016951397E-9</v>
      </c>
      <c r="EM293" s="26">
        <f t="shared" si="146"/>
        <v>1.6630669650897745E-9</v>
      </c>
      <c r="EN293" s="26">
        <f t="shared" si="146"/>
        <v>1.0334773283057849E-9</v>
      </c>
      <c r="EO293" s="26">
        <f t="shared" si="159"/>
        <v>6.3767750044399389E-10</v>
      </c>
      <c r="EP293" s="26">
        <f t="shared" si="159"/>
        <v>3.9068973618751686E-10</v>
      </c>
      <c r="EQ293" s="26">
        <f t="shared" si="159"/>
        <v>2.3769235698121418E-10</v>
      </c>
      <c r="ER293" s="26">
        <f t="shared" si="159"/>
        <v>1.4360579900948504E-10</v>
      </c>
      <c r="ES293" s="26">
        <f t="shared" si="159"/>
        <v>8.6163479405690448E-11</v>
      </c>
      <c r="ET293" s="26">
        <f t="shared" si="159"/>
        <v>5.1343991152706961E-11</v>
      </c>
      <c r="EU293" s="26">
        <f t="shared" si="159"/>
        <v>3.0387260069968539E-11</v>
      </c>
      <c r="EV293" s="26">
        <f t="shared" si="159"/>
        <v>1.7862781257346852E-11</v>
      </c>
      <c r="EW293" s="26">
        <f t="shared" si="159"/>
        <v>1.0429946103283039E-11</v>
      </c>
      <c r="EX293" s="26">
        <f t="shared" si="159"/>
        <v>6.0493687399042148E-12</v>
      </c>
      <c r="EY293" s="26">
        <f t="shared" si="159"/>
        <v>3.4853978832560482E-12</v>
      </c>
      <c r="EZ293" s="26">
        <f t="shared" si="159"/>
        <v>1.9949316831794051E-12</v>
      </c>
      <c r="FA293" s="26">
        <f t="shared" si="159"/>
        <v>1.1343729178863516E-12</v>
      </c>
      <c r="FB293" s="26">
        <f t="shared" si="159"/>
        <v>6.4084703802669821E-13</v>
      </c>
      <c r="FC293" s="26">
        <f t="shared" si="159"/>
        <v>3.5970124069886013E-13</v>
      </c>
      <c r="FD293" s="26">
        <f t="shared" si="159"/>
        <v>2.00602615005129E-13</v>
      </c>
      <c r="FE293" s="26">
        <f t="shared" si="161"/>
        <v>1.1116195863341697E-13</v>
      </c>
      <c r="FF293" s="26">
        <f t="shared" si="161"/>
        <v>6.1209432918400512E-14</v>
      </c>
      <c r="FG293" s="26">
        <f t="shared" si="161"/>
        <v>3.3491953861011316E-14</v>
      </c>
      <c r="FH293" s="26">
        <f t="shared" si="161"/>
        <v>1.821124991192489E-14</v>
      </c>
    </row>
    <row r="294" spans="2:164" ht="19.2" customHeight="1" x14ac:dyDescent="0.3">
      <c r="B294" s="26">
        <f t="shared" si="163"/>
        <v>2.7936187684519543E-2</v>
      </c>
      <c r="C294" s="3">
        <v>71</v>
      </c>
      <c r="D294" s="26">
        <f t="shared" si="165"/>
        <v>4.5977697032042096E-40</v>
      </c>
      <c r="E294" s="26">
        <f t="shared" si="165"/>
        <v>4.0000596417876626E-38</v>
      </c>
      <c r="F294" s="26">
        <f t="shared" si="165"/>
        <v>1.7400259441776156E-36</v>
      </c>
      <c r="G294" s="26">
        <f t="shared" si="165"/>
        <v>5.0460752381151487E-35</v>
      </c>
      <c r="H294" s="26">
        <f t="shared" si="165"/>
        <v>1.097521364290042E-33</v>
      </c>
      <c r="I294" s="26">
        <f t="shared" si="165"/>
        <v>1.9096871738646767E-32</v>
      </c>
      <c r="J294" s="26">
        <f t="shared" si="165"/>
        <v>2.7690464021037536E-31</v>
      </c>
      <c r="K294" s="26">
        <f t="shared" si="165"/>
        <v>3.4415290997575265E-30</v>
      </c>
      <c r="L294" s="26">
        <f t="shared" si="165"/>
        <v>3.7426628959863287E-29</v>
      </c>
      <c r="M294" s="26">
        <f t="shared" si="165"/>
        <v>3.6179074661201093E-28</v>
      </c>
      <c r="N294" s="26">
        <f t="shared" si="165"/>
        <v>3.147579495524534E-27</v>
      </c>
      <c r="O294" s="26">
        <f t="shared" si="165"/>
        <v>2.4894492373693652E-26</v>
      </c>
      <c r="P294" s="26">
        <f t="shared" si="165"/>
        <v>1.804850697092803E-25</v>
      </c>
      <c r="Q294" s="26">
        <f t="shared" si="165"/>
        <v>1.2078616203621082E-24</v>
      </c>
      <c r="R294" s="26">
        <f t="shared" si="165"/>
        <v>7.5059972122502183E-24</v>
      </c>
      <c r="S294" s="26">
        <f t="shared" si="165"/>
        <v>4.3534783831051254E-23</v>
      </c>
      <c r="T294" s="26">
        <f t="shared" si="152"/>
        <v>2.3672038708134151E-22</v>
      </c>
      <c r="U294" s="26">
        <f t="shared" si="152"/>
        <v>1.2114513927103864E-21</v>
      </c>
      <c r="V294" s="26">
        <f t="shared" si="152"/>
        <v>5.8553483981002312E-21</v>
      </c>
      <c r="W294" s="26">
        <f t="shared" si="152"/>
        <v>2.6811332138669544E-20</v>
      </c>
      <c r="X294" s="26">
        <f t="shared" si="152"/>
        <v>1.1662929480321307E-19</v>
      </c>
      <c r="Y294" s="26">
        <f t="shared" si="152"/>
        <v>4.8317850704188219E-19</v>
      </c>
      <c r="Z294" s="26">
        <f t="shared" si="152"/>
        <v>1.9107513687565276E-18</v>
      </c>
      <c r="AA294" s="26">
        <f t="shared" si="152"/>
        <v>7.2276247426877584E-18</v>
      </c>
      <c r="AB294" s="26">
        <f t="shared" si="152"/>
        <v>2.6200139692243127E-17</v>
      </c>
      <c r="AC294" s="26">
        <f t="shared" si="152"/>
        <v>9.1176486129006179E-17</v>
      </c>
      <c r="AD294" s="26">
        <f t="shared" si="152"/>
        <v>3.0509054973936518E-16</v>
      </c>
      <c r="AE294" s="26">
        <f t="shared" si="152"/>
        <v>9.8306954916017779E-16</v>
      </c>
      <c r="AF294" s="26">
        <f t="shared" si="152"/>
        <v>3.0545375277477135E-15</v>
      </c>
      <c r="AG294" s="26">
        <f t="shared" si="152"/>
        <v>9.1636125832431288E-15</v>
      </c>
      <c r="AH294" s="26">
        <f t="shared" si="152"/>
        <v>2.6574476491404896E-14</v>
      </c>
      <c r="AI294" s="26">
        <f t="shared" si="152"/>
        <v>7.4579982411362323E-14</v>
      </c>
      <c r="AJ294" s="26">
        <f t="shared" ref="AJ294:AY309" si="168">$B294*AJ$221</f>
        <v>2.027643271808912E-13</v>
      </c>
      <c r="AK294" s="26">
        <f t="shared" si="168"/>
        <v>5.3456049893144086E-13</v>
      </c>
      <c r="AL294" s="26">
        <f t="shared" si="168"/>
        <v>1.3678459825598627E-12</v>
      </c>
      <c r="AM294" s="26">
        <f t="shared" si="168"/>
        <v>3.400074299505935E-12</v>
      </c>
      <c r="AN294" s="26">
        <f t="shared" si="168"/>
        <v>8.216846223806037E-12</v>
      </c>
      <c r="AO294" s="26">
        <f t="shared" si="168"/>
        <v>1.9320692472192608E-11</v>
      </c>
      <c r="AP294" s="26">
        <f t="shared" si="168"/>
        <v>4.4234216975809371E-11</v>
      </c>
      <c r="AQ294" s="26">
        <f t="shared" si="168"/>
        <v>9.8676330176805297E-11</v>
      </c>
      <c r="AR294" s="26">
        <f t="shared" si="168"/>
        <v>2.1462101813455208E-10</v>
      </c>
      <c r="AS294" s="26">
        <f t="shared" si="168"/>
        <v>4.5541533116356115E-10</v>
      </c>
      <c r="AT294" s="26">
        <f t="shared" si="168"/>
        <v>9.4336032883880402E-10</v>
      </c>
      <c r="AU294" s="26">
        <f t="shared" si="168"/>
        <v>1.9086592699761873E-9</v>
      </c>
      <c r="AV294" s="26">
        <f t="shared" si="168"/>
        <v>3.7739399201801715E-9</v>
      </c>
      <c r="AW294" s="26">
        <f t="shared" si="168"/>
        <v>7.2962838456816531E-9</v>
      </c>
      <c r="AX294" s="26">
        <f t="shared" si="168"/>
        <v>1.3799493360310973E-8</v>
      </c>
      <c r="AY294" s="26">
        <f t="shared" si="168"/>
        <v>2.5543743028660889E-8</v>
      </c>
      <c r="AZ294" s="26">
        <f t="shared" ref="AZ294:BM308" si="169">$B294*AZ$221</f>
        <v>4.6298034239447737E-8</v>
      </c>
      <c r="BA294" s="26">
        <f t="shared" si="169"/>
        <v>8.2202632221060326E-8</v>
      </c>
      <c r="BB294" s="26">
        <f t="shared" si="169"/>
        <v>1.4303258006464542E-7</v>
      </c>
      <c r="BC294" s="26">
        <f t="shared" si="169"/>
        <v>2.4399675422792401E-7</v>
      </c>
      <c r="BD294" s="26">
        <f t="shared" si="169"/>
        <v>4.0822533880440911E-7</v>
      </c>
      <c r="BE294" s="26">
        <f t="shared" si="169"/>
        <v>6.7010574482987971E-7</v>
      </c>
      <c r="BF294" s="26">
        <f t="shared" si="169"/>
        <v>1.0796148111148086E-6</v>
      </c>
      <c r="BG294" s="26">
        <f t="shared" si="169"/>
        <v>1.7077543375816114E-6</v>
      </c>
      <c r="BH294" s="26">
        <f t="shared" si="169"/>
        <v>2.6531183458857153E-6</v>
      </c>
      <c r="BI294" s="26">
        <f t="shared" si="169"/>
        <v>4.0494964226676753E-6</v>
      </c>
      <c r="BJ294" s="26">
        <f t="shared" si="169"/>
        <v>6.0742446340014799E-6</v>
      </c>
      <c r="BK294" s="26">
        <f t="shared" si="169"/>
        <v>8.9569370026801411E-6</v>
      </c>
      <c r="BL294" s="26">
        <f t="shared" si="169"/>
        <v>1.2987558653886251E-5</v>
      </c>
      <c r="BM294" s="26">
        <f t="shared" si="169"/>
        <v>1.8523239391608261E-5</v>
      </c>
      <c r="BN294" s="26">
        <f t="shared" si="167"/>
        <v>2.5992287533385771E-5</v>
      </c>
      <c r="BO294" s="26">
        <f t="shared" si="155"/>
        <v>3.5894111355627937E-5</v>
      </c>
      <c r="BP294" s="26">
        <f t="shared" si="155"/>
        <v>4.8793557624056866E-5</v>
      </c>
      <c r="BQ294" s="26">
        <f t="shared" si="155"/>
        <v>6.5308300204506753E-5</v>
      </c>
      <c r="BR294" s="26">
        <f t="shared" si="155"/>
        <v>8.6088213905940629E-5</v>
      </c>
      <c r="BS294" s="26">
        <f t="shared" si="155"/>
        <v>1.1178618820622158E-4</v>
      </c>
      <c r="BT294" s="26">
        <f t="shared" si="155"/>
        <v>1.4302056432266563E-4</v>
      </c>
      <c r="BU294" s="26">
        <f t="shared" si="155"/>
        <v>1.8033027675466582E-4</v>
      </c>
      <c r="BV294" s="26">
        <f t="shared" si="155"/>
        <v>2.2412477253794144E-4</v>
      </c>
      <c r="BW294" s="26">
        <f t="shared" si="155"/>
        <v>2.7463176353240761E-4</v>
      </c>
      <c r="BX294" s="26">
        <f t="shared" si="155"/>
        <v>3.3184671426832559E-4</v>
      </c>
      <c r="BY294" s="26">
        <f t="shared" si="155"/>
        <v>3.9548854988142955E-4</v>
      </c>
      <c r="BZ294" s="26">
        <f t="shared" si="155"/>
        <v>4.6496626810384222E-4</v>
      </c>
      <c r="CA294" s="26">
        <f t="shared" si="155"/>
        <v>5.3936087100045732E-4</v>
      </c>
      <c r="CB294" s="26">
        <f t="shared" si="155"/>
        <v>6.174262602242083E-4</v>
      </c>
      <c r="CC294" s="26">
        <f t="shared" si="155"/>
        <v>6.9761148882475444E-4</v>
      </c>
      <c r="CD294" s="26">
        <f t="shared" si="155"/>
        <v>7.7810512215068829E-4</v>
      </c>
      <c r="CE294" s="26">
        <f t="shared" si="154"/>
        <v>8.5690057755835136E-4</v>
      </c>
      <c r="CF294" s="26">
        <f t="shared" si="154"/>
        <v>9.3187937809470728E-4</v>
      </c>
      <c r="CG294" s="26">
        <f t="shared" si="154"/>
        <v>1.0009074801757966E-3</v>
      </c>
      <c r="CH294" s="26">
        <f t="shared" si="154"/>
        <v>1.0619384240889557E-3</v>
      </c>
      <c r="CI294" s="26">
        <f t="shared" si="154"/>
        <v>1.1131161794667363E-3</v>
      </c>
      <c r="CJ294" s="26">
        <f t="shared" si="154"/>
        <v>1.1528703287334054E-3</v>
      </c>
      <c r="CK294" s="26">
        <f t="shared" si="162"/>
        <v>1.1799966894094854E-3</v>
      </c>
      <c r="CL294" s="26">
        <f t="shared" si="162"/>
        <v>1.1937175811468051E-3</v>
      </c>
      <c r="CM294" s="26">
        <f t="shared" si="162"/>
        <v>1.1937175811468053E-3</v>
      </c>
      <c r="CN294" s="26">
        <f t="shared" si="162"/>
        <v>1.1801526086337734E-3</v>
      </c>
      <c r="CO294" s="26">
        <f t="shared" si="162"/>
        <v>1.1536323252936888E-3</v>
      </c>
      <c r="CP294" s="26">
        <f t="shared" si="162"/>
        <v>1.1151779144505654E-3</v>
      </c>
      <c r="CQ294" s="26">
        <f t="shared" si="162"/>
        <v>1.0661591050241676E-3</v>
      </c>
      <c r="CR294" s="26">
        <f t="shared" si="162"/>
        <v>1.0082156754032887E-3</v>
      </c>
      <c r="CS294" s="26">
        <f t="shared" si="162"/>
        <v>9.4316950279662551E-4</v>
      </c>
      <c r="CT294" s="26">
        <f t="shared" si="162"/>
        <v>8.729334759926214E-4</v>
      </c>
      <c r="CU294" s="26">
        <f t="shared" si="162"/>
        <v>7.9942328854061139E-4</v>
      </c>
      <c r="CV294" s="26">
        <f t="shared" si="162"/>
        <v>7.2447735523992749E-4</v>
      </c>
      <c r="CW294" s="26">
        <f t="shared" si="162"/>
        <v>6.4978896810179122E-4</v>
      </c>
      <c r="CX294" s="26">
        <f t="shared" si="162"/>
        <v>5.7685347168220133E-4</v>
      </c>
      <c r="CY294" s="26">
        <f t="shared" si="162"/>
        <v>5.0693183875102639E-4</v>
      </c>
      <c r="CZ294" s="26">
        <f t="shared" si="162"/>
        <v>4.4103069971339299E-4</v>
      </c>
      <c r="DA294" s="26">
        <f t="shared" si="158"/>
        <v>3.7989773143628927E-4</v>
      </c>
      <c r="DB294" s="26">
        <f t="shared" si="158"/>
        <v>3.2403041798977528E-4</v>
      </c>
      <c r="DC294" s="26">
        <f t="shared" si="158"/>
        <v>2.7369559577777256E-4</v>
      </c>
      <c r="DD294" s="26">
        <f t="shared" si="158"/>
        <v>2.2895689262178995E-4</v>
      </c>
      <c r="DE294" s="26">
        <f t="shared" si="158"/>
        <v>1.8970713960091173E-4</v>
      </c>
      <c r="DF294" s="26">
        <f t="shared" si="158"/>
        <v>1.5570302967244618E-4</v>
      </c>
      <c r="DG294" s="26">
        <f t="shared" si="158"/>
        <v>1.2659965964021349E-4</v>
      </c>
      <c r="DH294" s="26">
        <f t="shared" si="158"/>
        <v>1.0198305915461652E-4</v>
      </c>
      <c r="DI294" s="26">
        <f t="shared" si="158"/>
        <v>8.1399322444510353E-5</v>
      </c>
      <c r="DJ294" s="26">
        <f t="shared" si="158"/>
        <v>6.4379464115203641E-5</v>
      </c>
      <c r="DK294" s="26">
        <f t="shared" si="158"/>
        <v>5.0459579982186632E-5</v>
      </c>
      <c r="DL294" s="26">
        <f t="shared" si="158"/>
        <v>3.9196280879020104E-5</v>
      </c>
      <c r="DM294" s="26">
        <f t="shared" si="158"/>
        <v>3.0177667579422537E-5</v>
      </c>
      <c r="DN294" s="26">
        <f t="shared" si="158"/>
        <v>2.3030325257980341E-5</v>
      </c>
      <c r="DO294" s="26">
        <f t="shared" si="156"/>
        <v>1.7422941716906885E-5</v>
      </c>
      <c r="DP294" s="26">
        <f t="shared" si="156"/>
        <v>1.3067206287680142E-5</v>
      </c>
      <c r="DQ294" s="26">
        <f t="shared" si="156"/>
        <v>9.7166405728903041E-6</v>
      </c>
      <c r="DR294" s="26">
        <f t="shared" si="156"/>
        <v>7.1639638122158053E-6</v>
      </c>
      <c r="DS294" s="26">
        <f t="shared" si="156"/>
        <v>5.2375197618720435E-6</v>
      </c>
      <c r="DT294" s="26">
        <f t="shared" si="156"/>
        <v>3.7972018273572152E-6</v>
      </c>
      <c r="DU294" s="26">
        <f t="shared" si="156"/>
        <v>2.7302194957031172E-6</v>
      </c>
      <c r="DV294" s="26">
        <f t="shared" si="156"/>
        <v>1.9469598043128843E-6</v>
      </c>
      <c r="DW294" s="26">
        <f t="shared" si="156"/>
        <v>1.377117910367656E-6</v>
      </c>
      <c r="DX294" s="26">
        <f t="shared" si="156"/>
        <v>9.6620369517730466E-7</v>
      </c>
      <c r="DY294" s="26">
        <f t="shared" si="156"/>
        <v>6.7247777184340803E-7</v>
      </c>
      <c r="DZ294" s="26">
        <f t="shared" si="156"/>
        <v>4.6432989008235135E-7</v>
      </c>
      <c r="EA294" s="26">
        <f t="shared" si="156"/>
        <v>3.1808425541074229E-7</v>
      </c>
      <c r="EB294" s="26">
        <f t="shared" si="146"/>
        <v>2.1619789234948997E-7</v>
      </c>
      <c r="EC294" s="26">
        <f t="shared" si="146"/>
        <v>1.4580788088686488E-7</v>
      </c>
      <c r="ED294" s="26">
        <f t="shared" si="146"/>
        <v>9.7579120285825221E-8</v>
      </c>
      <c r="EE294" s="26">
        <f t="shared" si="146"/>
        <v>6.4804453930280567E-8</v>
      </c>
      <c r="EF294" s="26">
        <f t="shared" si="146"/>
        <v>4.2712026454048988E-8</v>
      </c>
      <c r="EG294" s="26">
        <f t="shared" si="146"/>
        <v>2.7939445875956663E-8</v>
      </c>
      <c r="EH294" s="26">
        <f t="shared" si="146"/>
        <v>1.8139789486628738E-8</v>
      </c>
      <c r="EI294" s="26">
        <f t="shared" si="146"/>
        <v>1.1690086558049608E-8</v>
      </c>
      <c r="EJ294" s="26">
        <f t="shared" si="146"/>
        <v>7.478217136399286E-9</v>
      </c>
      <c r="EK294" s="26">
        <f t="shared" si="146"/>
        <v>4.7489408092463285E-9</v>
      </c>
      <c r="EL294" s="26">
        <f t="shared" si="146"/>
        <v>2.9938974666987481E-9</v>
      </c>
      <c r="EM294" s="26">
        <f t="shared" si="146"/>
        <v>1.873878270523689E-9</v>
      </c>
      <c r="EN294" s="26">
        <f t="shared" si="146"/>
        <v>1.1644814966825743E-9</v>
      </c>
      <c r="EO294" s="26">
        <f t="shared" si="159"/>
        <v>7.1850985965520427E-10</v>
      </c>
      <c r="EP294" s="26">
        <f t="shared" si="159"/>
        <v>4.4021378725354003E-10</v>
      </c>
      <c r="EQ294" s="26">
        <f t="shared" si="159"/>
        <v>2.678223740633398E-10</v>
      </c>
      <c r="ER294" s="26">
        <f t="shared" si="159"/>
        <v>1.618093509966028E-10</v>
      </c>
      <c r="ES294" s="26">
        <f t="shared" si="159"/>
        <v>9.7085610597961042E-11</v>
      </c>
      <c r="ET294" s="26">
        <f t="shared" si="159"/>
        <v>5.7852384397416281E-11</v>
      </c>
      <c r="EU294" s="26">
        <f t="shared" si="159"/>
        <v>3.4239166276020877E-11</v>
      </c>
      <c r="EV294" s="26">
        <f t="shared" si="159"/>
        <v>2.0127077473066869E-11</v>
      </c>
      <c r="EW294" s="26">
        <f t="shared" si="159"/>
        <v>1.1752051947361166E-11</v>
      </c>
      <c r="EX294" s="26">
        <f t="shared" si="159"/>
        <v>6.8161901294695355E-12</v>
      </c>
      <c r="EY294" s="26">
        <f t="shared" si="159"/>
        <v>3.9272088825420244E-12</v>
      </c>
      <c r="EZ294" s="26">
        <f t="shared" si="159"/>
        <v>2.2478103472443997E-12</v>
      </c>
      <c r="FA294" s="26">
        <f t="shared" si="159"/>
        <v>1.2781666680409591E-12</v>
      </c>
      <c r="FB294" s="26">
        <f t="shared" si="159"/>
        <v>7.2208116960754704E-13</v>
      </c>
      <c r="FC294" s="26">
        <f t="shared" si="159"/>
        <v>4.0529717261843386E-13</v>
      </c>
      <c r="FD294" s="26">
        <f t="shared" si="159"/>
        <v>2.2603111549873685E-13</v>
      </c>
      <c r="FE294" s="26">
        <f t="shared" si="161"/>
        <v>1.2525291113624444E-13</v>
      </c>
      <c r="FF294" s="26">
        <f t="shared" si="161"/>
        <v>6.8968375119324493E-14</v>
      </c>
      <c r="FG294" s="26">
        <f t="shared" si="161"/>
        <v>3.7737412801139498E-14</v>
      </c>
      <c r="FH294" s="26">
        <f t="shared" si="161"/>
        <v>2.0519718210619589E-14</v>
      </c>
    </row>
    <row r="295" spans="2:164" ht="19.2" customHeight="1" x14ac:dyDescent="0.3">
      <c r="B295" s="26">
        <f t="shared" si="163"/>
        <v>3.1040208538355055E-2</v>
      </c>
      <c r="C295" s="3">
        <v>72</v>
      </c>
      <c r="D295" s="26">
        <f t="shared" si="165"/>
        <v>5.1086330035602341E-40</v>
      </c>
      <c r="E295" s="26">
        <f t="shared" si="165"/>
        <v>4.4445107130974038E-38</v>
      </c>
      <c r="F295" s="26">
        <f t="shared" si="165"/>
        <v>1.9333621601973511E-36</v>
      </c>
      <c r="G295" s="26">
        <f t="shared" si="165"/>
        <v>5.6067502645723884E-35</v>
      </c>
      <c r="H295" s="26">
        <f t="shared" si="165"/>
        <v>1.2194681825444915E-33</v>
      </c>
      <c r="I295" s="26">
        <f t="shared" si="165"/>
        <v>2.1218746376274187E-32</v>
      </c>
      <c r="J295" s="26">
        <f t="shared" si="165"/>
        <v>3.0767182245597269E-31</v>
      </c>
      <c r="K295" s="26">
        <f t="shared" si="165"/>
        <v>3.8239212219528081E-30</v>
      </c>
      <c r="L295" s="26">
        <f t="shared" si="165"/>
        <v>4.1585143288736995E-29</v>
      </c>
      <c r="M295" s="26">
        <f t="shared" si="165"/>
        <v>4.0198971845779003E-28</v>
      </c>
      <c r="N295" s="26">
        <f t="shared" si="165"/>
        <v>3.497310550582816E-27</v>
      </c>
      <c r="O295" s="26">
        <f t="shared" si="165"/>
        <v>2.7660547081881842E-26</v>
      </c>
      <c r="P295" s="26">
        <f t="shared" si="165"/>
        <v>2.0053896634364484E-25</v>
      </c>
      <c r="Q295" s="26">
        <f t="shared" si="165"/>
        <v>1.3420684670690095E-24</v>
      </c>
      <c r="R295" s="26">
        <f t="shared" si="165"/>
        <v>8.3399969025002447E-24</v>
      </c>
      <c r="S295" s="26">
        <f t="shared" si="165"/>
        <v>4.8371982034501403E-23</v>
      </c>
      <c r="T295" s="26">
        <f t="shared" ref="T295:AI310" si="170">$B295*T$221</f>
        <v>2.6302265231260174E-22</v>
      </c>
      <c r="U295" s="26">
        <f t="shared" si="170"/>
        <v>1.3460571030115407E-21</v>
      </c>
      <c r="V295" s="26">
        <f t="shared" si="170"/>
        <v>6.5059426645558141E-21</v>
      </c>
      <c r="W295" s="26">
        <f t="shared" si="170"/>
        <v>2.9790369042966167E-20</v>
      </c>
      <c r="X295" s="26">
        <f t="shared" si="170"/>
        <v>1.2958810533690345E-19</v>
      </c>
      <c r="Y295" s="26">
        <f t="shared" si="170"/>
        <v>5.3686500782431367E-19</v>
      </c>
      <c r="Z295" s="26">
        <f t="shared" si="170"/>
        <v>2.1230570763961421E-18</v>
      </c>
      <c r="AA295" s="26">
        <f t="shared" si="170"/>
        <v>8.030694158541955E-18</v>
      </c>
      <c r="AB295" s="26">
        <f t="shared" si="170"/>
        <v>2.9111266324714594E-17</v>
      </c>
      <c r="AC295" s="26">
        <f t="shared" si="170"/>
        <v>1.0130720681000688E-16</v>
      </c>
      <c r="AD295" s="26">
        <f t="shared" si="170"/>
        <v>3.3898949971040586E-16</v>
      </c>
      <c r="AE295" s="26">
        <f t="shared" si="170"/>
        <v>1.0922994990668646E-15</v>
      </c>
      <c r="AF295" s="26">
        <f t="shared" si="170"/>
        <v>3.3939305863863491E-15</v>
      </c>
      <c r="AG295" s="26">
        <f t="shared" si="170"/>
        <v>1.0181791759159035E-14</v>
      </c>
      <c r="AH295" s="26">
        <f t="shared" si="170"/>
        <v>2.9527196101561002E-14</v>
      </c>
      <c r="AI295" s="26">
        <f t="shared" si="170"/>
        <v>8.2866647123735934E-14</v>
      </c>
      <c r="AJ295" s="26">
        <f t="shared" si="168"/>
        <v>2.2529369686765694E-13</v>
      </c>
      <c r="AK295" s="26">
        <f t="shared" si="168"/>
        <v>5.9395610992382333E-13</v>
      </c>
      <c r="AL295" s="26">
        <f t="shared" si="168"/>
        <v>1.5198288695109591E-12</v>
      </c>
      <c r="AM295" s="26">
        <f t="shared" si="168"/>
        <v>3.7778603327843734E-12</v>
      </c>
      <c r="AN295" s="26">
        <f t="shared" si="168"/>
        <v>9.1298291375622651E-12</v>
      </c>
      <c r="AO295" s="26">
        <f t="shared" si="168"/>
        <v>2.1467436080214015E-11</v>
      </c>
      <c r="AP295" s="26">
        <f t="shared" si="168"/>
        <v>4.914912997312153E-11</v>
      </c>
      <c r="AQ295" s="26">
        <f t="shared" si="168"/>
        <v>1.0964036686311702E-10</v>
      </c>
      <c r="AR295" s="26">
        <f t="shared" si="168"/>
        <v>2.3846779792728011E-10</v>
      </c>
      <c r="AS295" s="26">
        <f t="shared" si="168"/>
        <v>5.060170346261792E-10</v>
      </c>
      <c r="AT295" s="26">
        <f t="shared" si="168"/>
        <v>1.048178143154227E-9</v>
      </c>
      <c r="AU295" s="26">
        <f t="shared" si="168"/>
        <v>2.1207325221957642E-9</v>
      </c>
      <c r="AV295" s="26">
        <f t="shared" si="168"/>
        <v>4.1932665779779694E-9</v>
      </c>
      <c r="AW295" s="26">
        <f t="shared" si="168"/>
        <v>8.1069820507573942E-9</v>
      </c>
      <c r="AX295" s="26">
        <f t="shared" si="168"/>
        <v>1.5332770400345529E-8</v>
      </c>
      <c r="AY295" s="26">
        <f t="shared" si="168"/>
        <v>2.8381936698512104E-8</v>
      </c>
      <c r="AZ295" s="26">
        <f t="shared" si="169"/>
        <v>5.1442260266053051E-8</v>
      </c>
      <c r="BA295" s="26">
        <f t="shared" si="169"/>
        <v>9.1336258023400385E-8</v>
      </c>
      <c r="BB295" s="26">
        <f t="shared" si="169"/>
        <v>1.5892508896071716E-7</v>
      </c>
      <c r="BC295" s="26">
        <f t="shared" si="169"/>
        <v>2.7110750469769341E-7</v>
      </c>
      <c r="BD295" s="26">
        <f t="shared" si="169"/>
        <v>4.5358370978267689E-7</v>
      </c>
      <c r="BE295" s="26">
        <f t="shared" si="169"/>
        <v>7.4456193869986651E-7</v>
      </c>
      <c r="BF295" s="26">
        <f t="shared" si="169"/>
        <v>1.1995720123497876E-6</v>
      </c>
      <c r="BG295" s="26">
        <f t="shared" si="169"/>
        <v>1.8975048195351241E-6</v>
      </c>
      <c r="BH295" s="26">
        <f t="shared" si="169"/>
        <v>2.947909273206351E-6</v>
      </c>
      <c r="BI295" s="26">
        <f t="shared" si="169"/>
        <v>4.4994404696307514E-6</v>
      </c>
      <c r="BJ295" s="26">
        <f t="shared" si="169"/>
        <v>6.7491607044460902E-6</v>
      </c>
      <c r="BK295" s="26">
        <f t="shared" si="169"/>
        <v>9.9521522252001598E-6</v>
      </c>
      <c r="BL295" s="26">
        <f t="shared" si="169"/>
        <v>1.4430620726540283E-5</v>
      </c>
      <c r="BM295" s="26">
        <f t="shared" si="169"/>
        <v>2.0581377101786963E-5</v>
      </c>
      <c r="BN295" s="26">
        <f t="shared" si="167"/>
        <v>2.8880319481539752E-5</v>
      </c>
      <c r="BO295" s="26">
        <f t="shared" si="155"/>
        <v>3.9882345950697717E-5</v>
      </c>
      <c r="BP295" s="26">
        <f t="shared" si="155"/>
        <v>5.4215064026729863E-5</v>
      </c>
      <c r="BQ295" s="26">
        <f t="shared" si="155"/>
        <v>7.2564778005007523E-5</v>
      </c>
      <c r="BR295" s="26">
        <f t="shared" si="155"/>
        <v>9.5653571006600727E-5</v>
      </c>
      <c r="BS295" s="26">
        <f t="shared" si="155"/>
        <v>1.2420687578469067E-4</v>
      </c>
      <c r="BT295" s="26">
        <f t="shared" si="155"/>
        <v>1.5891173813629519E-4</v>
      </c>
      <c r="BU295" s="26">
        <f t="shared" si="155"/>
        <v>2.0036697417185093E-4</v>
      </c>
      <c r="BV295" s="26">
        <f t="shared" si="155"/>
        <v>2.4902752504215724E-4</v>
      </c>
      <c r="BW295" s="26">
        <f t="shared" si="155"/>
        <v>3.0514640392489739E-4</v>
      </c>
      <c r="BX295" s="26">
        <f t="shared" si="155"/>
        <v>3.6871857140925073E-4</v>
      </c>
      <c r="BY295" s="26">
        <f t="shared" si="155"/>
        <v>4.3943172209047742E-4</v>
      </c>
      <c r="BZ295" s="26">
        <f t="shared" si="155"/>
        <v>5.1662918678204697E-4</v>
      </c>
      <c r="CA295" s="26">
        <f t="shared" si="155"/>
        <v>5.9928985666717483E-4</v>
      </c>
      <c r="CB295" s="26">
        <f t="shared" si="155"/>
        <v>6.8602917802689824E-4</v>
      </c>
      <c r="CC295" s="26">
        <f t="shared" si="155"/>
        <v>7.7512387647194945E-4</v>
      </c>
      <c r="CD295" s="26">
        <f t="shared" si="155"/>
        <v>8.6456124683409832E-4</v>
      </c>
      <c r="CE295" s="26">
        <f t="shared" si="154"/>
        <v>9.5211175284261285E-4</v>
      </c>
      <c r="CF295" s="26">
        <f t="shared" si="154"/>
        <v>1.0354215312163417E-3</v>
      </c>
      <c r="CG295" s="26">
        <f t="shared" si="154"/>
        <v>1.1121194224175521E-3</v>
      </c>
      <c r="CH295" s="26">
        <f t="shared" si="154"/>
        <v>1.179931582321062E-3</v>
      </c>
      <c r="CI295" s="26">
        <f t="shared" si="154"/>
        <v>1.2367957549630406E-3</v>
      </c>
      <c r="CJ295" s="26">
        <f t="shared" si="154"/>
        <v>1.2809670319260062E-3</v>
      </c>
      <c r="CK295" s="26">
        <f t="shared" si="162"/>
        <v>1.3111074326772063E-3</v>
      </c>
      <c r="CL295" s="26">
        <f t="shared" si="162"/>
        <v>1.326352867940895E-3</v>
      </c>
      <c r="CM295" s="26">
        <f t="shared" si="162"/>
        <v>1.3263528679408952E-3</v>
      </c>
      <c r="CN295" s="26">
        <f t="shared" si="162"/>
        <v>1.3112806762597485E-3</v>
      </c>
      <c r="CO295" s="26">
        <f t="shared" si="162"/>
        <v>1.2818136947707658E-3</v>
      </c>
      <c r="CP295" s="26">
        <f t="shared" si="162"/>
        <v>1.2390865716117396E-3</v>
      </c>
      <c r="CQ295" s="26">
        <f t="shared" si="162"/>
        <v>1.1846212278046311E-3</v>
      </c>
      <c r="CR295" s="26">
        <f t="shared" si="162"/>
        <v>1.1202396393369877E-3</v>
      </c>
      <c r="CS295" s="26">
        <f t="shared" si="162"/>
        <v>1.047966114218473E-3</v>
      </c>
      <c r="CT295" s="26">
        <f t="shared" si="162"/>
        <v>9.6992608443624627E-4</v>
      </c>
      <c r="CU295" s="26">
        <f t="shared" si="162"/>
        <v>8.882480983784573E-4</v>
      </c>
      <c r="CV295" s="26">
        <f t="shared" si="162"/>
        <v>8.0497483915547511E-4</v>
      </c>
      <c r="CW295" s="26">
        <f t="shared" si="162"/>
        <v>7.2198774233532374E-4</v>
      </c>
      <c r="CX295" s="26">
        <f t="shared" si="162"/>
        <v>6.4094830186911273E-4</v>
      </c>
      <c r="CY295" s="26">
        <f t="shared" si="162"/>
        <v>5.6325759861225162E-4</v>
      </c>
      <c r="CZ295" s="26">
        <f t="shared" si="162"/>
        <v>4.9003411079265899E-4</v>
      </c>
      <c r="DA295" s="26">
        <f t="shared" si="158"/>
        <v>4.2210859048476599E-4</v>
      </c>
      <c r="DB295" s="26">
        <f t="shared" si="158"/>
        <v>3.6003379776641705E-4</v>
      </c>
      <c r="DC295" s="26">
        <f t="shared" si="158"/>
        <v>3.0410621753085846E-4</v>
      </c>
      <c r="DD295" s="26">
        <f t="shared" si="158"/>
        <v>2.5439654735754448E-4</v>
      </c>
      <c r="DE295" s="26">
        <f t="shared" si="158"/>
        <v>2.1078571066767974E-4</v>
      </c>
      <c r="DF295" s="26">
        <f t="shared" si="158"/>
        <v>1.73003366302718E-4</v>
      </c>
      <c r="DG295" s="26">
        <f t="shared" si="158"/>
        <v>1.4066628848912613E-4</v>
      </c>
      <c r="DH295" s="26">
        <f t="shared" si="158"/>
        <v>1.1331451017179617E-4</v>
      </c>
      <c r="DI295" s="26">
        <f t="shared" si="158"/>
        <v>9.0443691605011529E-5</v>
      </c>
      <c r="DJ295" s="26">
        <f t="shared" si="158"/>
        <v>7.1532737905781839E-5</v>
      </c>
      <c r="DK295" s="26">
        <f t="shared" si="158"/>
        <v>5.6066199980207383E-5</v>
      </c>
      <c r="DL295" s="26">
        <f t="shared" si="158"/>
        <v>4.3551423198911241E-5</v>
      </c>
      <c r="DM295" s="26">
        <f t="shared" si="158"/>
        <v>3.353074175491394E-5</v>
      </c>
      <c r="DN295" s="26">
        <f t="shared" si="158"/>
        <v>2.5589250286644829E-5</v>
      </c>
      <c r="DO295" s="26">
        <f t="shared" si="156"/>
        <v>1.9358824129896545E-5</v>
      </c>
      <c r="DP295" s="26">
        <f t="shared" si="156"/>
        <v>1.4519118097422383E-5</v>
      </c>
      <c r="DQ295" s="26">
        <f t="shared" si="156"/>
        <v>1.0796267303211452E-5</v>
      </c>
      <c r="DR295" s="26">
        <f t="shared" si="156"/>
        <v>7.9599597913508965E-6</v>
      </c>
      <c r="DS295" s="26">
        <f t="shared" si="156"/>
        <v>5.8194664020800495E-6</v>
      </c>
      <c r="DT295" s="26">
        <f t="shared" si="156"/>
        <v>4.2191131415080183E-6</v>
      </c>
      <c r="DU295" s="26">
        <f t="shared" si="156"/>
        <v>3.0335772174479084E-6</v>
      </c>
      <c r="DV295" s="26">
        <f t="shared" si="156"/>
        <v>2.1632886714587609E-6</v>
      </c>
      <c r="DW295" s="26">
        <f t="shared" si="156"/>
        <v>1.5301310115196182E-6</v>
      </c>
      <c r="DX295" s="26">
        <f t="shared" si="156"/>
        <v>1.0735596613081166E-6</v>
      </c>
      <c r="DY295" s="26">
        <f t="shared" si="146"/>
        <v>7.4719752427045353E-7</v>
      </c>
      <c r="DZ295" s="26">
        <f t="shared" si="146"/>
        <v>5.1592210009150161E-7</v>
      </c>
      <c r="EA295" s="26">
        <f t="shared" si="146"/>
        <v>3.5342695045638036E-7</v>
      </c>
      <c r="EB295" s="26">
        <f t="shared" si="146"/>
        <v>2.4021988038832226E-7</v>
      </c>
      <c r="EC295" s="26">
        <f t="shared" si="146"/>
        <v>1.62008756540961E-7</v>
      </c>
      <c r="ED295" s="26">
        <f t="shared" si="146"/>
        <v>1.0842124476202804E-7</v>
      </c>
      <c r="EE295" s="26">
        <f t="shared" si="146"/>
        <v>7.2004948811422873E-8</v>
      </c>
      <c r="EF295" s="26">
        <f t="shared" si="146"/>
        <v>4.7457807171165554E-8</v>
      </c>
      <c r="EG295" s="26">
        <f t="shared" si="146"/>
        <v>3.1043828751062964E-8</v>
      </c>
      <c r="EH295" s="26">
        <f t="shared" si="146"/>
        <v>2.0155321651809711E-8</v>
      </c>
      <c r="EI295" s="26">
        <f t="shared" si="146"/>
        <v>1.2988985064499569E-8</v>
      </c>
      <c r="EJ295" s="26">
        <f t="shared" si="146"/>
        <v>8.3091301515547648E-9</v>
      </c>
      <c r="EK295" s="26">
        <f t="shared" si="146"/>
        <v>5.276600899162588E-9</v>
      </c>
      <c r="EL295" s="26">
        <f t="shared" si="146"/>
        <v>3.3265527407763876E-9</v>
      </c>
      <c r="EM295" s="26">
        <f t="shared" si="146"/>
        <v>2.0820869672485439E-9</v>
      </c>
      <c r="EN295" s="26">
        <f t="shared" si="146"/>
        <v>1.2938683296473051E-9</v>
      </c>
      <c r="EO295" s="26">
        <f t="shared" si="159"/>
        <v>7.9834428850578264E-10</v>
      </c>
      <c r="EP295" s="26">
        <f t="shared" si="159"/>
        <v>4.8912643028171121E-10</v>
      </c>
      <c r="EQ295" s="26">
        <f t="shared" si="159"/>
        <v>2.9758041562593321E-10</v>
      </c>
      <c r="ER295" s="26">
        <f t="shared" si="159"/>
        <v>1.7978816777400315E-10</v>
      </c>
      <c r="ES295" s="26">
        <f t="shared" si="159"/>
        <v>1.0787290066440119E-10</v>
      </c>
      <c r="ET295" s="26">
        <f t="shared" si="159"/>
        <v>6.4280427108240322E-11</v>
      </c>
      <c r="EU295" s="26">
        <f t="shared" si="159"/>
        <v>3.8043518084467645E-11</v>
      </c>
      <c r="EV295" s="26">
        <f t="shared" si="159"/>
        <v>2.2363419414518749E-11</v>
      </c>
      <c r="EW295" s="26">
        <f t="shared" si="159"/>
        <v>1.3057835497067967E-11</v>
      </c>
      <c r="EX295" s="26">
        <f t="shared" si="159"/>
        <v>7.5735445882994853E-12</v>
      </c>
      <c r="EY295" s="26">
        <f t="shared" si="159"/>
        <v>4.3635654250466953E-12</v>
      </c>
      <c r="EZ295" s="26">
        <f t="shared" si="159"/>
        <v>2.497567052493778E-12</v>
      </c>
      <c r="FA295" s="26">
        <f t="shared" si="159"/>
        <v>1.4201851867121772E-12</v>
      </c>
      <c r="FB295" s="26">
        <f t="shared" si="159"/>
        <v>8.0231241067505248E-13</v>
      </c>
      <c r="FC295" s="26">
        <f t="shared" si="159"/>
        <v>4.5033019179825994E-13</v>
      </c>
      <c r="FD295" s="26">
        <f t="shared" si="159"/>
        <v>2.5114568388748545E-13</v>
      </c>
      <c r="FE295" s="26">
        <f t="shared" si="161"/>
        <v>1.3916990126249385E-13</v>
      </c>
      <c r="FF295" s="26">
        <f t="shared" si="161"/>
        <v>7.6631527910360574E-14</v>
      </c>
      <c r="FG295" s="26">
        <f t="shared" si="161"/>
        <v>4.1930458667932786E-14</v>
      </c>
      <c r="FH295" s="26">
        <f t="shared" si="161"/>
        <v>2.2799686900688437E-14</v>
      </c>
    </row>
    <row r="296" spans="2:164" ht="19.2" customHeight="1" x14ac:dyDescent="0.3">
      <c r="B296" s="26">
        <f t="shared" si="163"/>
        <v>3.4016666891347989E-2</v>
      </c>
      <c r="C296" s="3">
        <v>73</v>
      </c>
      <c r="D296" s="26">
        <f t="shared" si="165"/>
        <v>5.5985019217098436E-40</v>
      </c>
      <c r="E296" s="26">
        <f t="shared" si="165"/>
        <v>4.8706966718875632E-38</v>
      </c>
      <c r="F296" s="26">
        <f t="shared" si="165"/>
        <v>2.1187530522710684E-36</v>
      </c>
      <c r="G296" s="26">
        <f t="shared" si="165"/>
        <v>6.1443838515861763E-35</v>
      </c>
      <c r="H296" s="26">
        <f t="shared" si="165"/>
        <v>1.3364034877199901E-33</v>
      </c>
      <c r="I296" s="26">
        <f t="shared" si="165"/>
        <v>2.3253420686327868E-32</v>
      </c>
      <c r="J296" s="26">
        <f t="shared" si="165"/>
        <v>3.3717459995175071E-31</v>
      </c>
      <c r="K296" s="26">
        <f t="shared" si="165"/>
        <v>4.1905985994003356E-30</v>
      </c>
      <c r="L296" s="26">
        <f t="shared" si="165"/>
        <v>4.5572759768478877E-29</v>
      </c>
      <c r="M296" s="26">
        <f t="shared" si="165"/>
        <v>4.4053667776196144E-28</v>
      </c>
      <c r="N296" s="26">
        <f t="shared" si="165"/>
        <v>3.8326690965291124E-27</v>
      </c>
      <c r="O296" s="26">
        <f t="shared" si="165"/>
        <v>3.0312928308911595E-26</v>
      </c>
      <c r="P296" s="26">
        <f t="shared" si="165"/>
        <v>2.1976873023961066E-25</v>
      </c>
      <c r="Q296" s="26">
        <f t="shared" si="165"/>
        <v>1.4707599639112427E-24</v>
      </c>
      <c r="R296" s="26">
        <f t="shared" si="165"/>
        <v>9.1397226328769748E-24</v>
      </c>
      <c r="S296" s="26">
        <f t="shared" si="165"/>
        <v>5.301039127068645E-23</v>
      </c>
      <c r="T296" s="26">
        <f t="shared" si="170"/>
        <v>2.8824400253435794E-22</v>
      </c>
      <c r="U296" s="26">
        <f t="shared" si="170"/>
        <v>1.4751310717934685E-21</v>
      </c>
      <c r="V296" s="26">
        <f t="shared" si="170"/>
        <v>7.1298001803351356E-21</v>
      </c>
      <c r="W296" s="26">
        <f t="shared" si="170"/>
        <v>3.2646979773113589E-20</v>
      </c>
      <c r="X296" s="26">
        <f t="shared" si="170"/>
        <v>1.4201436201304482E-19</v>
      </c>
      <c r="Y296" s="26">
        <f t="shared" si="170"/>
        <v>5.883452140540421E-19</v>
      </c>
      <c r="Z296" s="26">
        <f t="shared" si="170"/>
        <v>2.3266378919409765E-18</v>
      </c>
      <c r="AA296" s="26">
        <f t="shared" si="170"/>
        <v>8.8007607216898102E-18</v>
      </c>
      <c r="AB296" s="26">
        <f t="shared" si="170"/>
        <v>3.1902757616125565E-17</v>
      </c>
      <c r="AC296" s="26">
        <f t="shared" si="170"/>
        <v>1.1102159650411708E-16</v>
      </c>
      <c r="AD296" s="26">
        <f t="shared" si="170"/>
        <v>3.7149534214838983E-16</v>
      </c>
      <c r="AE296" s="26">
        <f t="shared" si="170"/>
        <v>1.1970405469225908E-15</v>
      </c>
      <c r="AF296" s="26">
        <f t="shared" si="170"/>
        <v>3.7193759850809293E-15</v>
      </c>
      <c r="AG296" s="26">
        <f t="shared" si="170"/>
        <v>1.1158127955242772E-14</v>
      </c>
      <c r="AH296" s="26">
        <f t="shared" si="170"/>
        <v>3.2358571070203823E-14</v>
      </c>
      <c r="AI296" s="26">
        <f t="shared" si="170"/>
        <v>9.081276397121742E-14</v>
      </c>
      <c r="AJ296" s="26">
        <f t="shared" si="168"/>
        <v>2.4689720204674724E-13</v>
      </c>
      <c r="AK296" s="26">
        <f t="shared" si="168"/>
        <v>6.5091080539597041E-13</v>
      </c>
      <c r="AL296" s="26">
        <f t="shared" si="168"/>
        <v>1.6655658843955708E-12</v>
      </c>
      <c r="AM296" s="26">
        <f t="shared" si="168"/>
        <v>4.1401209126404071E-12</v>
      </c>
      <c r="AN296" s="26">
        <f t="shared" si="168"/>
        <v>1.0005292205547683E-11</v>
      </c>
      <c r="AO296" s="26">
        <f t="shared" si="168"/>
        <v>2.352595734817973E-11</v>
      </c>
      <c r="AP296" s="26">
        <f t="shared" si="168"/>
        <v>5.3862060244516724E-11</v>
      </c>
      <c r="AQ296" s="26">
        <f t="shared" si="168"/>
        <v>1.2015382669930626E-10</v>
      </c>
      <c r="AR296" s="26">
        <f t="shared" si="168"/>
        <v>2.6133457307099178E-10</v>
      </c>
      <c r="AS296" s="26">
        <f t="shared" si="168"/>
        <v>5.545392160286893E-10</v>
      </c>
      <c r="AT296" s="26">
        <f t="shared" si="168"/>
        <v>1.1486883760594262E-9</v>
      </c>
      <c r="AU296" s="26">
        <f t="shared" si="168"/>
        <v>2.3240904352830281E-9</v>
      </c>
      <c r="AV296" s="26">
        <f t="shared" si="168"/>
        <v>4.5953606334005125E-9</v>
      </c>
      <c r="AW296" s="26">
        <f t="shared" si="168"/>
        <v>8.8843638912409751E-9</v>
      </c>
      <c r="AX296" s="26">
        <f t="shared" si="168"/>
        <v>1.6803036055173175E-8</v>
      </c>
      <c r="AY296" s="26">
        <f t="shared" si="168"/>
        <v>3.1103492272342019E-8</v>
      </c>
      <c r="AZ296" s="26">
        <f t="shared" si="169"/>
        <v>5.6375079743619756E-8</v>
      </c>
      <c r="BA296" s="26">
        <f t="shared" si="169"/>
        <v>1.000945293407127E-7</v>
      </c>
      <c r="BB296" s="26">
        <f t="shared" si="169"/>
        <v>1.7416448105284064E-7</v>
      </c>
      <c r="BC296" s="26">
        <f t="shared" si="169"/>
        <v>2.9710411473719811E-7</v>
      </c>
      <c r="BD296" s="26">
        <f t="shared" si="169"/>
        <v>4.9707803811800189E-7</v>
      </c>
      <c r="BE296" s="26">
        <f t="shared" si="169"/>
        <v>8.1595828898615461E-7</v>
      </c>
      <c r="BF296" s="26">
        <f t="shared" si="169"/>
        <v>1.3145994655888077E-6</v>
      </c>
      <c r="BG296" s="26">
        <f t="shared" si="169"/>
        <v>2.0794573364768473E-6</v>
      </c>
      <c r="BH296" s="26">
        <f t="shared" si="169"/>
        <v>3.2305855048836709E-6</v>
      </c>
      <c r="BI296" s="26">
        <f t="shared" si="169"/>
        <v>4.9308936653487657E-6</v>
      </c>
      <c r="BJ296" s="26">
        <f t="shared" si="169"/>
        <v>7.3963404980231087E-6</v>
      </c>
      <c r="BK296" s="26">
        <f t="shared" si="169"/>
        <v>1.0906468192000169E-5</v>
      </c>
      <c r="BL296" s="26">
        <f t="shared" si="169"/>
        <v>1.5814378878400304E-5</v>
      </c>
      <c r="BM296" s="26">
        <f t="shared" si="169"/>
        <v>2.2554933810177483E-5</v>
      </c>
      <c r="BN296" s="26">
        <f t="shared" si="167"/>
        <v>3.1649665185249027E-5</v>
      </c>
      <c r="BO296" s="26">
        <f t="shared" si="167"/>
        <v>4.3706680493915284E-5</v>
      </c>
      <c r="BP296" s="26">
        <f t="shared" si="167"/>
        <v>5.941376879641626E-5</v>
      </c>
      <c r="BQ296" s="26">
        <f t="shared" si="155"/>
        <v>7.9523044389049298E-5</v>
      </c>
      <c r="BR296" s="26">
        <f t="shared" si="155"/>
        <v>1.0482583124011033E-4</v>
      </c>
      <c r="BS296" s="26">
        <f t="shared" si="155"/>
        <v>1.3611712414760615E-4</v>
      </c>
      <c r="BT296" s="26">
        <f t="shared" si="155"/>
        <v>1.7414985001237821E-4</v>
      </c>
      <c r="BU296" s="26">
        <f t="shared" si="155"/>
        <v>2.1958024566778175E-4</v>
      </c>
      <c r="BV296" s="26">
        <f t="shared" si="155"/>
        <v>2.7290687675852836E-4</v>
      </c>
      <c r="BW296" s="26">
        <f t="shared" si="155"/>
        <v>3.3440701799988739E-4</v>
      </c>
      <c r="BX296" s="26">
        <f t="shared" si="155"/>
        <v>4.0407514674986361E-4</v>
      </c>
      <c r="BY296" s="26">
        <f t="shared" si="155"/>
        <v>4.8156901051011198E-4</v>
      </c>
      <c r="BZ296" s="26">
        <f t="shared" si="155"/>
        <v>5.6616897181594166E-4</v>
      </c>
      <c r="CA296" s="26">
        <f t="shared" si="155"/>
        <v>6.5675600730649274E-4</v>
      </c>
      <c r="CB296" s="26">
        <f t="shared" si="155"/>
        <v>7.5181279783769644E-4</v>
      </c>
      <c r="CC296" s="26">
        <f t="shared" si="155"/>
        <v>8.4945082353090316E-4</v>
      </c>
      <c r="CD296" s="26">
        <f t="shared" si="155"/>
        <v>9.4746438009216203E-4</v>
      </c>
      <c r="CE296" s="26">
        <f t="shared" si="154"/>
        <v>1.0434101401014932E-3</v>
      </c>
      <c r="CF296" s="26">
        <f t="shared" si="154"/>
        <v>1.1347085273603738E-3</v>
      </c>
      <c r="CG296" s="26">
        <f t="shared" si="154"/>
        <v>1.2187610108685496E-3</v>
      </c>
      <c r="CH296" s="26">
        <f t="shared" si="154"/>
        <v>1.2930757066532182E-3</v>
      </c>
      <c r="CI296" s="26">
        <f t="shared" si="154"/>
        <v>1.3553926081786738E-3</v>
      </c>
      <c r="CJ296" s="26">
        <f t="shared" si="154"/>
        <v>1.4037994870421979E-3</v>
      </c>
      <c r="CK296" s="26">
        <f t="shared" si="162"/>
        <v>1.4368300632078967E-3</v>
      </c>
      <c r="CL296" s="26">
        <f t="shared" si="162"/>
        <v>1.4535373895242678E-3</v>
      </c>
      <c r="CM296" s="26">
        <f t="shared" si="162"/>
        <v>1.4535373895242681E-3</v>
      </c>
      <c r="CN296" s="26">
        <f t="shared" si="162"/>
        <v>1.4370199191887647E-3</v>
      </c>
      <c r="CO296" s="26">
        <f t="shared" si="162"/>
        <v>1.4047273367350851E-3</v>
      </c>
      <c r="CP296" s="26">
        <f t="shared" si="162"/>
        <v>1.3579030921772482E-3</v>
      </c>
      <c r="CQ296" s="26">
        <f t="shared" si="162"/>
        <v>1.2982150441694582E-3</v>
      </c>
      <c r="CR296" s="26">
        <f t="shared" si="162"/>
        <v>1.2276598787254653E-3</v>
      </c>
      <c r="CS296" s="26">
        <f t="shared" si="162"/>
        <v>1.1484560155818877E-3</v>
      </c>
      <c r="CT296" s="26">
        <f t="shared" si="162"/>
        <v>1.0629326952725981E-3</v>
      </c>
      <c r="CU296" s="26">
        <f t="shared" si="162"/>
        <v>9.7342257356543228E-4</v>
      </c>
      <c r="CV296" s="26">
        <f t="shared" si="162"/>
        <v>8.82164207293671E-4</v>
      </c>
      <c r="CW296" s="26">
        <f t="shared" si="162"/>
        <v>7.9121944365514898E-4</v>
      </c>
      <c r="CX296" s="26">
        <f t="shared" si="162"/>
        <v>7.0240909793875333E-4</v>
      </c>
      <c r="CY296" s="26">
        <f t="shared" si="162"/>
        <v>6.1726860121890563E-4</v>
      </c>
      <c r="CZ296" s="26">
        <f t="shared" si="162"/>
        <v>5.3702368306044802E-4</v>
      </c>
      <c r="DA296" s="26">
        <f t="shared" si="158"/>
        <v>4.6258475669563371E-4</v>
      </c>
      <c r="DB296" s="26">
        <f t="shared" si="158"/>
        <v>3.9455758659333361E-4</v>
      </c>
      <c r="DC296" s="26">
        <f t="shared" si="158"/>
        <v>3.3326708770505025E-4</v>
      </c>
      <c r="DD296" s="26">
        <f t="shared" si="158"/>
        <v>2.7879073683018558E-4</v>
      </c>
      <c r="DE296" s="26">
        <f t="shared" si="158"/>
        <v>2.3099803908786811E-4</v>
      </c>
      <c r="DF296" s="26">
        <f t="shared" si="158"/>
        <v>1.8959273019475938E-4</v>
      </c>
      <c r="DG296" s="26">
        <f t="shared" si="158"/>
        <v>1.5415483670041212E-4</v>
      </c>
      <c r="DH296" s="26">
        <f t="shared" si="158"/>
        <v>1.2418028511977658E-4</v>
      </c>
      <c r="DI296" s="26">
        <f t="shared" si="158"/>
        <v>9.9116374361656425E-5</v>
      </c>
      <c r="DJ296" s="26">
        <f t="shared" si="158"/>
        <v>7.83920415405828E-5</v>
      </c>
      <c r="DK296" s="26">
        <f t="shared" si="158"/>
        <v>6.1442410937213537E-5</v>
      </c>
      <c r="DL296" s="26">
        <f t="shared" si="158"/>
        <v>4.7727587067299964E-5</v>
      </c>
      <c r="DM296" s="26">
        <f t="shared" si="158"/>
        <v>3.6746018361549501E-5</v>
      </c>
      <c r="DN296" s="26">
        <f t="shared" si="158"/>
        <v>2.8043014012761443E-5</v>
      </c>
      <c r="DO296" s="26">
        <f t="shared" si="156"/>
        <v>2.1215149731393462E-5</v>
      </c>
      <c r="DP296" s="26">
        <f t="shared" si="156"/>
        <v>1.5911362298545067E-5</v>
      </c>
      <c r="DQ296" s="26">
        <f t="shared" si="156"/>
        <v>1.1831525811738572E-5</v>
      </c>
      <c r="DR296" s="26">
        <f t="shared" si="156"/>
        <v>8.7232436069598821E-6</v>
      </c>
      <c r="DS296" s="26">
        <f t="shared" si="156"/>
        <v>6.3774974269370379E-6</v>
      </c>
      <c r="DT296" s="26">
        <f t="shared" si="156"/>
        <v>4.6236856345293326E-6</v>
      </c>
      <c r="DU296" s="26">
        <f t="shared" si="156"/>
        <v>3.3244681835045559E-6</v>
      </c>
      <c r="DV296" s="26">
        <f t="shared" si="156"/>
        <v>2.3707273111876823E-6</v>
      </c>
      <c r="DW296" s="26">
        <f t="shared" si="156"/>
        <v>1.6768559030351972E-6</v>
      </c>
      <c r="DX296" s="26">
        <f t="shared" si="156"/>
        <v>1.1765037384198534E-6</v>
      </c>
      <c r="DY296" s="26">
        <f t="shared" si="146"/>
        <v>8.1884660194022262E-7</v>
      </c>
      <c r="DZ296" s="26">
        <f t="shared" si="146"/>
        <v>5.6539408229205637E-7</v>
      </c>
      <c r="EA296" s="26">
        <f t="shared" si="146"/>
        <v>3.8731720597959474E-7</v>
      </c>
      <c r="EB296" s="26">
        <f t="shared" si="146"/>
        <v>2.632546634392571E-7</v>
      </c>
      <c r="EC296" s="26">
        <f t="shared" si="146"/>
        <v>1.7754384278461472E-7</v>
      </c>
      <c r="ED296" s="26">
        <f t="shared" si="146"/>
        <v>1.1881780247893479E-7</v>
      </c>
      <c r="EE296" s="26">
        <f t="shared" si="146"/>
        <v>7.8909532944025029E-8</v>
      </c>
      <c r="EF296" s="26">
        <f t="shared" si="146"/>
        <v>5.2008555804017021E-8</v>
      </c>
      <c r="EG296" s="26">
        <f t="shared" si="146"/>
        <v>3.4020634247740223E-8</v>
      </c>
      <c r="EH296" s="26">
        <f t="shared" si="146"/>
        <v>2.2088023728010633E-8</v>
      </c>
      <c r="EI296" s="26">
        <f t="shared" si="146"/>
        <v>1.4234504180273493E-8</v>
      </c>
      <c r="EJ296" s="26">
        <f t="shared" si="146"/>
        <v>9.1058960564983687E-9</v>
      </c>
      <c r="EK296" s="26">
        <f t="shared" si="146"/>
        <v>5.7825763278494087E-9</v>
      </c>
      <c r="EL296" s="26">
        <f t="shared" si="146"/>
        <v>3.6455372501659024E-9</v>
      </c>
      <c r="EM296" s="26">
        <f t="shared" si="146"/>
        <v>2.2817391421901839E-9</v>
      </c>
      <c r="EN296" s="26">
        <f t="shared" si="146"/>
        <v>1.4179378955038953E-9</v>
      </c>
      <c r="EO296" s="26">
        <f t="shared" si="159"/>
        <v>8.7489785041729565E-10</v>
      </c>
      <c r="EP296" s="26">
        <f t="shared" si="159"/>
        <v>5.3602896469228602E-10</v>
      </c>
      <c r="EQ296" s="26">
        <f t="shared" si="159"/>
        <v>3.2611552397362528E-10</v>
      </c>
      <c r="ER296" s="26">
        <f t="shared" si="159"/>
        <v>1.9702812906740063E-10</v>
      </c>
      <c r="ES296" s="26">
        <f t="shared" si="159"/>
        <v>1.1821687744043961E-10</v>
      </c>
      <c r="ET296" s="26">
        <f t="shared" si="159"/>
        <v>7.0444303680263332E-11</v>
      </c>
      <c r="EU296" s="26">
        <f t="shared" si="159"/>
        <v>4.1691526667909734E-11</v>
      </c>
      <c r="EV296" s="26">
        <f t="shared" si="159"/>
        <v>2.4507856892623273E-11</v>
      </c>
      <c r="EW296" s="26">
        <f t="shared" si="159"/>
        <v>1.4309956709115573E-11</v>
      </c>
      <c r="EX296" s="26">
        <f t="shared" si="159"/>
        <v>8.2997748912871037E-12</v>
      </c>
      <c r="EY296" s="26">
        <f t="shared" si="159"/>
        <v>4.7819895069004853E-12</v>
      </c>
      <c r="EZ296" s="26">
        <f t="shared" si="159"/>
        <v>2.7370597835548238E-12</v>
      </c>
      <c r="FA296" s="26">
        <f t="shared" si="159"/>
        <v>1.556367327903755E-12</v>
      </c>
      <c r="FB296" s="26">
        <f t="shared" si="159"/>
        <v>8.792464774521119E-13</v>
      </c>
      <c r="FC296" s="26">
        <f t="shared" si="159"/>
        <v>4.93512538956997E-13</v>
      </c>
      <c r="FD296" s="26">
        <f t="shared" si="159"/>
        <v>2.7522814672601133E-13</v>
      </c>
      <c r="FE296" s="26">
        <f t="shared" si="161"/>
        <v>1.5251496028766442E-13</v>
      </c>
      <c r="FF296" s="26">
        <f t="shared" si="161"/>
        <v>8.3979756614093737E-14</v>
      </c>
      <c r="FG296" s="26">
        <f t="shared" si="161"/>
        <v>4.595118758129618E-14</v>
      </c>
      <c r="FH296" s="26">
        <f t="shared" si="161"/>
        <v>2.4985958247329781E-14</v>
      </c>
    </row>
    <row r="297" spans="2:164" ht="19.2" customHeight="1" x14ac:dyDescent="0.3">
      <c r="B297" s="26">
        <f t="shared" si="163"/>
        <v>3.6774775017673539E-2</v>
      </c>
      <c r="C297" s="3">
        <v>74</v>
      </c>
      <c r="D297" s="26">
        <f t="shared" si="165"/>
        <v>6.052434509956593E-40</v>
      </c>
      <c r="E297" s="26">
        <f t="shared" si="165"/>
        <v>5.2656180236622355E-38</v>
      </c>
      <c r="F297" s="26">
        <f t="shared" si="165"/>
        <v>2.2905438402930494E-36</v>
      </c>
      <c r="G297" s="26">
        <f t="shared" si="165"/>
        <v>6.6425771368499267E-35</v>
      </c>
      <c r="H297" s="26">
        <f t="shared" si="165"/>
        <v>1.4447605272648556E-33</v>
      </c>
      <c r="I297" s="26">
        <f t="shared" si="165"/>
        <v>2.5138833174408531E-32</v>
      </c>
      <c r="J297" s="26">
        <f t="shared" si="165"/>
        <v>3.6451308102892006E-31</v>
      </c>
      <c r="K297" s="26">
        <f t="shared" si="165"/>
        <v>4.5303768642165831E-30</v>
      </c>
      <c r="L297" s="26">
        <f t="shared" si="165"/>
        <v>4.9267848398355592E-29</v>
      </c>
      <c r="M297" s="26">
        <f t="shared" si="165"/>
        <v>4.7625586785076964E-28</v>
      </c>
      <c r="N297" s="26">
        <f t="shared" si="165"/>
        <v>4.1434260503017472E-27</v>
      </c>
      <c r="O297" s="26">
        <f t="shared" si="165"/>
        <v>3.2770733306931484E-26</v>
      </c>
      <c r="P297" s="26">
        <f t="shared" si="165"/>
        <v>2.3758781647525501E-25</v>
      </c>
      <c r="Q297" s="26">
        <f t="shared" si="165"/>
        <v>1.5900107717959395E-24</v>
      </c>
      <c r="R297" s="26">
        <f t="shared" si="165"/>
        <v>9.8807812247318746E-24</v>
      </c>
      <c r="S297" s="26">
        <f t="shared" si="165"/>
        <v>5.7308531103444865E-23</v>
      </c>
      <c r="T297" s="26">
        <f t="shared" si="170"/>
        <v>3.1161513787498187E-22</v>
      </c>
      <c r="U297" s="26">
        <f t="shared" si="170"/>
        <v>1.5947362938307784E-21</v>
      </c>
      <c r="V297" s="26">
        <f t="shared" si="170"/>
        <v>7.7078920868488022E-21</v>
      </c>
      <c r="W297" s="26">
        <f t="shared" si="170"/>
        <v>3.5294032187149867E-20</v>
      </c>
      <c r="X297" s="26">
        <f t="shared" si="170"/>
        <v>1.5352904001410264E-19</v>
      </c>
      <c r="Y297" s="26">
        <f t="shared" si="170"/>
        <v>6.3604888005842452E-19</v>
      </c>
      <c r="Z297" s="26">
        <f t="shared" si="170"/>
        <v>2.515284207503761E-18</v>
      </c>
      <c r="AA297" s="26">
        <f t="shared" si="170"/>
        <v>9.5143359153403456E-18</v>
      </c>
      <c r="AB297" s="26">
        <f t="shared" si="170"/>
        <v>3.4489467693108753E-17</v>
      </c>
      <c r="AC297" s="26">
        <f t="shared" si="170"/>
        <v>1.2002334757201858E-16</v>
      </c>
      <c r="AD297" s="26">
        <f t="shared" si="170"/>
        <v>4.0161658610636774E-16</v>
      </c>
      <c r="AE297" s="26">
        <f t="shared" si="170"/>
        <v>1.2940978885649642E-15</v>
      </c>
      <c r="AF297" s="26">
        <f t="shared" si="170"/>
        <v>4.0209470108983056E-15</v>
      </c>
      <c r="AG297" s="26">
        <f t="shared" si="170"/>
        <v>1.2062841032694901E-14</v>
      </c>
      <c r="AH297" s="26">
        <f t="shared" si="170"/>
        <v>3.4982238994814975E-14</v>
      </c>
      <c r="AI297" s="26">
        <f t="shared" si="170"/>
        <v>9.8175961049964878E-14</v>
      </c>
      <c r="AJ297" s="26">
        <f t="shared" si="168"/>
        <v>2.6691589410459188E-13</v>
      </c>
      <c r="AK297" s="26">
        <f t="shared" si="168"/>
        <v>7.0368735718483364E-13</v>
      </c>
      <c r="AL297" s="26">
        <f t="shared" si="168"/>
        <v>1.8006117669141324E-12</v>
      </c>
      <c r="AM297" s="26">
        <f t="shared" si="168"/>
        <v>4.4758063920436878E-12</v>
      </c>
      <c r="AN297" s="26">
        <f t="shared" si="168"/>
        <v>1.0816532114105615E-11</v>
      </c>
      <c r="AO297" s="26">
        <f t="shared" si="168"/>
        <v>2.5433467403437573E-11</v>
      </c>
      <c r="AP297" s="26">
        <f t="shared" si="168"/>
        <v>5.8229254318396511E-11</v>
      </c>
      <c r="AQ297" s="26">
        <f t="shared" si="168"/>
        <v>1.2989602886411502E-10</v>
      </c>
      <c r="AR297" s="26">
        <f t="shared" si="168"/>
        <v>2.8252386277945089E-10</v>
      </c>
      <c r="AS297" s="26">
        <f t="shared" si="168"/>
        <v>5.9950185516615116E-10</v>
      </c>
      <c r="AT297" s="26">
        <f t="shared" si="168"/>
        <v>1.2418252714155973E-9</v>
      </c>
      <c r="AU297" s="26">
        <f t="shared" si="168"/>
        <v>2.5125302003059789E-9</v>
      </c>
      <c r="AV297" s="26">
        <f t="shared" si="168"/>
        <v>4.9679574415140723E-9</v>
      </c>
      <c r="AW297" s="26">
        <f t="shared" si="168"/>
        <v>9.6047177202605235E-9</v>
      </c>
      <c r="AX297" s="26">
        <f t="shared" si="168"/>
        <v>1.8165444383971017E-8</v>
      </c>
      <c r="AY297" s="26">
        <f t="shared" si="168"/>
        <v>3.3625397051180592E-8</v>
      </c>
      <c r="AZ297" s="26">
        <f t="shared" si="169"/>
        <v>6.0946032155264665E-8</v>
      </c>
      <c r="BA297" s="26">
        <f t="shared" si="169"/>
        <v>1.0821030198995979E-7</v>
      </c>
      <c r="BB297" s="26">
        <f t="shared" si="169"/>
        <v>1.8828592546253061E-7</v>
      </c>
      <c r="BC297" s="26">
        <f t="shared" si="169"/>
        <v>3.2119363755372798E-7</v>
      </c>
      <c r="BD297" s="26">
        <f t="shared" si="169"/>
        <v>5.3738166283027282E-7</v>
      </c>
      <c r="BE297" s="26">
        <f t="shared" si="169"/>
        <v>8.8211706917422215E-7</v>
      </c>
      <c r="BF297" s="26">
        <f t="shared" si="169"/>
        <v>1.421188611447361E-6</v>
      </c>
      <c r="BG297" s="26">
        <f t="shared" si="169"/>
        <v>2.2480619853803777E-6</v>
      </c>
      <c r="BH297" s="26">
        <f t="shared" si="169"/>
        <v>3.4925248701445125E-6</v>
      </c>
      <c r="BI297" s="26">
        <f t="shared" si="169"/>
        <v>5.3306958544311034E-6</v>
      </c>
      <c r="BJ297" s="26">
        <f t="shared" si="169"/>
        <v>7.9960437816466119E-6</v>
      </c>
      <c r="BK297" s="26">
        <f t="shared" si="169"/>
        <v>1.1790776423783979E-5</v>
      </c>
      <c r="BL297" s="26">
        <f t="shared" si="169"/>
        <v>1.7096625814486831E-5</v>
      </c>
      <c r="BM297" s="26">
        <f t="shared" si="169"/>
        <v>2.4383712227218924E-5</v>
      </c>
      <c r="BN297" s="26">
        <f t="shared" si="167"/>
        <v>3.4215854254323309E-5</v>
      </c>
      <c r="BO297" s="26">
        <f t="shared" si="167"/>
        <v>4.7250465398827383E-5</v>
      </c>
      <c r="BP297" s="26">
        <f t="shared" si="167"/>
        <v>6.4231101401531163E-5</v>
      </c>
      <c r="BQ297" s="26">
        <f t="shared" si="155"/>
        <v>8.5970858798972304E-5</v>
      </c>
      <c r="BR297" s="26">
        <f t="shared" si="155"/>
        <v>1.1332522296228155E-4</v>
      </c>
      <c r="BS297" s="26">
        <f t="shared" si="155"/>
        <v>1.4715364772714193E-4</v>
      </c>
      <c r="BT297" s="26">
        <f t="shared" si="155"/>
        <v>1.8827010812149013E-4</v>
      </c>
      <c r="BU297" s="26">
        <f t="shared" si="155"/>
        <v>2.3738404937057511E-4</v>
      </c>
      <c r="BV297" s="26">
        <f t="shared" si="155"/>
        <v>2.9503446136057145E-4</v>
      </c>
      <c r="BW297" s="26">
        <f t="shared" si="155"/>
        <v>3.6152110054041921E-4</v>
      </c>
      <c r="BX297" s="26">
        <f t="shared" si="155"/>
        <v>4.3683799648633949E-4</v>
      </c>
      <c r="BY297" s="26">
        <f t="shared" si="155"/>
        <v>5.2061514649741889E-4</v>
      </c>
      <c r="BZ297" s="26">
        <f t="shared" si="155"/>
        <v>6.120745641253429E-4</v>
      </c>
      <c r="CA297" s="26">
        <f t="shared" si="155"/>
        <v>7.1000649438539829E-4</v>
      </c>
      <c r="CB297" s="26">
        <f t="shared" si="155"/>
        <v>8.1277059225696991E-4</v>
      </c>
      <c r="CC297" s="26">
        <f t="shared" si="155"/>
        <v>9.1832521462800439E-4</v>
      </c>
      <c r="CD297" s="26">
        <f t="shared" si="155"/>
        <v>1.0242858163158519E-3</v>
      </c>
      <c r="CE297" s="26">
        <f t="shared" si="154"/>
        <v>1.1280109622718855E-3</v>
      </c>
      <c r="CF297" s="26">
        <f t="shared" si="154"/>
        <v>1.2267119214706757E-3</v>
      </c>
      <c r="CG297" s="26">
        <f t="shared" si="154"/>
        <v>1.3175794712092443E-3</v>
      </c>
      <c r="CH297" s="26">
        <f t="shared" si="154"/>
        <v>1.3979196828683453E-3</v>
      </c>
      <c r="CI297" s="26">
        <f t="shared" si="154"/>
        <v>1.4652893061391085E-3</v>
      </c>
      <c r="CJ297" s="26">
        <f t="shared" si="154"/>
        <v>1.5176210670726478E-3</v>
      </c>
      <c r="CK297" s="26">
        <f t="shared" si="162"/>
        <v>1.5533297980625926E-3</v>
      </c>
      <c r="CL297" s="26">
        <f t="shared" si="162"/>
        <v>1.5713917724586694E-3</v>
      </c>
      <c r="CM297" s="26">
        <f t="shared" si="162"/>
        <v>1.5713917724586696E-3</v>
      </c>
      <c r="CN297" s="26">
        <f t="shared" si="162"/>
        <v>1.5535350477716391E-3</v>
      </c>
      <c r="CO297" s="26">
        <f t="shared" si="162"/>
        <v>1.518624147821715E-3</v>
      </c>
      <c r="CP297" s="26">
        <f t="shared" si="162"/>
        <v>1.4680033428943239E-3</v>
      </c>
      <c r="CQ297" s="26">
        <f t="shared" si="162"/>
        <v>1.4034757234264426E-3</v>
      </c>
      <c r="CR297" s="26">
        <f t="shared" si="162"/>
        <v>1.3271998688923962E-3</v>
      </c>
      <c r="CS297" s="26">
        <f t="shared" si="162"/>
        <v>1.2415740708993394E-3</v>
      </c>
      <c r="CT297" s="26">
        <f t="shared" si="162"/>
        <v>1.1491164273217289E-3</v>
      </c>
      <c r="CU297" s="26">
        <f t="shared" si="162"/>
        <v>1.0523487281788467E-3</v>
      </c>
      <c r="CV297" s="26">
        <f t="shared" si="162"/>
        <v>9.5369103491207768E-4</v>
      </c>
      <c r="CW297" s="26">
        <f t="shared" si="162"/>
        <v>8.5537237151908088E-4</v>
      </c>
      <c r="CX297" s="26">
        <f t="shared" si="162"/>
        <v>7.5936118696081517E-4</v>
      </c>
      <c r="CY297" s="26">
        <f t="shared" si="162"/>
        <v>6.6731740672314188E-4</v>
      </c>
      <c r="CZ297" s="26">
        <f t="shared" si="162"/>
        <v>5.8056614384913358E-4</v>
      </c>
      <c r="DA297" s="26">
        <f t="shared" si="158"/>
        <v>5.0009162886014509E-4</v>
      </c>
      <c r="DB297" s="26">
        <f t="shared" si="158"/>
        <v>4.2654874226306379E-4</v>
      </c>
      <c r="DC297" s="26">
        <f t="shared" si="158"/>
        <v>3.6028874346491951E-4</v>
      </c>
      <c r="DD297" s="26">
        <f t="shared" si="158"/>
        <v>3.0139539116776852E-4</v>
      </c>
      <c r="DE297" s="26">
        <f t="shared" si="158"/>
        <v>2.497276098247225E-4</v>
      </c>
      <c r="DF297" s="26">
        <f t="shared" si="158"/>
        <v>2.0496511372406439E-4</v>
      </c>
      <c r="DG297" s="26">
        <f t="shared" si="158"/>
        <v>1.6665387751395921E-4</v>
      </c>
      <c r="DH297" s="26">
        <f t="shared" si="158"/>
        <v>1.3424895688624508E-4</v>
      </c>
      <c r="DI297" s="26">
        <f t="shared" si="158"/>
        <v>1.0715283714773679E-4</v>
      </c>
      <c r="DJ297" s="26">
        <f t="shared" si="158"/>
        <v>8.4748153016846355E-5</v>
      </c>
      <c r="DK297" s="26">
        <f t="shared" si="158"/>
        <v>6.6424228040230917E-5</v>
      </c>
      <c r="DL297" s="26">
        <f t="shared" si="158"/>
        <v>5.159739142410812E-5</v>
      </c>
      <c r="DM297" s="26">
        <f t="shared" si="158"/>
        <v>3.9725425255729234E-5</v>
      </c>
      <c r="DN297" s="26">
        <f t="shared" si="158"/>
        <v>3.0316771905688076E-5</v>
      </c>
      <c r="DO297" s="26">
        <f t="shared" si="156"/>
        <v>2.2935297006911876E-5</v>
      </c>
      <c r="DP297" s="26">
        <f t="shared" si="156"/>
        <v>1.7201472755183874E-5</v>
      </c>
      <c r="DQ297" s="26">
        <f t="shared" si="156"/>
        <v>1.2790838715393063E-5</v>
      </c>
      <c r="DR297" s="26">
        <f t="shared" si="156"/>
        <v>9.4305336291458282E-6</v>
      </c>
      <c r="DS297" s="26">
        <f t="shared" si="156"/>
        <v>6.8945918129049128E-6</v>
      </c>
      <c r="DT297" s="26">
        <f t="shared" si="156"/>
        <v>4.9985790643560403E-6</v>
      </c>
      <c r="DU297" s="26">
        <f t="shared" si="156"/>
        <v>3.5940196578427667E-6</v>
      </c>
      <c r="DV297" s="26">
        <f t="shared" si="156"/>
        <v>2.5629484445272264E-6</v>
      </c>
      <c r="DW297" s="26">
        <f t="shared" si="156"/>
        <v>1.8128171924704852E-6</v>
      </c>
      <c r="DX297" s="26">
        <f t="shared" si="156"/>
        <v>1.2718959334268697E-6</v>
      </c>
      <c r="DY297" s="26">
        <f t="shared" si="146"/>
        <v>8.8523956966510645E-7</v>
      </c>
      <c r="DZ297" s="26">
        <f t="shared" si="146"/>
        <v>6.1123684572114257E-7</v>
      </c>
      <c r="EA297" s="26">
        <f t="shared" si="146"/>
        <v>4.187213037617245E-7</v>
      </c>
      <c r="EB297" s="26">
        <f t="shared" si="146"/>
        <v>2.8459963615054851E-7</v>
      </c>
      <c r="EC297" s="26">
        <f t="shared" si="146"/>
        <v>1.9193928949688096E-7</v>
      </c>
      <c r="ED297" s="26">
        <f t="shared" si="146"/>
        <v>1.284516783556053E-7</v>
      </c>
      <c r="EE297" s="26">
        <f t="shared" si="146"/>
        <v>8.530760318272985E-8</v>
      </c>
      <c r="EF297" s="26">
        <f t="shared" si="146"/>
        <v>5.6225465734072509E-8</v>
      </c>
      <c r="EG297" s="26">
        <f t="shared" si="146"/>
        <v>3.6779064051611089E-8</v>
      </c>
      <c r="EH297" s="26">
        <f t="shared" si="146"/>
        <v>2.3878944570822329E-8</v>
      </c>
      <c r="EI297" s="26">
        <f t="shared" ref="EI297:EX315" si="171">$B297*EI$221</f>
        <v>1.5388653167863251E-8</v>
      </c>
      <c r="EJ297" s="26">
        <f t="shared" si="171"/>
        <v>9.8442119529712188E-9</v>
      </c>
      <c r="EK297" s="26">
        <f t="shared" si="171"/>
        <v>6.251433867945313E-9</v>
      </c>
      <c r="EL297" s="26">
        <f t="shared" si="171"/>
        <v>3.9411213515307095E-9</v>
      </c>
      <c r="EM297" s="26">
        <f t="shared" si="171"/>
        <v>2.4667450185839852E-9</v>
      </c>
      <c r="EN297" s="26">
        <f t="shared" si="171"/>
        <v>1.5329058329771856E-9</v>
      </c>
      <c r="EO297" s="26">
        <f t="shared" si="171"/>
        <v>9.458355139646448E-10</v>
      </c>
      <c r="EP297" s="26">
        <f t="shared" si="171"/>
        <v>5.794907726403098E-10</v>
      </c>
      <c r="EQ297" s="26">
        <f t="shared" si="171"/>
        <v>3.5255732321473036E-10</v>
      </c>
      <c r="ER297" s="26">
        <f t="shared" si="171"/>
        <v>2.1300338277556846E-10</v>
      </c>
      <c r="ES297" s="26">
        <f t="shared" si="159"/>
        <v>1.2780202966534023E-10</v>
      </c>
      <c r="ET297" s="26">
        <f t="shared" si="159"/>
        <v>7.615600397866314E-11</v>
      </c>
      <c r="EU297" s="26">
        <f t="shared" si="159"/>
        <v>4.5071920722064622E-11</v>
      </c>
      <c r="EV297" s="26">
        <f t="shared" si="159"/>
        <v>2.649498042445762E-11</v>
      </c>
      <c r="EW297" s="26">
        <f t="shared" si="159"/>
        <v>1.5470223469314148E-11</v>
      </c>
      <c r="EX297" s="26">
        <f t="shared" si="159"/>
        <v>8.9727296122022837E-12</v>
      </c>
      <c r="EY297" s="26">
        <f t="shared" si="159"/>
        <v>5.169718385838368E-12</v>
      </c>
      <c r="EZ297" s="26">
        <f t="shared" si="159"/>
        <v>2.9589835497890015E-12</v>
      </c>
      <c r="FA297" s="26">
        <f t="shared" si="159"/>
        <v>1.6825592734094666E-12</v>
      </c>
      <c r="FB297" s="26">
        <f t="shared" si="159"/>
        <v>9.5053673238066243E-13</v>
      </c>
      <c r="FC297" s="26">
        <f t="shared" si="159"/>
        <v>5.3352706914269993E-13</v>
      </c>
      <c r="FD297" s="26">
        <f t="shared" si="159"/>
        <v>2.9754394240649901E-13</v>
      </c>
      <c r="FE297" s="26">
        <f t="shared" si="161"/>
        <v>1.6488103814882655E-13</v>
      </c>
      <c r="FF297" s="26">
        <f t="shared" si="161"/>
        <v>9.0788926069290615E-14</v>
      </c>
      <c r="FG297" s="26">
        <f t="shared" si="161"/>
        <v>4.9676959547347272E-14</v>
      </c>
      <c r="FH297" s="26">
        <f t="shared" si="161"/>
        <v>2.7011846753870064E-14</v>
      </c>
    </row>
    <row r="298" spans="2:164" ht="19.2" customHeight="1" x14ac:dyDescent="0.3">
      <c r="B298" s="26">
        <f t="shared" si="163"/>
        <v>3.922642668551838E-2</v>
      </c>
      <c r="C298" s="3">
        <v>75</v>
      </c>
      <c r="D298" s="26">
        <f t="shared" si="165"/>
        <v>6.4559301439536894E-40</v>
      </c>
      <c r="E298" s="26">
        <f t="shared" si="165"/>
        <v>5.61665922523971E-38</v>
      </c>
      <c r="F298" s="26">
        <f t="shared" si="165"/>
        <v>2.4432467629792488E-36</v>
      </c>
      <c r="G298" s="26">
        <f t="shared" si="165"/>
        <v>7.0854156126399116E-35</v>
      </c>
      <c r="H298" s="26">
        <f t="shared" si="165"/>
        <v>1.5410778957491769E-33</v>
      </c>
      <c r="I298" s="26">
        <f t="shared" si="165"/>
        <v>2.6814755386035722E-32</v>
      </c>
      <c r="J298" s="26">
        <f t="shared" si="165"/>
        <v>3.8881395309751411E-31</v>
      </c>
      <c r="K298" s="26">
        <f t="shared" si="165"/>
        <v>4.8324019884976812E-30</v>
      </c>
      <c r="L298" s="26">
        <f t="shared" si="165"/>
        <v>5.255237162491255E-29</v>
      </c>
      <c r="M298" s="26">
        <f t="shared" si="165"/>
        <v>5.0800625904082015E-28</v>
      </c>
      <c r="N298" s="26">
        <f t="shared" si="165"/>
        <v>4.4196544536551897E-27</v>
      </c>
      <c r="O298" s="26">
        <f t="shared" si="165"/>
        <v>3.4955448860726864E-26</v>
      </c>
      <c r="P298" s="26">
        <f t="shared" si="165"/>
        <v>2.5342700424027165E-25</v>
      </c>
      <c r="Q298" s="26">
        <f t="shared" si="165"/>
        <v>1.6960114899156662E-24</v>
      </c>
      <c r="R298" s="26">
        <f t="shared" si="165"/>
        <v>1.0539499973047317E-23</v>
      </c>
      <c r="S298" s="26">
        <f t="shared" si="165"/>
        <v>6.1129099843674429E-23</v>
      </c>
      <c r="T298" s="26">
        <f t="shared" si="170"/>
        <v>3.3238948039998015E-22</v>
      </c>
      <c r="U298" s="26">
        <f t="shared" si="170"/>
        <v>1.7010520467528276E-21</v>
      </c>
      <c r="V298" s="26">
        <f t="shared" si="170"/>
        <v>8.2217515593053761E-21</v>
      </c>
      <c r="W298" s="26">
        <f t="shared" si="170"/>
        <v>3.7646967666293126E-20</v>
      </c>
      <c r="X298" s="26">
        <f t="shared" si="170"/>
        <v>1.637643093483759E-19</v>
      </c>
      <c r="Y298" s="26">
        <f t="shared" si="170"/>
        <v>6.7845213872898512E-19</v>
      </c>
      <c r="Z298" s="26">
        <f t="shared" si="170"/>
        <v>2.6829698213373407E-18</v>
      </c>
      <c r="AA298" s="26">
        <f t="shared" si="170"/>
        <v>1.0148624976363019E-17</v>
      </c>
      <c r="AB298" s="26">
        <f t="shared" si="170"/>
        <v>3.6788765539315946E-17</v>
      </c>
      <c r="AC298" s="26">
        <f t="shared" si="170"/>
        <v>1.2802490407681964E-16</v>
      </c>
      <c r="AD298" s="26">
        <f t="shared" si="170"/>
        <v>4.2839102518012496E-16</v>
      </c>
      <c r="AE298" s="26">
        <f t="shared" si="170"/>
        <v>1.3803710811359597E-15</v>
      </c>
      <c r="AF298" s="26">
        <f t="shared" si="170"/>
        <v>4.2890101449581863E-15</v>
      </c>
      <c r="AG298" s="26">
        <f t="shared" si="170"/>
        <v>1.286703043487454E-14</v>
      </c>
      <c r="AH298" s="26">
        <f t="shared" si="170"/>
        <v>3.7314388261135918E-14</v>
      </c>
      <c r="AI298" s="26">
        <f t="shared" si="170"/>
        <v>1.0472102511996237E-13</v>
      </c>
      <c r="AJ298" s="26">
        <f t="shared" si="168"/>
        <v>2.8471028704489756E-13</v>
      </c>
      <c r="AK298" s="26">
        <f t="shared" si="168"/>
        <v>7.5059984766382139E-13</v>
      </c>
      <c r="AL298" s="26">
        <f t="shared" si="168"/>
        <v>1.9206525513750716E-12</v>
      </c>
      <c r="AM298" s="26">
        <f t="shared" si="168"/>
        <v>4.7741934848465931E-12</v>
      </c>
      <c r="AN298" s="26">
        <f t="shared" si="168"/>
        <v>1.1537634255045971E-11</v>
      </c>
      <c r="AO298" s="26">
        <f t="shared" si="168"/>
        <v>2.7129031897000033E-11</v>
      </c>
      <c r="AP298" s="26">
        <f t="shared" si="168"/>
        <v>6.2111204606289516E-11</v>
      </c>
      <c r="AQ298" s="26">
        <f t="shared" si="168"/>
        <v>1.3855576412172247E-10</v>
      </c>
      <c r="AR298" s="26">
        <f t="shared" si="168"/>
        <v>3.0135878696474715E-10</v>
      </c>
      <c r="AS298" s="26">
        <f t="shared" si="168"/>
        <v>6.394686455105602E-10</v>
      </c>
      <c r="AT298" s="26">
        <f t="shared" si="168"/>
        <v>1.3246136228433017E-9</v>
      </c>
      <c r="AU298" s="26">
        <f t="shared" si="168"/>
        <v>2.6800322136597064E-9</v>
      </c>
      <c r="AV298" s="26">
        <f t="shared" si="168"/>
        <v>5.2991546042816693E-9</v>
      </c>
      <c r="AW298" s="26">
        <f t="shared" si="168"/>
        <v>1.0245032234944543E-8</v>
      </c>
      <c r="AX298" s="26">
        <f t="shared" si="168"/>
        <v>1.9376474009569057E-8</v>
      </c>
      <c r="AY298" s="26">
        <f t="shared" si="168"/>
        <v>3.5867090187925914E-8</v>
      </c>
      <c r="AZ298" s="26">
        <f t="shared" si="169"/>
        <v>6.5009100965615537E-8</v>
      </c>
      <c r="BA298" s="26">
        <f t="shared" si="169"/>
        <v>1.1542432212262359E-7</v>
      </c>
      <c r="BB298" s="26">
        <f t="shared" si="169"/>
        <v>2.0083832049336568E-7</v>
      </c>
      <c r="BC298" s="26">
        <f t="shared" si="169"/>
        <v>3.4260654672397599E-7</v>
      </c>
      <c r="BD298" s="26">
        <f t="shared" si="169"/>
        <v>5.7320710701895683E-7</v>
      </c>
      <c r="BE298" s="26">
        <f t="shared" si="169"/>
        <v>9.4092487378583543E-7</v>
      </c>
      <c r="BF298" s="26">
        <f t="shared" si="169"/>
        <v>1.5159345188771827E-6</v>
      </c>
      <c r="BG298" s="26">
        <f t="shared" si="169"/>
        <v>2.3979327844057325E-6</v>
      </c>
      <c r="BH298" s="26">
        <f t="shared" si="169"/>
        <v>3.7253598614874742E-6</v>
      </c>
      <c r="BI298" s="26">
        <f t="shared" si="169"/>
        <v>5.686075578059835E-6</v>
      </c>
      <c r="BJ298" s="26">
        <f t="shared" si="169"/>
        <v>8.5291133670897068E-6</v>
      </c>
      <c r="BK298" s="26">
        <f t="shared" si="169"/>
        <v>1.2576828185369558E-5</v>
      </c>
      <c r="BL298" s="26">
        <f t="shared" si="169"/>
        <v>1.8236400868785926E-5</v>
      </c>
      <c r="BM298" s="26">
        <f t="shared" si="169"/>
        <v>2.6009293042366812E-5</v>
      </c>
      <c r="BN298" s="26">
        <f t="shared" si="167"/>
        <v>3.649691120461147E-5</v>
      </c>
      <c r="BO298" s="26">
        <f t="shared" si="167"/>
        <v>5.0400496425415795E-5</v>
      </c>
      <c r="BP298" s="26">
        <f t="shared" si="167"/>
        <v>6.8513174828299786E-5</v>
      </c>
      <c r="BQ298" s="26">
        <f t="shared" si="155"/>
        <v>9.1702249385570311E-5</v>
      </c>
      <c r="BR298" s="26">
        <f t="shared" si="155"/>
        <v>1.2088023782643347E-4</v>
      </c>
      <c r="BS298" s="26">
        <f t="shared" si="155"/>
        <v>1.5696389090895114E-4</v>
      </c>
      <c r="BT298" s="26">
        <f t="shared" ref="BT298:CI313" si="172">$B298*BT$221</f>
        <v>2.008214486629225E-4</v>
      </c>
      <c r="BU298" s="26">
        <f t="shared" si="172"/>
        <v>2.5320965266194636E-4</v>
      </c>
      <c r="BV298" s="26">
        <f t="shared" si="172"/>
        <v>3.1470342545127572E-4</v>
      </c>
      <c r="BW298" s="26">
        <f t="shared" si="172"/>
        <v>3.856225072431132E-4</v>
      </c>
      <c r="BX298" s="26">
        <f t="shared" si="172"/>
        <v>4.6596052958542805E-4</v>
      </c>
      <c r="BY298" s="26">
        <f t="shared" si="172"/>
        <v>5.5532282293057928E-4</v>
      </c>
      <c r="BZ298" s="26">
        <f t="shared" si="172"/>
        <v>6.5287953506703146E-4</v>
      </c>
      <c r="CA298" s="26">
        <f t="shared" si="172"/>
        <v>7.5734026067775695E-4</v>
      </c>
      <c r="CB298" s="26">
        <f t="shared" si="172"/>
        <v>8.6695529840743319E-4</v>
      </c>
      <c r="CC298" s="26">
        <f t="shared" si="172"/>
        <v>9.7954689560320312E-4</v>
      </c>
      <c r="CD298" s="26">
        <f t="shared" si="172"/>
        <v>1.0925715374035738E-3</v>
      </c>
      <c r="CE298" s="26">
        <f t="shared" si="172"/>
        <v>1.2032116930900093E-3</v>
      </c>
      <c r="CF298" s="26">
        <f t="shared" si="172"/>
        <v>1.3084927162353853E-3</v>
      </c>
      <c r="CG298" s="26">
        <f t="shared" si="172"/>
        <v>1.4054181026231917E-3</v>
      </c>
      <c r="CH298" s="26">
        <f t="shared" si="172"/>
        <v>1.4911143283928994E-3</v>
      </c>
      <c r="CI298" s="26">
        <f t="shared" si="172"/>
        <v>1.5629752598817132E-3</v>
      </c>
      <c r="CJ298" s="26">
        <f t="shared" si="154"/>
        <v>1.6187958048774886E-3</v>
      </c>
      <c r="CK298" s="26">
        <f t="shared" si="162"/>
        <v>1.6568851179334296E-3</v>
      </c>
      <c r="CL298" s="26">
        <f t="shared" si="162"/>
        <v>1.6761512239559114E-3</v>
      </c>
      <c r="CM298" s="26">
        <f t="shared" si="162"/>
        <v>1.6761512239559116E-3</v>
      </c>
      <c r="CN298" s="26">
        <f t="shared" si="162"/>
        <v>1.6571040509564124E-3</v>
      </c>
      <c r="CO298" s="26">
        <f t="shared" si="162"/>
        <v>1.6198657576764934E-3</v>
      </c>
      <c r="CP298" s="26">
        <f t="shared" si="162"/>
        <v>1.5658702324206097E-3</v>
      </c>
      <c r="CQ298" s="26">
        <f t="shared" si="162"/>
        <v>1.4970407716548698E-3</v>
      </c>
      <c r="CR298" s="26">
        <f t="shared" si="162"/>
        <v>1.4156798601518872E-3</v>
      </c>
      <c r="CS298" s="26">
        <f t="shared" si="162"/>
        <v>1.3243456756259599E-3</v>
      </c>
      <c r="CT298" s="26">
        <f t="shared" si="162"/>
        <v>1.2257241891431756E-3</v>
      </c>
      <c r="CU298" s="26">
        <f t="shared" si="162"/>
        <v>1.1225053100574348E-3</v>
      </c>
      <c r="CV298" s="26">
        <f t="shared" si="162"/>
        <v>1.017270437239548E-3</v>
      </c>
      <c r="CW298" s="26">
        <f t="shared" si="162"/>
        <v>9.1239719628701812E-4</v>
      </c>
      <c r="CX298" s="26">
        <f t="shared" si="162"/>
        <v>8.0998526609153492E-4</v>
      </c>
      <c r="CY298" s="26">
        <f t="shared" si="162"/>
        <v>7.1180523383801691E-4</v>
      </c>
      <c r="CZ298" s="26">
        <f t="shared" si="162"/>
        <v>6.1927055343907484E-4</v>
      </c>
      <c r="DA298" s="26">
        <f t="shared" si="158"/>
        <v>5.3343107078415394E-4</v>
      </c>
      <c r="DB298" s="26">
        <f t="shared" si="158"/>
        <v>4.5498532508060066E-4</v>
      </c>
      <c r="DC298" s="26">
        <f t="shared" si="158"/>
        <v>3.843079930292469E-4</v>
      </c>
      <c r="DD298" s="26">
        <f t="shared" si="158"/>
        <v>3.2148841724561922E-4</v>
      </c>
      <c r="DE298" s="26">
        <f t="shared" si="158"/>
        <v>2.6637611714637027E-4</v>
      </c>
      <c r="DF298" s="26">
        <f t="shared" si="158"/>
        <v>2.1862945463900168E-4</v>
      </c>
      <c r="DG298" s="26">
        <f t="shared" si="158"/>
        <v>1.7776413601488955E-4</v>
      </c>
      <c r="DH298" s="26">
        <f t="shared" si="158"/>
        <v>1.4319888734532784E-4</v>
      </c>
      <c r="DI298" s="26">
        <f t="shared" si="158"/>
        <v>1.1429635962425239E-4</v>
      </c>
      <c r="DJ298" s="26">
        <f t="shared" si="158"/>
        <v>9.0398029884635969E-5</v>
      </c>
      <c r="DK298" s="26">
        <f t="shared" si="158"/>
        <v>7.0852509909579545E-5</v>
      </c>
      <c r="DL298" s="26">
        <f t="shared" si="158"/>
        <v>5.5037217519048578E-5</v>
      </c>
      <c r="DM298" s="26">
        <f t="shared" si="158"/>
        <v>4.2373786939444451E-5</v>
      </c>
      <c r="DN298" s="26">
        <f t="shared" si="158"/>
        <v>3.23378900327339E-5</v>
      </c>
      <c r="DO298" s="26">
        <f t="shared" si="156"/>
        <v>2.4464316807372628E-5</v>
      </c>
      <c r="DP298" s="26">
        <f t="shared" si="156"/>
        <v>1.8348237605529437E-5</v>
      </c>
      <c r="DQ298" s="26">
        <f t="shared" si="156"/>
        <v>1.3643561296419245E-5</v>
      </c>
      <c r="DR298" s="26">
        <f t="shared" si="156"/>
        <v>1.0059235871088867E-5</v>
      </c>
      <c r="DS298" s="26">
        <f t="shared" si="156"/>
        <v>7.3542312670985614E-6</v>
      </c>
      <c r="DT298" s="26">
        <f t="shared" si="156"/>
        <v>5.3318176686464349E-6</v>
      </c>
      <c r="DU298" s="26">
        <f t="shared" si="156"/>
        <v>3.8336209683656115E-6</v>
      </c>
      <c r="DV298" s="26">
        <f t="shared" si="156"/>
        <v>2.7338116741623705E-6</v>
      </c>
      <c r="DW298" s="26">
        <f t="shared" si="156"/>
        <v>1.9336716719685145E-6</v>
      </c>
      <c r="DX298" s="26">
        <f t="shared" si="156"/>
        <v>1.3566889956553255E-6</v>
      </c>
      <c r="DY298" s="26">
        <f t="shared" si="156"/>
        <v>9.4425554097611207E-7</v>
      </c>
      <c r="DZ298" s="26">
        <f t="shared" si="156"/>
        <v>6.5198596876921771E-7</v>
      </c>
      <c r="EA298" s="26">
        <f t="shared" si="156"/>
        <v>4.4663605734583876E-7</v>
      </c>
      <c r="EB298" s="26">
        <f t="shared" ref="EB298:EQ317" si="173">$B298*EB$221</f>
        <v>3.0357294522725126E-7</v>
      </c>
      <c r="EC298" s="26">
        <f t="shared" si="173"/>
        <v>2.0473524213000605E-7</v>
      </c>
      <c r="ED298" s="26">
        <f t="shared" si="173"/>
        <v>1.370151235793121E-7</v>
      </c>
      <c r="EE298" s="26">
        <f t="shared" si="173"/>
        <v>9.099477672824503E-8</v>
      </c>
      <c r="EF298" s="26">
        <f t="shared" si="173"/>
        <v>5.9973830116343916E-8</v>
      </c>
      <c r="EG298" s="26">
        <f t="shared" si="173"/>
        <v>3.9231001655051764E-8</v>
      </c>
      <c r="EH298" s="26">
        <f t="shared" si="173"/>
        <v>2.547087420887711E-8</v>
      </c>
      <c r="EI298" s="26">
        <f t="shared" si="173"/>
        <v>1.6414563379054108E-8</v>
      </c>
      <c r="EJ298" s="26">
        <f t="shared" si="173"/>
        <v>1.0500492749835951E-8</v>
      </c>
      <c r="EK298" s="26">
        <f t="shared" si="173"/>
        <v>6.6681961258083232E-9</v>
      </c>
      <c r="EL298" s="26">
        <f t="shared" si="173"/>
        <v>4.2038627749660836E-9</v>
      </c>
      <c r="EM298" s="26">
        <f t="shared" si="173"/>
        <v>2.6311946864895802E-9</v>
      </c>
      <c r="EN298" s="26">
        <f t="shared" si="173"/>
        <v>1.6350995551756622E-9</v>
      </c>
      <c r="EO298" s="26">
        <f t="shared" si="173"/>
        <v>1.0088912148956197E-9</v>
      </c>
      <c r="EP298" s="26">
        <f t="shared" si="173"/>
        <v>6.1812349081632952E-10</v>
      </c>
      <c r="EQ298" s="26">
        <f t="shared" si="173"/>
        <v>3.7606114476237849E-10</v>
      </c>
      <c r="ER298" s="26">
        <f t="shared" si="171"/>
        <v>2.2720360829393934E-10</v>
      </c>
      <c r="ES298" s="26">
        <f t="shared" si="159"/>
        <v>1.363221649763627E-10</v>
      </c>
      <c r="ET298" s="26">
        <f t="shared" si="159"/>
        <v>8.1233070910573888E-11</v>
      </c>
      <c r="EU298" s="26">
        <f t="shared" si="159"/>
        <v>4.8076715436868856E-11</v>
      </c>
      <c r="EV298" s="26">
        <f t="shared" si="159"/>
        <v>2.8261312452754748E-11</v>
      </c>
      <c r="EW298" s="26">
        <f t="shared" si="159"/>
        <v>1.6501571700601732E-11</v>
      </c>
      <c r="EX298" s="26">
        <f t="shared" si="159"/>
        <v>9.570911586349087E-12</v>
      </c>
      <c r="EY298" s="26">
        <f t="shared" si="159"/>
        <v>5.5143662782275836E-12</v>
      </c>
      <c r="EZ298" s="26">
        <f t="shared" si="159"/>
        <v>3.1562491197749302E-12</v>
      </c>
      <c r="FA298" s="26">
        <f t="shared" si="159"/>
        <v>1.7947298916367614E-12</v>
      </c>
      <c r="FB298" s="26">
        <f t="shared" si="159"/>
        <v>1.013905847872705E-12</v>
      </c>
      <c r="FC298" s="26">
        <f t="shared" si="159"/>
        <v>5.6909554041887907E-13</v>
      </c>
      <c r="FD298" s="26">
        <f t="shared" si="159"/>
        <v>3.1738020523359846E-13</v>
      </c>
      <c r="FE298" s="26">
        <f t="shared" si="161"/>
        <v>1.7587310735874805E-13</v>
      </c>
      <c r="FF298" s="26">
        <f t="shared" si="161"/>
        <v>9.6841521140576507E-14</v>
      </c>
      <c r="FG298" s="26">
        <f t="shared" si="161"/>
        <v>5.2988756850503676E-14</v>
      </c>
      <c r="FH298" s="26">
        <f t="shared" si="161"/>
        <v>2.8812636537461352E-14</v>
      </c>
    </row>
    <row r="299" spans="2:164" ht="19.2" customHeight="1" x14ac:dyDescent="0.3">
      <c r="B299" s="26">
        <f t="shared" si="163"/>
        <v>4.1290975458440411E-2</v>
      </c>
      <c r="C299" s="3">
        <v>76</v>
      </c>
      <c r="D299" s="26">
        <f t="shared" si="165"/>
        <v>6.7957159410038856E-40</v>
      </c>
      <c r="E299" s="26">
        <f t="shared" si="165"/>
        <v>5.9122728686733796E-38</v>
      </c>
      <c r="F299" s="26">
        <f t="shared" si="165"/>
        <v>2.5718386978728943E-36</v>
      </c>
      <c r="G299" s="26">
        <f t="shared" si="165"/>
        <v>7.4583322238314874E-35</v>
      </c>
      <c r="H299" s="26">
        <f t="shared" si="165"/>
        <v>1.6221872586833445E-33</v>
      </c>
      <c r="I299" s="26">
        <f t="shared" si="165"/>
        <v>2.8226058301090242E-32</v>
      </c>
      <c r="J299" s="26">
        <f t="shared" si="165"/>
        <v>4.0927784536580442E-31</v>
      </c>
      <c r="K299" s="26">
        <f t="shared" si="165"/>
        <v>5.0867389352607188E-30</v>
      </c>
      <c r="L299" s="26">
        <f t="shared" si="165"/>
        <v>5.5318285920960588E-29</v>
      </c>
      <c r="M299" s="26">
        <f t="shared" si="165"/>
        <v>5.3474343056928455E-28</v>
      </c>
      <c r="N299" s="26">
        <f t="shared" si="165"/>
        <v>4.6522678459528328E-27</v>
      </c>
      <c r="O299" s="26">
        <f t="shared" si="165"/>
        <v>3.6795209327080918E-26</v>
      </c>
      <c r="P299" s="26">
        <f t="shared" si="165"/>
        <v>2.6676526762133865E-25</v>
      </c>
      <c r="Q299" s="26">
        <f t="shared" si="165"/>
        <v>1.7852752525428069E-24</v>
      </c>
      <c r="R299" s="26">
        <f t="shared" si="165"/>
        <v>1.1094210497944548E-23</v>
      </c>
      <c r="S299" s="26">
        <f t="shared" si="165"/>
        <v>6.4346420888078361E-23</v>
      </c>
      <c r="T299" s="26">
        <f t="shared" si="170"/>
        <v>3.4988366357892656E-22</v>
      </c>
      <c r="U299" s="26">
        <f t="shared" si="170"/>
        <v>1.7905811018450822E-21</v>
      </c>
      <c r="V299" s="26">
        <f t="shared" si="170"/>
        <v>8.6544753255846097E-21</v>
      </c>
      <c r="W299" s="26">
        <f t="shared" si="170"/>
        <v>3.9628387017150672E-20</v>
      </c>
      <c r="X299" s="26">
        <f t="shared" si="170"/>
        <v>1.7238348352460625E-19</v>
      </c>
      <c r="Y299" s="26">
        <f t="shared" si="170"/>
        <v>7.141601460305108E-19</v>
      </c>
      <c r="Z299" s="26">
        <f t="shared" si="170"/>
        <v>2.8241787593024646E-18</v>
      </c>
      <c r="AA299" s="26">
        <f t="shared" si="170"/>
        <v>1.0682763133013707E-17</v>
      </c>
      <c r="AB299" s="26">
        <f t="shared" si="170"/>
        <v>3.8725016357174692E-17</v>
      </c>
      <c r="AC299" s="26">
        <f t="shared" si="170"/>
        <v>1.3476305692296805E-16</v>
      </c>
      <c r="AD299" s="26">
        <f t="shared" si="170"/>
        <v>4.5093792124223689E-16</v>
      </c>
      <c r="AE299" s="26">
        <f t="shared" si="170"/>
        <v>1.4530221906694316E-15</v>
      </c>
      <c r="AF299" s="26">
        <f t="shared" si="170"/>
        <v>4.5147475210086177E-15</v>
      </c>
      <c r="AG299" s="26">
        <f t="shared" si="170"/>
        <v>1.3544242563025835E-14</v>
      </c>
      <c r="AH299" s="26">
        <f t="shared" si="170"/>
        <v>3.9278303432774659E-14</v>
      </c>
      <c r="AI299" s="26">
        <f t="shared" si="170"/>
        <v>1.1023265802101305E-13</v>
      </c>
      <c r="AJ299" s="26">
        <f t="shared" si="168"/>
        <v>2.9969503899462907E-13</v>
      </c>
      <c r="AK299" s="26">
        <f t="shared" si="168"/>
        <v>7.9010510280402267E-13</v>
      </c>
      <c r="AL299" s="26">
        <f t="shared" si="168"/>
        <v>2.0217395277632335E-12</v>
      </c>
      <c r="AM299" s="26">
        <f t="shared" si="168"/>
        <v>5.0254668261543093E-12</v>
      </c>
      <c r="AN299" s="26">
        <f t="shared" si="168"/>
        <v>1.2144878163206289E-11</v>
      </c>
      <c r="AO299" s="26">
        <f t="shared" si="168"/>
        <v>2.8556875681052677E-11</v>
      </c>
      <c r="AP299" s="26">
        <f t="shared" si="168"/>
        <v>6.5380215375041621E-11</v>
      </c>
      <c r="AQ299" s="26">
        <f t="shared" si="168"/>
        <v>1.458481727597079E-10</v>
      </c>
      <c r="AR299" s="26">
        <f t="shared" si="168"/>
        <v>3.1721977575236548E-10</v>
      </c>
      <c r="AS299" s="26">
        <f t="shared" si="168"/>
        <v>6.7312489001111619E-10</v>
      </c>
      <c r="AT299" s="26">
        <f t="shared" si="168"/>
        <v>1.3943301293087391E-9</v>
      </c>
      <c r="AU299" s="26">
        <f t="shared" si="168"/>
        <v>2.8210865406944286E-9</v>
      </c>
      <c r="AV299" s="26">
        <f t="shared" si="168"/>
        <v>5.5780574781912323E-9</v>
      </c>
      <c r="AW299" s="26">
        <f t="shared" si="168"/>
        <v>1.0784244457836364E-8</v>
      </c>
      <c r="AX299" s="26">
        <f t="shared" si="168"/>
        <v>2.0396288431125326E-8</v>
      </c>
      <c r="AY299" s="26">
        <f t="shared" si="168"/>
        <v>3.7754831776764125E-8</v>
      </c>
      <c r="AZ299" s="26">
        <f t="shared" si="169"/>
        <v>6.8430632595384793E-8</v>
      </c>
      <c r="BA299" s="26">
        <f t="shared" si="169"/>
        <v>1.2149928644486697E-7</v>
      </c>
      <c r="BB299" s="26">
        <f t="shared" si="169"/>
        <v>2.114087584140692E-7</v>
      </c>
      <c r="BC299" s="26">
        <f t="shared" si="169"/>
        <v>3.606384702357643E-7</v>
      </c>
      <c r="BD299" s="26">
        <f t="shared" si="169"/>
        <v>6.0337590212521778E-7</v>
      </c>
      <c r="BE299" s="26">
        <f t="shared" si="169"/>
        <v>9.9044723556403755E-7</v>
      </c>
      <c r="BF299" s="26">
        <f t="shared" si="169"/>
        <v>1.5957205461865086E-6</v>
      </c>
      <c r="BG299" s="26">
        <f t="shared" si="169"/>
        <v>2.5241397730586666E-6</v>
      </c>
      <c r="BH299" s="26">
        <f t="shared" si="169"/>
        <v>3.9214314331447108E-6</v>
      </c>
      <c r="BI299" s="26">
        <f t="shared" si="169"/>
        <v>5.9853427137471961E-6</v>
      </c>
      <c r="BJ299" s="26">
        <f t="shared" si="169"/>
        <v>8.9780140706207463E-6</v>
      </c>
      <c r="BK299" s="26">
        <f t="shared" si="169"/>
        <v>1.3238766510915327E-5</v>
      </c>
      <c r="BL299" s="26">
        <f t="shared" si="169"/>
        <v>1.9196211440827294E-5</v>
      </c>
      <c r="BM299" s="26">
        <f t="shared" si="169"/>
        <v>2.7378203202491388E-5</v>
      </c>
      <c r="BN299" s="26">
        <f t="shared" si="167"/>
        <v>3.8417801268012086E-5</v>
      </c>
      <c r="BO299" s="26">
        <f t="shared" si="167"/>
        <v>5.3053154132016641E-5</v>
      </c>
      <c r="BP299" s="26">
        <f t="shared" si="167"/>
        <v>7.2119131398210324E-5</v>
      </c>
      <c r="BQ299" s="26">
        <f t="shared" si="167"/>
        <v>9.6528683563758245E-5</v>
      </c>
      <c r="BR299" s="26">
        <f t="shared" si="167"/>
        <v>1.272423556067721E-4</v>
      </c>
      <c r="BS299" s="26">
        <f t="shared" si="167"/>
        <v>1.6522514832521178E-4</v>
      </c>
      <c r="BT299" s="26">
        <f t="shared" si="167"/>
        <v>2.1139099859255006E-4</v>
      </c>
      <c r="BU299" s="26">
        <f t="shared" si="167"/>
        <v>2.6653647648625941E-4</v>
      </c>
      <c r="BV299" s="26">
        <f t="shared" si="167"/>
        <v>3.3126676363292191E-4</v>
      </c>
      <c r="BW299" s="26">
        <f t="shared" si="167"/>
        <v>4.0591842867696135E-4</v>
      </c>
      <c r="BX299" s="26">
        <f t="shared" si="167"/>
        <v>4.9048476798466123E-4</v>
      </c>
      <c r="BY299" s="26">
        <f t="shared" si="167"/>
        <v>5.8455033992692567E-4</v>
      </c>
      <c r="BZ299" s="26">
        <f t="shared" si="167"/>
        <v>6.8724161586003333E-4</v>
      </c>
      <c r="CA299" s="26">
        <f t="shared" si="167"/>
        <v>7.9720027439763913E-4</v>
      </c>
      <c r="CB299" s="26">
        <f t="shared" si="167"/>
        <v>9.1258452463940357E-4</v>
      </c>
      <c r="CC299" s="26">
        <f t="shared" si="167"/>
        <v>1.031101995371793E-3</v>
      </c>
      <c r="CD299" s="26">
        <f t="shared" si="172"/>
        <v>1.1500753025300778E-3</v>
      </c>
      <c r="CE299" s="26">
        <f t="shared" si="172"/>
        <v>1.2665386243052733E-3</v>
      </c>
      <c r="CF299" s="26">
        <f t="shared" si="172"/>
        <v>1.377360753931985E-3</v>
      </c>
      <c r="CG299" s="26">
        <f t="shared" si="172"/>
        <v>1.4793874764454653E-3</v>
      </c>
      <c r="CH299" s="26">
        <f t="shared" si="172"/>
        <v>1.5695940298872629E-3</v>
      </c>
      <c r="CI299" s="26">
        <f t="shared" si="172"/>
        <v>1.6452371156649617E-3</v>
      </c>
      <c r="CJ299" s="26">
        <f t="shared" si="154"/>
        <v>1.7039955840815672E-3</v>
      </c>
      <c r="CK299" s="26">
        <f t="shared" si="162"/>
        <v>1.7440895978246631E-3</v>
      </c>
      <c r="CL299" s="26">
        <f t="shared" si="162"/>
        <v>1.7643697094272756E-3</v>
      </c>
      <c r="CM299" s="26">
        <f t="shared" si="162"/>
        <v>1.7643697094272758E-3</v>
      </c>
      <c r="CN299" s="26">
        <f t="shared" si="162"/>
        <v>1.7443200536383294E-3</v>
      </c>
      <c r="CO299" s="26">
        <f t="shared" si="162"/>
        <v>1.7051218501857831E-3</v>
      </c>
      <c r="CP299" s="26">
        <f t="shared" si="162"/>
        <v>1.6482844551795896E-3</v>
      </c>
      <c r="CQ299" s="26">
        <f t="shared" si="162"/>
        <v>1.5758323912156529E-3</v>
      </c>
      <c r="CR299" s="26">
        <f t="shared" si="162"/>
        <v>1.4901893264756712E-3</v>
      </c>
      <c r="CS299" s="26">
        <f t="shared" si="162"/>
        <v>1.394048079606274E-3</v>
      </c>
      <c r="CT299" s="26">
        <f t="shared" si="162"/>
        <v>1.290235988571764E-3</v>
      </c>
      <c r="CU299" s="26">
        <f t="shared" si="162"/>
        <v>1.1815845369025633E-3</v>
      </c>
      <c r="CV299" s="26">
        <f t="shared" si="162"/>
        <v>1.0708109865679456E-3</v>
      </c>
      <c r="CW299" s="26">
        <f t="shared" si="162"/>
        <v>9.6041810135475618E-4</v>
      </c>
      <c r="CX299" s="26">
        <f t="shared" si="162"/>
        <v>8.5261606957003696E-4</v>
      </c>
      <c r="CY299" s="26">
        <f t="shared" si="162"/>
        <v>7.4926866719791279E-4</v>
      </c>
      <c r="CZ299" s="26">
        <f t="shared" si="162"/>
        <v>6.5186374046218422E-4</v>
      </c>
      <c r="DA299" s="26">
        <f t="shared" si="158"/>
        <v>5.6150639029910947E-4</v>
      </c>
      <c r="DB299" s="26">
        <f t="shared" si="158"/>
        <v>4.789319211374745E-4</v>
      </c>
      <c r="DC299" s="26">
        <f t="shared" si="158"/>
        <v>4.0453472950447052E-4</v>
      </c>
      <c r="DD299" s="26">
        <f t="shared" si="158"/>
        <v>3.3840886025854664E-4</v>
      </c>
      <c r="DE299" s="26">
        <f t="shared" si="158"/>
        <v>2.8039591278565301E-4</v>
      </c>
      <c r="DF299" s="26">
        <f t="shared" si="158"/>
        <v>2.3013626804105445E-4</v>
      </c>
      <c r="DG299" s="26">
        <f t="shared" si="158"/>
        <v>1.8712014317356801E-4</v>
      </c>
      <c r="DH299" s="26">
        <f t="shared" si="158"/>
        <v>1.5073567088981884E-4</v>
      </c>
      <c r="DI299" s="26">
        <f t="shared" si="158"/>
        <v>1.2031195749921308E-4</v>
      </c>
      <c r="DJ299" s="26">
        <f t="shared" si="158"/>
        <v>9.515582093119579E-5</v>
      </c>
      <c r="DK299" s="26">
        <f t="shared" si="158"/>
        <v>7.4581589378504805E-5</v>
      </c>
      <c r="DL299" s="26">
        <f t="shared" si="158"/>
        <v>5.7933913177945888E-5</v>
      </c>
      <c r="DM299" s="26">
        <f t="shared" si="158"/>
        <v>4.46039862520468E-5</v>
      </c>
      <c r="DN299" s="26">
        <f t="shared" si="158"/>
        <v>3.4039884244983059E-5</v>
      </c>
      <c r="DO299" s="26">
        <f t="shared" ref="DO299:ED315" si="174">$B299*DO$221</f>
        <v>2.5751912428813299E-5</v>
      </c>
      <c r="DP299" s="26">
        <f t="shared" si="174"/>
        <v>1.9313934321609941E-5</v>
      </c>
      <c r="DQ299" s="26">
        <f t="shared" si="174"/>
        <v>1.4361643469915E-5</v>
      </c>
      <c r="DR299" s="26">
        <f t="shared" si="174"/>
        <v>1.0588669337988285E-5</v>
      </c>
      <c r="DS299" s="26">
        <f t="shared" si="174"/>
        <v>7.7412960706300666E-6</v>
      </c>
      <c r="DT299" s="26">
        <f t="shared" si="174"/>
        <v>5.6124396512067749E-6</v>
      </c>
      <c r="DU299" s="26">
        <f t="shared" si="174"/>
        <v>4.0353904930164346E-6</v>
      </c>
      <c r="DV299" s="26">
        <f t="shared" si="174"/>
        <v>2.8776964991182857E-6</v>
      </c>
      <c r="DW299" s="26">
        <f t="shared" si="174"/>
        <v>2.0354438652300158E-6</v>
      </c>
      <c r="DX299" s="26">
        <f t="shared" si="174"/>
        <v>1.4280936796371852E-6</v>
      </c>
      <c r="DY299" s="26">
        <f t="shared" si="174"/>
        <v>9.9395320102748674E-7</v>
      </c>
      <c r="DZ299" s="26">
        <f t="shared" si="174"/>
        <v>6.8630101975707147E-7</v>
      </c>
      <c r="EA299" s="26">
        <f t="shared" si="174"/>
        <v>4.7014321825877775E-7</v>
      </c>
      <c r="EB299" s="26">
        <f t="shared" si="174"/>
        <v>3.1955046866026459E-7</v>
      </c>
      <c r="EC299" s="26">
        <f t="shared" si="174"/>
        <v>2.1551078118948011E-7</v>
      </c>
      <c r="ED299" s="26">
        <f t="shared" si="174"/>
        <v>1.4422644587296016E-7</v>
      </c>
      <c r="EE299" s="26">
        <f t="shared" si="173"/>
        <v>9.5783975503415842E-8</v>
      </c>
      <c r="EF299" s="26">
        <f t="shared" si="173"/>
        <v>6.3130347490888348E-8</v>
      </c>
      <c r="EG299" s="26">
        <f t="shared" si="173"/>
        <v>4.1295791215843977E-8</v>
      </c>
      <c r="EH299" s="26">
        <f t="shared" si="173"/>
        <v>2.6811446535660126E-8</v>
      </c>
      <c r="EI299" s="26">
        <f t="shared" si="173"/>
        <v>1.7278487767425384E-8</v>
      </c>
      <c r="EJ299" s="26">
        <f t="shared" si="173"/>
        <v>1.1053150262985214E-8</v>
      </c>
      <c r="EK299" s="26">
        <f t="shared" si="173"/>
        <v>7.019153816640342E-9</v>
      </c>
      <c r="EL299" s="26">
        <f t="shared" si="173"/>
        <v>4.4251187104906153E-9</v>
      </c>
      <c r="EM299" s="26">
        <f t="shared" si="173"/>
        <v>2.7696786173574536E-9</v>
      </c>
      <c r="EN299" s="26">
        <f t="shared" si="173"/>
        <v>1.7211574265006974E-9</v>
      </c>
      <c r="EO299" s="26">
        <f t="shared" si="173"/>
        <v>1.0619907525217052E-9</v>
      </c>
      <c r="EP299" s="26">
        <f t="shared" si="173"/>
        <v>6.5065630612245223E-10</v>
      </c>
      <c r="EQ299" s="26">
        <f t="shared" si="173"/>
        <v>3.9585383659197744E-10</v>
      </c>
      <c r="ER299" s="26">
        <f t="shared" si="171"/>
        <v>2.3916169294098882E-10</v>
      </c>
      <c r="ES299" s="26">
        <f t="shared" si="159"/>
        <v>1.4349701576459236E-10</v>
      </c>
      <c r="ET299" s="26">
        <f t="shared" si="159"/>
        <v>8.5508495695340961E-11</v>
      </c>
      <c r="EU299" s="26">
        <f t="shared" si="159"/>
        <v>5.0607068880914596E-11</v>
      </c>
      <c r="EV299" s="26">
        <f t="shared" si="159"/>
        <v>2.9748749950268166E-11</v>
      </c>
      <c r="EW299" s="26">
        <f t="shared" si="159"/>
        <v>1.7370075474317618E-11</v>
      </c>
      <c r="EX299" s="26">
        <f t="shared" si="159"/>
        <v>1.0074643775104306E-11</v>
      </c>
      <c r="EY299" s="26">
        <f t="shared" si="159"/>
        <v>5.8045960823448265E-12</v>
      </c>
      <c r="EZ299" s="26">
        <f t="shared" si="159"/>
        <v>3.3223674944999274E-12</v>
      </c>
      <c r="FA299" s="26">
        <f t="shared" si="159"/>
        <v>1.8891893596176443E-12</v>
      </c>
      <c r="FB299" s="26">
        <f t="shared" si="159"/>
        <v>1.067269313550216E-12</v>
      </c>
      <c r="FC299" s="26">
        <f t="shared" si="159"/>
        <v>5.9904793728303077E-13</v>
      </c>
      <c r="FD299" s="26">
        <f t="shared" si="159"/>
        <v>3.3408442656168267E-13</v>
      </c>
      <c r="FE299" s="26">
        <f t="shared" si="161"/>
        <v>1.8512958669341906E-13</v>
      </c>
      <c r="FF299" s="26">
        <f t="shared" si="161"/>
        <v>1.0193844330587004E-13</v>
      </c>
      <c r="FG299" s="26">
        <f t="shared" si="161"/>
        <v>5.5777638790003882E-14</v>
      </c>
      <c r="FH299" s="26">
        <f t="shared" si="161"/>
        <v>3.0329091092064594E-14</v>
      </c>
    </row>
    <row r="300" spans="2:164" ht="19.2" customHeight="1" x14ac:dyDescent="0.3">
      <c r="B300" s="26">
        <f t="shared" si="163"/>
        <v>4.2899714762016032E-2</v>
      </c>
      <c r="C300" s="3">
        <v>77</v>
      </c>
      <c r="D300" s="26">
        <f t="shared" si="165"/>
        <v>7.0604840945494949E-40</v>
      </c>
      <c r="E300" s="26">
        <f t="shared" si="165"/>
        <v>6.1426211622580607E-38</v>
      </c>
      <c r="F300" s="26">
        <f t="shared" si="165"/>
        <v>2.672040205582229E-36</v>
      </c>
      <c r="G300" s="26">
        <f t="shared" si="165"/>
        <v>7.7489165961885621E-35</v>
      </c>
      <c r="H300" s="26">
        <f t="shared" si="165"/>
        <v>1.6853893596710082E-33</v>
      </c>
      <c r="I300" s="26">
        <f t="shared" si="165"/>
        <v>2.9325774858275594E-32</v>
      </c>
      <c r="J300" s="26">
        <f t="shared" si="165"/>
        <v>4.2522373544499186E-31</v>
      </c>
      <c r="K300" s="26">
        <f t="shared" si="165"/>
        <v>5.2849235691020476E-30</v>
      </c>
      <c r="L300" s="26">
        <f t="shared" si="165"/>
        <v>5.7473543813985061E-29</v>
      </c>
      <c r="M300" s="26">
        <f t="shared" si="165"/>
        <v>5.5557759020185428E-28</v>
      </c>
      <c r="N300" s="26">
        <f t="shared" si="165"/>
        <v>4.8335250347561916E-27</v>
      </c>
      <c r="O300" s="26">
        <f t="shared" si="165"/>
        <v>3.8228788911252922E-26</v>
      </c>
      <c r="P300" s="26">
        <f t="shared" si="165"/>
        <v>2.7715871960658572E-25</v>
      </c>
      <c r="Q300" s="26">
        <f t="shared" si="165"/>
        <v>1.8548314312133067E-24</v>
      </c>
      <c r="R300" s="26">
        <f t="shared" si="165"/>
        <v>1.1526452465396938E-23</v>
      </c>
      <c r="S300" s="26">
        <f t="shared" si="165"/>
        <v>6.6853424299302228E-23</v>
      </c>
      <c r="T300" s="26">
        <f t="shared" si="170"/>
        <v>3.6351549462745633E-22</v>
      </c>
      <c r="U300" s="26">
        <f t="shared" si="170"/>
        <v>1.8603440019169695E-21</v>
      </c>
      <c r="V300" s="26">
        <f t="shared" si="170"/>
        <v>8.9916626759320663E-21</v>
      </c>
      <c r="W300" s="26">
        <f t="shared" si="170"/>
        <v>4.1172350147689028E-20</v>
      </c>
      <c r="X300" s="26">
        <f t="shared" si="170"/>
        <v>1.7909972314244815E-19</v>
      </c>
      <c r="Y300" s="26">
        <f t="shared" si="170"/>
        <v>7.4198456730442716E-19</v>
      </c>
      <c r="Z300" s="26">
        <f t="shared" si="170"/>
        <v>2.9342116979765883E-18</v>
      </c>
      <c r="AA300" s="26">
        <f t="shared" si="170"/>
        <v>1.1098974683650609E-17</v>
      </c>
      <c r="AB300" s="26">
        <f t="shared" si="170"/>
        <v>4.0233783228233468E-17</v>
      </c>
      <c r="AC300" s="26">
        <f t="shared" si="170"/>
        <v>1.400135656342526E-16</v>
      </c>
      <c r="AD300" s="26">
        <f t="shared" si="170"/>
        <v>4.6850693116076578E-16</v>
      </c>
      <c r="AE300" s="26">
        <f t="shared" si="170"/>
        <v>1.5096334448513583E-15</v>
      </c>
      <c r="AF300" s="26">
        <f t="shared" si="170"/>
        <v>4.6906467750738914E-15</v>
      </c>
      <c r="AG300" s="26">
        <f t="shared" si="170"/>
        <v>1.4071940325221655E-14</v>
      </c>
      <c r="AH300" s="26">
        <f t="shared" si="170"/>
        <v>4.0808626943142522E-14</v>
      </c>
      <c r="AI300" s="26">
        <f t="shared" si="170"/>
        <v>1.1452743690494869E-13</v>
      </c>
      <c r="AJ300" s="26">
        <f t="shared" si="168"/>
        <v>3.1137146908532905E-13</v>
      </c>
      <c r="AK300" s="26">
        <f t="shared" si="168"/>
        <v>8.2088841849768633E-13</v>
      </c>
      <c r="AL300" s="26">
        <f t="shared" si="168"/>
        <v>2.1005086002734905E-12</v>
      </c>
      <c r="AM300" s="26">
        <f t="shared" si="168"/>
        <v>5.2212642349655185E-12</v>
      </c>
      <c r="AN300" s="26">
        <f t="shared" si="168"/>
        <v>1.2618055234500047E-11</v>
      </c>
      <c r="AO300" s="26">
        <f t="shared" si="168"/>
        <v>2.9669481227067731E-11</v>
      </c>
      <c r="AP300" s="26">
        <f t="shared" si="168"/>
        <v>6.7927496493549766E-11</v>
      </c>
      <c r="AQ300" s="26">
        <f t="shared" si="168"/>
        <v>1.5153056910099529E-10</v>
      </c>
      <c r="AR300" s="26">
        <f t="shared" si="168"/>
        <v>3.2957898779466562E-10</v>
      </c>
      <c r="AS300" s="26">
        <f t="shared" si="168"/>
        <v>6.9935053507648471E-10</v>
      </c>
      <c r="AT300" s="26">
        <f t="shared" si="168"/>
        <v>1.448654679801288E-9</v>
      </c>
      <c r="AU300" s="26">
        <f t="shared" si="168"/>
        <v>2.9309990033188885E-9</v>
      </c>
      <c r="AV300" s="26">
        <f t="shared" si="168"/>
        <v>5.7953843929259581E-9</v>
      </c>
      <c r="AW300" s="26">
        <f t="shared" si="168"/>
        <v>1.12044098263235E-8</v>
      </c>
      <c r="AX300" s="26">
        <f t="shared" si="168"/>
        <v>2.1190949019350998E-8</v>
      </c>
      <c r="AY300" s="26">
        <f t="shared" si="168"/>
        <v>3.9225799248586126E-8</v>
      </c>
      <c r="AZ300" s="26">
        <f t="shared" si="169"/>
        <v>7.109676113806216E-8</v>
      </c>
      <c r="BA300" s="26">
        <f t="shared" si="169"/>
        <v>1.2623302487778392E-7</v>
      </c>
      <c r="BB300" s="26">
        <f t="shared" si="169"/>
        <v>2.1964546328734472E-7</v>
      </c>
      <c r="BC300" s="26">
        <f t="shared" si="169"/>
        <v>3.7468931972546958E-7</v>
      </c>
      <c r="BD300" s="26">
        <f t="shared" si="169"/>
        <v>6.2688405415607074E-7</v>
      </c>
      <c r="BE300" s="26">
        <f t="shared" si="169"/>
        <v>1.0290360888977019E-6</v>
      </c>
      <c r="BF300" s="26">
        <f t="shared" si="169"/>
        <v>1.6578914765574123E-6</v>
      </c>
      <c r="BG300" s="26">
        <f t="shared" si="169"/>
        <v>2.6224828810999147E-6</v>
      </c>
      <c r="BH300" s="26">
        <f t="shared" si="169"/>
        <v>4.0742144759945065E-6</v>
      </c>
      <c r="BI300" s="26">
        <f t="shared" si="169"/>
        <v>6.2185378844126741E-6</v>
      </c>
      <c r="BJ300" s="26">
        <f t="shared" si="169"/>
        <v>9.3278068266189607E-6</v>
      </c>
      <c r="BK300" s="26">
        <f t="shared" si="169"/>
        <v>1.3754562608743204E-5</v>
      </c>
      <c r="BL300" s="26">
        <f t="shared" si="169"/>
        <v>1.9944115782677717E-5</v>
      </c>
      <c r="BM300" s="26">
        <f t="shared" si="169"/>
        <v>2.8444886444146911E-5</v>
      </c>
      <c r="BN300" s="26">
        <f t="shared" si="167"/>
        <v>3.9914598720012578E-5</v>
      </c>
      <c r="BO300" s="26">
        <f t="shared" si="167"/>
        <v>5.5120160137160172E-5</v>
      </c>
      <c r="BP300" s="26">
        <f t="shared" si="167"/>
        <v>7.4928967686452329E-5</v>
      </c>
      <c r="BQ300" s="26">
        <f t="shared" si="167"/>
        <v>1.0028954136494368E-4</v>
      </c>
      <c r="BR300" s="26">
        <f t="shared" si="167"/>
        <v>1.3219984998106199E-4</v>
      </c>
      <c r="BS300" s="26">
        <f t="shared" si="167"/>
        <v>1.7166249176645389E-4</v>
      </c>
      <c r="BT300" s="26">
        <f t="shared" si="167"/>
        <v>2.1962701152472742E-4</v>
      </c>
      <c r="BU300" s="26">
        <f t="shared" si="167"/>
        <v>2.7692101453117874E-4</v>
      </c>
      <c r="BV300" s="26">
        <f t="shared" si="167"/>
        <v>3.4417326091732163E-4</v>
      </c>
      <c r="BW300" s="26">
        <f t="shared" si="167"/>
        <v>4.217334323916484E-4</v>
      </c>
      <c r="BX300" s="26">
        <f t="shared" si="167"/>
        <v>5.0959456413990801E-4</v>
      </c>
      <c r="BY300" s="26">
        <f t="shared" si="167"/>
        <v>6.0732502849550753E-4</v>
      </c>
      <c r="BZ300" s="26">
        <f t="shared" si="167"/>
        <v>7.1401726323120371E-4</v>
      </c>
      <c r="CA300" s="26">
        <f t="shared" si="167"/>
        <v>8.2826002534819689E-4</v>
      </c>
      <c r="CB300" s="26">
        <f t="shared" si="167"/>
        <v>9.481397658591211E-4</v>
      </c>
      <c r="CC300" s="26">
        <f t="shared" si="167"/>
        <v>1.0712748003862791E-3</v>
      </c>
      <c r="CD300" s="26">
        <f t="shared" si="172"/>
        <v>1.1948834312000814E-3</v>
      </c>
      <c r="CE300" s="26">
        <f t="shared" si="172"/>
        <v>1.3158842849924925E-3</v>
      </c>
      <c r="CF300" s="26">
        <f t="shared" si="172"/>
        <v>1.4310241599293358E-3</v>
      </c>
      <c r="CG300" s="26">
        <f t="shared" si="172"/>
        <v>1.5370259495537308E-3</v>
      </c>
      <c r="CH300" s="26">
        <f t="shared" si="172"/>
        <v>1.6307470440387155E-3</v>
      </c>
      <c r="CI300" s="26">
        <f t="shared" si="172"/>
        <v>1.7093372630285326E-3</v>
      </c>
      <c r="CJ300" s="26">
        <f t="shared" si="154"/>
        <v>1.7703850224224085E-3</v>
      </c>
      <c r="CK300" s="26">
        <f t="shared" si="162"/>
        <v>1.8120411405970534E-3</v>
      </c>
      <c r="CL300" s="26">
        <f t="shared" si="162"/>
        <v>1.8331113864179496E-3</v>
      </c>
      <c r="CM300" s="26">
        <f t="shared" si="162"/>
        <v>1.8331113864179498E-3</v>
      </c>
      <c r="CN300" s="26">
        <f t="shared" si="162"/>
        <v>1.8122805752086547E-3</v>
      </c>
      <c r="CO300" s="26">
        <f t="shared" si="162"/>
        <v>1.7715551690241911E-3</v>
      </c>
      <c r="CP300" s="26">
        <f t="shared" si="162"/>
        <v>1.7125033300567172E-3</v>
      </c>
      <c r="CQ300" s="26">
        <f t="shared" si="162"/>
        <v>1.6372284584058739E-3</v>
      </c>
      <c r="CR300" s="26">
        <f t="shared" si="162"/>
        <v>1.5482486508838148E-3</v>
      </c>
      <c r="CS300" s="26">
        <f t="shared" si="162"/>
        <v>1.4483616411493762E-3</v>
      </c>
      <c r="CT300" s="26">
        <f t="shared" si="162"/>
        <v>1.3405049231914438E-3</v>
      </c>
      <c r="CU300" s="26">
        <f t="shared" si="162"/>
        <v>1.2276202980805858E-3</v>
      </c>
      <c r="CV300" s="26">
        <f t="shared" si="162"/>
        <v>1.1125308951355282E-3</v>
      </c>
      <c r="CW300" s="26">
        <f t="shared" si="162"/>
        <v>9.9783698842052641E-4</v>
      </c>
      <c r="CX300" s="26">
        <f t="shared" si="162"/>
        <v>8.8583487747536359E-4</v>
      </c>
      <c r="CY300" s="26">
        <f t="shared" si="162"/>
        <v>7.7846095293289679E-4</v>
      </c>
      <c r="CZ300" s="26">
        <f t="shared" si="162"/>
        <v>6.7726102905162023E-4</v>
      </c>
      <c r="DA300" s="26">
        <f t="shared" ref="DA300:DO315" si="175">$B300*DA$221</f>
        <v>5.8338326264842572E-4</v>
      </c>
      <c r="DB300" s="26">
        <f t="shared" si="175"/>
        <v>4.9759160637659707E-4</v>
      </c>
      <c r="DC300" s="26">
        <f t="shared" si="175"/>
        <v>4.2029582286178777E-4</v>
      </c>
      <c r="DD300" s="26">
        <f t="shared" si="175"/>
        <v>3.5159362104784085E-4</v>
      </c>
      <c r="DE300" s="26">
        <f t="shared" si="175"/>
        <v>2.9132042886821104E-4</v>
      </c>
      <c r="DF300" s="26">
        <f t="shared" si="175"/>
        <v>2.3910261614655019E-4</v>
      </c>
      <c r="DG300" s="26">
        <f t="shared" si="175"/>
        <v>1.9441053836214867E-4</v>
      </c>
      <c r="DH300" s="26">
        <f t="shared" si="175"/>
        <v>1.5660848923617547E-4</v>
      </c>
      <c r="DI300" s="26">
        <f t="shared" si="175"/>
        <v>1.2499943636281883E-4</v>
      </c>
      <c r="DJ300" s="26">
        <f t="shared" si="175"/>
        <v>9.8863190577865804E-5</v>
      </c>
      <c r="DK300" s="26">
        <f t="shared" si="175"/>
        <v>7.7487365588056964E-5</v>
      </c>
      <c r="DL300" s="26">
        <f t="shared" si="175"/>
        <v>6.0191078626437311E-5</v>
      </c>
      <c r="DM300" s="26">
        <f t="shared" si="175"/>
        <v>4.6341803898230464E-5</v>
      </c>
      <c r="DN300" s="26">
        <f t="shared" si="175"/>
        <v>3.5366113501281121E-5</v>
      </c>
      <c r="DO300" s="26">
        <f t="shared" si="175"/>
        <v>2.6755233692273571E-5</v>
      </c>
      <c r="DP300" s="26">
        <f t="shared" si="174"/>
        <v>2.0066425269205143E-5</v>
      </c>
      <c r="DQ300" s="26">
        <f t="shared" si="174"/>
        <v>1.4921188020690915E-5</v>
      </c>
      <c r="DR300" s="26">
        <f t="shared" si="174"/>
        <v>1.1001214896611209E-5</v>
      </c>
      <c r="DS300" s="26">
        <f t="shared" si="174"/>
        <v>8.0429050084468269E-6</v>
      </c>
      <c r="DT300" s="26">
        <f t="shared" si="174"/>
        <v>5.8311061311239246E-6</v>
      </c>
      <c r="DU300" s="26">
        <f t="shared" si="174"/>
        <v>4.1926134992378564E-6</v>
      </c>
      <c r="DV300" s="26">
        <f t="shared" si="174"/>
        <v>2.98981454453848E-6</v>
      </c>
      <c r="DW300" s="26">
        <f t="shared" si="174"/>
        <v>2.1147468729662512E-6</v>
      </c>
      <c r="DX300" s="26">
        <f t="shared" si="174"/>
        <v>1.4837336931295438E-6</v>
      </c>
      <c r="DY300" s="26">
        <f t="shared" si="174"/>
        <v>1.0326786504181684E-6</v>
      </c>
      <c r="DZ300" s="26">
        <f t="shared" si="174"/>
        <v>7.1304002052682792E-7</v>
      </c>
      <c r="EA300" s="26">
        <f t="shared" si="174"/>
        <v>4.8846048650262648E-7</v>
      </c>
      <c r="EB300" s="26">
        <f t="shared" si="174"/>
        <v>3.3200048691975557E-7</v>
      </c>
      <c r="EC300" s="26">
        <f t="shared" si="174"/>
        <v>2.2390730513192749E-7</v>
      </c>
      <c r="ED300" s="26">
        <f t="shared" si="174"/>
        <v>1.4984565804982881E-7</v>
      </c>
      <c r="EE300" s="26">
        <f t="shared" si="173"/>
        <v>9.9515818704847685E-8</v>
      </c>
      <c r="EF300" s="26">
        <f t="shared" si="173"/>
        <v>6.5589971419104816E-8</v>
      </c>
      <c r="EG300" s="26">
        <f t="shared" si="173"/>
        <v>4.2904718146331422E-8</v>
      </c>
      <c r="EH300" s="26">
        <f t="shared" si="173"/>
        <v>2.7856048348737805E-8</v>
      </c>
      <c r="EI300" s="26">
        <f t="shared" si="173"/>
        <v>1.7951675602519887E-8</v>
      </c>
      <c r="EJ300" s="26">
        <f t="shared" si="173"/>
        <v>1.1483792481023604E-8</v>
      </c>
      <c r="EK300" s="26">
        <f t="shared" si="173"/>
        <v>7.2926273419639956E-9</v>
      </c>
      <c r="EL300" s="26">
        <f t="shared" si="173"/>
        <v>4.5975259329772644E-9</v>
      </c>
      <c r="EM300" s="26">
        <f t="shared" si="173"/>
        <v>2.8775881738778749E-9</v>
      </c>
      <c r="EN300" s="26">
        <f t="shared" si="173"/>
        <v>1.7882155080526736E-9</v>
      </c>
      <c r="EO300" s="26">
        <f t="shared" si="173"/>
        <v>1.1033670156069669E-9</v>
      </c>
      <c r="EP300" s="26">
        <f t="shared" si="173"/>
        <v>6.7600655181553516E-10</v>
      </c>
      <c r="EQ300" s="26">
        <f t="shared" si="173"/>
        <v>4.1127671334231444E-10</v>
      </c>
      <c r="ER300" s="26">
        <f t="shared" si="171"/>
        <v>2.4847968097765084E-10</v>
      </c>
      <c r="ES300" s="26">
        <f t="shared" si="159"/>
        <v>1.4908780858658955E-10</v>
      </c>
      <c r="ET300" s="26">
        <f t="shared" si="159"/>
        <v>8.8839995527627019E-11</v>
      </c>
      <c r="EU300" s="26">
        <f t="shared" si="159"/>
        <v>5.2578772863287915E-11</v>
      </c>
      <c r="EV300" s="26">
        <f t="shared" si="159"/>
        <v>3.0907792156122784E-11</v>
      </c>
      <c r="EW300" s="26">
        <f t="shared" si="159"/>
        <v>1.8046831661628702E-11</v>
      </c>
      <c r="EX300" s="26">
        <f t="shared" si="159"/>
        <v>1.0467162363744737E-11</v>
      </c>
      <c r="EY300" s="26">
        <f t="shared" si="159"/>
        <v>6.0307491764621607E-12</v>
      </c>
      <c r="EZ300" s="26">
        <f t="shared" si="159"/>
        <v>3.45181038389603E-12</v>
      </c>
      <c r="FA300" s="26">
        <f t="shared" si="159"/>
        <v>1.9627941398624883E-12</v>
      </c>
      <c r="FB300" s="26">
        <f t="shared" si="159"/>
        <v>1.1088512348573679E-12</v>
      </c>
      <c r="FC300" s="26">
        <f t="shared" si="159"/>
        <v>6.2238746730704521E-13</v>
      </c>
      <c r="FD300" s="26">
        <f t="shared" si="159"/>
        <v>3.4710070292122893E-13</v>
      </c>
      <c r="FE300" s="26">
        <f t="shared" si="161"/>
        <v>1.9234242773342248E-13</v>
      </c>
      <c r="FF300" s="26">
        <f t="shared" si="161"/>
        <v>1.0591007096713775E-13</v>
      </c>
      <c r="FG300" s="26">
        <f t="shared" si="161"/>
        <v>5.7950793548056012E-14</v>
      </c>
      <c r="FH300" s="26">
        <f t="shared" si="161"/>
        <v>3.1510743991755433E-14</v>
      </c>
    </row>
    <row r="301" spans="2:164" ht="19.2" customHeight="1" x14ac:dyDescent="0.3">
      <c r="B301" s="26">
        <f t="shared" si="163"/>
        <v>4.3999707448221577E-2</v>
      </c>
      <c r="C301" s="3">
        <v>78</v>
      </c>
      <c r="D301" s="26">
        <f t="shared" si="165"/>
        <v>7.2415221482558934E-40</v>
      </c>
      <c r="E301" s="26">
        <f t="shared" si="165"/>
        <v>6.3001242689826267E-38</v>
      </c>
      <c r="F301" s="26">
        <f t="shared" si="165"/>
        <v>2.7405540570074149E-36</v>
      </c>
      <c r="G301" s="26">
        <f t="shared" si="165"/>
        <v>7.9476067653216033E-35</v>
      </c>
      <c r="H301" s="26">
        <f t="shared" si="165"/>
        <v>1.7286044714574444E-33</v>
      </c>
      <c r="I301" s="26">
        <f t="shared" si="165"/>
        <v>3.0077717803359584E-32</v>
      </c>
      <c r="J301" s="26">
        <f t="shared" si="165"/>
        <v>4.361269081487096E-31</v>
      </c>
      <c r="K301" s="26">
        <f t="shared" si="165"/>
        <v>5.4204344298482549E-30</v>
      </c>
      <c r="L301" s="26">
        <f t="shared" si="165"/>
        <v>5.8947224424600066E-29</v>
      </c>
      <c r="M301" s="26">
        <f t="shared" si="165"/>
        <v>5.6982316943779937E-28</v>
      </c>
      <c r="N301" s="26">
        <f t="shared" si="165"/>
        <v>4.9574615741089152E-27</v>
      </c>
      <c r="O301" s="26">
        <f t="shared" si="165"/>
        <v>3.9209014267951721E-26</v>
      </c>
      <c r="P301" s="26">
        <f t="shared" si="165"/>
        <v>2.8426535344265205E-25</v>
      </c>
      <c r="Q301" s="26">
        <f t="shared" si="165"/>
        <v>1.9023912115008279E-24</v>
      </c>
      <c r="R301" s="26">
        <f t="shared" si="165"/>
        <v>1.1822002528612246E-23</v>
      </c>
      <c r="S301" s="26">
        <f t="shared" si="165"/>
        <v>6.8567614665951001E-23</v>
      </c>
      <c r="T301" s="26">
        <f t="shared" si="170"/>
        <v>3.7283640474610911E-22</v>
      </c>
      <c r="U301" s="26">
        <f t="shared" si="170"/>
        <v>1.9080451301712511E-21</v>
      </c>
      <c r="V301" s="26">
        <f t="shared" si="170"/>
        <v>9.2222181291610944E-21</v>
      </c>
      <c r="W301" s="26">
        <f t="shared" si="170"/>
        <v>4.2228051433527218E-20</v>
      </c>
      <c r="X301" s="26">
        <f t="shared" si="170"/>
        <v>1.8369202373584428E-19</v>
      </c>
      <c r="Y301" s="26">
        <f t="shared" si="170"/>
        <v>7.610098126199254E-19</v>
      </c>
      <c r="Z301" s="26">
        <f t="shared" si="170"/>
        <v>3.0094478953606035E-18</v>
      </c>
      <c r="AA301" s="26">
        <f t="shared" si="170"/>
        <v>1.138356377810319E-17</v>
      </c>
      <c r="AB301" s="26">
        <f t="shared" si="170"/>
        <v>4.1265418695624072E-17</v>
      </c>
      <c r="AC301" s="26">
        <f t="shared" si="170"/>
        <v>1.4360365706077192E-16</v>
      </c>
      <c r="AD301" s="26">
        <f t="shared" si="170"/>
        <v>4.8051992939565729E-16</v>
      </c>
      <c r="AE301" s="26">
        <f t="shared" si="170"/>
        <v>1.5483419947193421E-15</v>
      </c>
      <c r="AF301" s="26">
        <f t="shared" si="170"/>
        <v>4.8109197693065555E-15</v>
      </c>
      <c r="AG301" s="26">
        <f t="shared" si="170"/>
        <v>1.4432759307919646E-14</v>
      </c>
      <c r="AH301" s="26">
        <f t="shared" si="170"/>
        <v>4.1855001992966694E-14</v>
      </c>
      <c r="AI301" s="26">
        <f t="shared" si="170"/>
        <v>1.1746403785122942E-13</v>
      </c>
      <c r="AJ301" s="26">
        <f t="shared" si="168"/>
        <v>3.1935535290802984E-13</v>
      </c>
      <c r="AK301" s="26">
        <f t="shared" si="168"/>
        <v>8.4193683948480659E-13</v>
      </c>
      <c r="AL301" s="26">
        <f t="shared" si="168"/>
        <v>2.1543677951522981E-12</v>
      </c>
      <c r="AM301" s="26">
        <f t="shared" si="168"/>
        <v>5.3551428050928409E-12</v>
      </c>
      <c r="AN301" s="26">
        <f t="shared" si="168"/>
        <v>1.2941595112307741E-11</v>
      </c>
      <c r="AO301" s="26">
        <f t="shared" si="168"/>
        <v>3.0430237155966908E-11</v>
      </c>
      <c r="AP301" s="26">
        <f t="shared" si="168"/>
        <v>6.9669227172871562E-11</v>
      </c>
      <c r="AQ301" s="26">
        <f t="shared" si="168"/>
        <v>1.5541596830871315E-10</v>
      </c>
      <c r="AR301" s="26">
        <f t="shared" si="168"/>
        <v>3.3802973107145191E-10</v>
      </c>
      <c r="AS301" s="26">
        <f t="shared" si="168"/>
        <v>7.1728260007844591E-10</v>
      </c>
      <c r="AT301" s="26">
        <f t="shared" si="168"/>
        <v>1.4857996715910647E-9</v>
      </c>
      <c r="AU301" s="26">
        <f t="shared" si="168"/>
        <v>3.0061528239168091E-9</v>
      </c>
      <c r="AV301" s="26">
        <f t="shared" si="168"/>
        <v>5.943983992744573E-9</v>
      </c>
      <c r="AW301" s="26">
        <f t="shared" si="168"/>
        <v>1.1491702385972822E-8</v>
      </c>
      <c r="AX301" s="26">
        <f t="shared" si="168"/>
        <v>2.1734306686513847E-8</v>
      </c>
      <c r="AY301" s="26">
        <f t="shared" si="168"/>
        <v>4.0231588972908853E-8</v>
      </c>
      <c r="AZ301" s="26">
        <f t="shared" si="169"/>
        <v>7.2919755013397088E-8</v>
      </c>
      <c r="BA301" s="26">
        <f t="shared" si="169"/>
        <v>1.2946976910541943E-7</v>
      </c>
      <c r="BB301" s="26">
        <f t="shared" si="169"/>
        <v>2.2527739824343052E-7</v>
      </c>
      <c r="BC301" s="26">
        <f t="shared" si="169"/>
        <v>3.8429673817996887E-7</v>
      </c>
      <c r="BD301" s="26">
        <f t="shared" si="169"/>
        <v>6.429580042626368E-7</v>
      </c>
      <c r="BE301" s="26">
        <f t="shared" si="169"/>
        <v>1.0554216296386687E-6</v>
      </c>
      <c r="BF301" s="26">
        <f t="shared" si="169"/>
        <v>1.700401514417859E-6</v>
      </c>
      <c r="BG301" s="26">
        <f t="shared" si="169"/>
        <v>2.6897260318973488E-6</v>
      </c>
      <c r="BH301" s="26">
        <f t="shared" si="169"/>
        <v>4.1786815138405198E-6</v>
      </c>
      <c r="BI301" s="26">
        <f t="shared" si="169"/>
        <v>6.3779875737565896E-6</v>
      </c>
      <c r="BJ301" s="26">
        <f t="shared" si="169"/>
        <v>9.5669813606348328E-6</v>
      </c>
      <c r="BK301" s="26">
        <f t="shared" si="169"/>
        <v>1.4107243701275083E-5</v>
      </c>
      <c r="BL301" s="26">
        <f t="shared" si="169"/>
        <v>2.0455503366848945E-5</v>
      </c>
      <c r="BM301" s="26">
        <f t="shared" si="169"/>
        <v>2.9174242506817347E-5</v>
      </c>
      <c r="BN301" s="26">
        <f t="shared" si="167"/>
        <v>4.0938049969243668E-5</v>
      </c>
      <c r="BO301" s="26">
        <f t="shared" si="167"/>
        <v>5.6533497576574543E-5</v>
      </c>
      <c r="BP301" s="26">
        <f t="shared" si="167"/>
        <v>7.6850223268156239E-5</v>
      </c>
      <c r="BQ301" s="26">
        <f t="shared" si="167"/>
        <v>1.0286106806660891E-4</v>
      </c>
      <c r="BR301" s="26">
        <f t="shared" si="167"/>
        <v>1.3558958972416615E-4</v>
      </c>
      <c r="BS301" s="26">
        <f t="shared" si="167"/>
        <v>1.7606409411943992E-4</v>
      </c>
      <c r="BT301" s="26">
        <f t="shared" si="167"/>
        <v>2.2525847335869484E-4</v>
      </c>
      <c r="BU301" s="26">
        <f t="shared" si="167"/>
        <v>2.8402155336531155E-4</v>
      </c>
      <c r="BV301" s="26">
        <f t="shared" si="167"/>
        <v>3.5299821632545813E-4</v>
      </c>
      <c r="BW301" s="26">
        <f t="shared" si="167"/>
        <v>4.3254711014528046E-4</v>
      </c>
      <c r="BX301" s="26">
        <f t="shared" si="167"/>
        <v>5.2266109142554682E-4</v>
      </c>
      <c r="BY301" s="26">
        <f t="shared" si="167"/>
        <v>6.2289746512359759E-4</v>
      </c>
      <c r="BZ301" s="26">
        <f t="shared" si="167"/>
        <v>7.323253981858501E-4</v>
      </c>
      <c r="CA301" s="26">
        <f t="shared" si="167"/>
        <v>8.4949746189558661E-4</v>
      </c>
      <c r="CB301" s="26">
        <f t="shared" si="167"/>
        <v>9.7245104190679102E-4</v>
      </c>
      <c r="CC301" s="26">
        <f t="shared" si="167"/>
        <v>1.0987433850115683E-3</v>
      </c>
      <c r="CD301" s="26">
        <f t="shared" si="172"/>
        <v>1.2255214678975196E-3</v>
      </c>
      <c r="CE301" s="26">
        <f t="shared" si="172"/>
        <v>1.3496249076846078E-3</v>
      </c>
      <c r="CF301" s="26">
        <f t="shared" si="172"/>
        <v>1.4677170871070112E-3</v>
      </c>
      <c r="CG301" s="26">
        <f t="shared" si="172"/>
        <v>1.57643687133716E-3</v>
      </c>
      <c r="CH301" s="26">
        <f t="shared" si="172"/>
        <v>1.6725610708089392E-3</v>
      </c>
      <c r="CI301" s="26">
        <f t="shared" si="172"/>
        <v>1.7531664236190079E-3</v>
      </c>
      <c r="CJ301" s="26">
        <f t="shared" si="154"/>
        <v>1.8157795101768294E-3</v>
      </c>
      <c r="CK301" s="26">
        <f t="shared" si="162"/>
        <v>1.8585037339456962E-3</v>
      </c>
      <c r="CL301" s="26">
        <f t="shared" si="162"/>
        <v>1.8801142424799485E-3</v>
      </c>
      <c r="CM301" s="26">
        <f t="shared" si="162"/>
        <v>1.8801142424799489E-3</v>
      </c>
      <c r="CN301" s="26">
        <f t="shared" si="162"/>
        <v>1.8587493079063129E-3</v>
      </c>
      <c r="CO301" s="26">
        <f t="shared" si="162"/>
        <v>1.8169796605376322E-3</v>
      </c>
      <c r="CP301" s="26">
        <f t="shared" si="162"/>
        <v>1.7564136718530435E-3</v>
      </c>
      <c r="CQ301" s="26">
        <f t="shared" si="162"/>
        <v>1.6792086752880761E-3</v>
      </c>
      <c r="CR301" s="26">
        <f t="shared" si="162"/>
        <v>1.5879473342398102E-3</v>
      </c>
      <c r="CS301" s="26">
        <f t="shared" si="162"/>
        <v>1.4854991191275656E-3</v>
      </c>
      <c r="CT301" s="26">
        <f t="shared" si="162"/>
        <v>1.3748768442989169E-3</v>
      </c>
      <c r="CU301" s="26">
        <f t="shared" si="162"/>
        <v>1.2590977416211137E-3</v>
      </c>
      <c r="CV301" s="26">
        <f t="shared" si="162"/>
        <v>1.1410573283441318E-3</v>
      </c>
      <c r="CW301" s="26">
        <f t="shared" si="162"/>
        <v>1.023422552226181E-3</v>
      </c>
      <c r="CX301" s="26">
        <f t="shared" si="162"/>
        <v>9.0854859228242429E-4</v>
      </c>
      <c r="CY301" s="26">
        <f t="shared" si="162"/>
        <v>7.9842149018758649E-4</v>
      </c>
      <c r="CZ301" s="26">
        <f t="shared" ref="CZ301" si="176">$B301*CZ$221</f>
        <v>6.9462669646320032E-4</v>
      </c>
      <c r="DA301" s="26">
        <f t="shared" si="175"/>
        <v>5.9834180784453927E-4</v>
      </c>
      <c r="DB301" s="26">
        <f t="shared" si="175"/>
        <v>5.1035036551445867E-4</v>
      </c>
      <c r="DC301" s="26">
        <f t="shared" si="175"/>
        <v>4.3107263883260287E-4</v>
      </c>
      <c r="DD301" s="26">
        <f t="shared" si="175"/>
        <v>3.6060884210034963E-4</v>
      </c>
      <c r="DE301" s="26">
        <f t="shared" si="175"/>
        <v>2.9879018345457548E-4</v>
      </c>
      <c r="DF301" s="26">
        <f t="shared" si="175"/>
        <v>2.4523345245800024E-4</v>
      </c>
      <c r="DG301" s="26">
        <f t="shared" si="175"/>
        <v>1.9939542396117815E-4</v>
      </c>
      <c r="DH301" s="26">
        <f t="shared" si="175"/>
        <v>1.6062409152428256E-4</v>
      </c>
      <c r="DI301" s="26">
        <f t="shared" si="175"/>
        <v>1.2820455011571165E-4</v>
      </c>
      <c r="DJ301" s="26">
        <f t="shared" si="175"/>
        <v>1.0139814418242648E-4</v>
      </c>
      <c r="DK301" s="26">
        <f t="shared" si="175"/>
        <v>7.9474221115955873E-5</v>
      </c>
      <c r="DL301" s="26">
        <f t="shared" si="175"/>
        <v>6.1734439616858787E-5</v>
      </c>
      <c r="DM301" s="26">
        <f t="shared" si="175"/>
        <v>4.7530055280236376E-5</v>
      </c>
      <c r="DN301" s="26">
        <f t="shared" si="175"/>
        <v>3.6272936924390896E-5</v>
      </c>
      <c r="DO301" s="26">
        <f t="shared" si="175"/>
        <v>2.7441265325408793E-5</v>
      </c>
      <c r="DP301" s="26">
        <f t="shared" si="174"/>
        <v>2.0580948994056558E-5</v>
      </c>
      <c r="DQ301" s="26">
        <f t="shared" si="174"/>
        <v>1.5303782585324017E-5</v>
      </c>
      <c r="DR301" s="26">
        <f t="shared" si="174"/>
        <v>1.1283297329857653E-5</v>
      </c>
      <c r="DS301" s="26">
        <f t="shared" si="174"/>
        <v>8.2491333419967461E-6</v>
      </c>
      <c r="DT301" s="26">
        <f t="shared" si="174"/>
        <v>5.9806216729476154E-6</v>
      </c>
      <c r="DU301" s="26">
        <f t="shared" si="174"/>
        <v>4.300116409474725E-6</v>
      </c>
      <c r="DV301" s="26">
        <f t="shared" si="174"/>
        <v>3.0664764559369032E-6</v>
      </c>
      <c r="DW301" s="26">
        <f t="shared" si="174"/>
        <v>2.1689711517602582E-6</v>
      </c>
      <c r="DX301" s="26">
        <f t="shared" si="174"/>
        <v>1.5217781467995323E-6</v>
      </c>
      <c r="DY301" s="26">
        <f t="shared" si="174"/>
        <v>1.0591575901724805E-6</v>
      </c>
      <c r="DZ301" s="26">
        <f t="shared" si="174"/>
        <v>7.3132309797623377E-7</v>
      </c>
      <c r="EA301" s="26">
        <f t="shared" si="174"/>
        <v>5.0098511436166819E-7</v>
      </c>
      <c r="EB301" s="26">
        <f t="shared" si="174"/>
        <v>3.4051331991769809E-7</v>
      </c>
      <c r="EC301" s="26">
        <f t="shared" si="174"/>
        <v>2.2964851808402823E-7</v>
      </c>
      <c r="ED301" s="26">
        <f t="shared" si="174"/>
        <v>1.5368785441008086E-7</v>
      </c>
      <c r="EE301" s="26">
        <f t="shared" si="173"/>
        <v>1.0206750636394636E-7</v>
      </c>
      <c r="EF301" s="26">
        <f t="shared" si="173"/>
        <v>6.7271765558056225E-8</v>
      </c>
      <c r="EG301" s="26">
        <f t="shared" si="173"/>
        <v>4.4004839124442488E-8</v>
      </c>
      <c r="EH301" s="26">
        <f t="shared" si="173"/>
        <v>2.8570305998705444E-8</v>
      </c>
      <c r="EI301" s="26">
        <f t="shared" si="173"/>
        <v>1.8411974976943474E-8</v>
      </c>
      <c r="EJ301" s="26">
        <f t="shared" si="173"/>
        <v>1.1778248698485749E-8</v>
      </c>
      <c r="EK301" s="26">
        <f t="shared" si="173"/>
        <v>7.4796177866297392E-9</v>
      </c>
      <c r="EL301" s="26">
        <f t="shared" si="173"/>
        <v>4.7154112133100159E-9</v>
      </c>
      <c r="EM301" s="26">
        <f t="shared" si="173"/>
        <v>2.9513724860285901E-9</v>
      </c>
      <c r="EN301" s="26">
        <f t="shared" si="173"/>
        <v>1.8340671877463321E-9</v>
      </c>
      <c r="EO301" s="26">
        <f t="shared" si="173"/>
        <v>1.1316584775456073E-9</v>
      </c>
      <c r="EP301" s="26">
        <f t="shared" si="173"/>
        <v>6.9334005314413866E-10</v>
      </c>
      <c r="EQ301" s="26">
        <f t="shared" si="173"/>
        <v>4.2182227009468155E-10</v>
      </c>
      <c r="ER301" s="26">
        <f t="shared" si="171"/>
        <v>2.5485095484887273E-10</v>
      </c>
      <c r="ES301" s="26">
        <f t="shared" si="159"/>
        <v>1.5291057290932263E-10</v>
      </c>
      <c r="ET301" s="26">
        <f t="shared" si="159"/>
        <v>9.1117944130899516E-11</v>
      </c>
      <c r="EU301" s="26">
        <f t="shared" si="159"/>
        <v>5.3926946526449152E-11</v>
      </c>
      <c r="EV301" s="26">
        <f t="shared" si="159"/>
        <v>3.1700299647305422E-11</v>
      </c>
      <c r="EW301" s="26">
        <f t="shared" si="159"/>
        <v>1.8509570935003799E-11</v>
      </c>
      <c r="EX301" s="26">
        <f t="shared" si="159"/>
        <v>1.0735551142302296E-11</v>
      </c>
      <c r="EY301" s="26">
        <f t="shared" si="159"/>
        <v>6.1853837707304218E-12</v>
      </c>
      <c r="EZ301" s="26">
        <f t="shared" si="159"/>
        <v>3.5403183424574673E-12</v>
      </c>
      <c r="FA301" s="26">
        <f t="shared" si="159"/>
        <v>2.0131221947307576E-12</v>
      </c>
      <c r="FB301" s="26">
        <f t="shared" si="159"/>
        <v>1.1372833178024287E-12</v>
      </c>
      <c r="FC301" s="26">
        <f t="shared" si="159"/>
        <v>6.3834612031491826E-13</v>
      </c>
      <c r="FD301" s="26">
        <f t="shared" ref="FD301:FH302" si="177">$B301*FD$221</f>
        <v>3.560007209448502E-13</v>
      </c>
      <c r="FE301" s="26">
        <f t="shared" si="177"/>
        <v>1.9727428485479232E-13</v>
      </c>
      <c r="FF301" s="26">
        <f t="shared" si="177"/>
        <v>1.0862571381244899E-13</v>
      </c>
      <c r="FG301" s="26">
        <f t="shared" si="177"/>
        <v>5.9436711331339505E-14</v>
      </c>
      <c r="FH301" s="26">
        <f t="shared" si="177"/>
        <v>3.2318711786415834E-14</v>
      </c>
    </row>
    <row r="302" spans="2:164" ht="19.2" customHeight="1" x14ac:dyDescent="0.3">
      <c r="B302" s="26">
        <f t="shared" si="163"/>
        <v>4.4556665770350959E-2</v>
      </c>
      <c r="C302" s="3">
        <v>79</v>
      </c>
      <c r="D302" s="26">
        <f t="shared" si="165"/>
        <v>7.333186985575587E-40</v>
      </c>
      <c r="E302" s="26">
        <f t="shared" si="165"/>
        <v>6.3798726774507604E-38</v>
      </c>
      <c r="F302" s="26">
        <f t="shared" si="165"/>
        <v>2.7752446146910526E-36</v>
      </c>
      <c r="G302" s="26">
        <f t="shared" si="165"/>
        <v>8.0482093826041539E-35</v>
      </c>
      <c r="H302" s="26">
        <f t="shared" si="165"/>
        <v>1.7504855407163993E-33</v>
      </c>
      <c r="I302" s="26">
        <f t="shared" si="165"/>
        <v>3.04584484084654E-32</v>
      </c>
      <c r="J302" s="26">
        <f t="shared" si="165"/>
        <v>4.4164750192274384E-31</v>
      </c>
      <c r="K302" s="26">
        <f t="shared" si="165"/>
        <v>5.4890475238969661E-30</v>
      </c>
      <c r="L302" s="26">
        <f t="shared" si="165"/>
        <v>5.9693391822379812E-29</v>
      </c>
      <c r="M302" s="26">
        <f t="shared" si="165"/>
        <v>5.7703612094967022E-28</v>
      </c>
      <c r="N302" s="26">
        <f t="shared" si="165"/>
        <v>5.0202142522621923E-27</v>
      </c>
      <c r="O302" s="26">
        <f t="shared" si="165"/>
        <v>3.97053309042549E-26</v>
      </c>
      <c r="P302" s="26">
        <f t="shared" si="165"/>
        <v>2.8786364905585015E-25</v>
      </c>
      <c r="Q302" s="26">
        <f t="shared" si="165"/>
        <v>1.9264721129122306E-24</v>
      </c>
      <c r="R302" s="26">
        <f t="shared" si="165"/>
        <v>1.1971648130240247E-23</v>
      </c>
      <c r="S302" s="26">
        <f t="shared" si="165"/>
        <v>6.9435559155393421E-23</v>
      </c>
      <c r="T302" s="26">
        <f t="shared" si="170"/>
        <v>3.775558529074522E-22</v>
      </c>
      <c r="U302" s="26">
        <f t="shared" si="170"/>
        <v>1.9321976001734183E-21</v>
      </c>
      <c r="V302" s="26">
        <f t="shared" si="170"/>
        <v>9.3389550675049046E-21</v>
      </c>
      <c r="W302" s="26">
        <f t="shared" si="170"/>
        <v>4.2762583730154141E-20</v>
      </c>
      <c r="X302" s="26">
        <f t="shared" si="170"/>
        <v>1.860172392261714E-19</v>
      </c>
      <c r="Y302" s="26">
        <f t="shared" si="170"/>
        <v>7.7064284822270921E-19</v>
      </c>
      <c r="Z302" s="26">
        <f t="shared" si="170"/>
        <v>3.0475421725170665E-18</v>
      </c>
      <c r="AA302" s="26">
        <f t="shared" si="170"/>
        <v>1.1527659522129813E-17</v>
      </c>
      <c r="AB302" s="26">
        <f t="shared" si="170"/>
        <v>4.1787765767720578E-17</v>
      </c>
      <c r="AC302" s="26">
        <f t="shared" si="170"/>
        <v>1.4542142487166776E-16</v>
      </c>
      <c r="AD302" s="26">
        <f t="shared" si="170"/>
        <v>4.8660246014750102E-16</v>
      </c>
      <c r="AE302" s="26">
        <f t="shared" si="170"/>
        <v>1.5679412604752829E-15</v>
      </c>
      <c r="AF302" s="26">
        <f t="shared" si="170"/>
        <v>4.8718174879053724E-15</v>
      </c>
      <c r="AG302" s="26">
        <f t="shared" si="170"/>
        <v>1.4615452463716097E-14</v>
      </c>
      <c r="AH302" s="26">
        <f t="shared" si="170"/>
        <v>4.2384812144776395E-14</v>
      </c>
      <c r="AI302" s="26">
        <f t="shared" si="170"/>
        <v>1.1895092440630827E-13</v>
      </c>
      <c r="AJ302" s="26">
        <f t="shared" si="168"/>
        <v>3.2339782572965042E-13</v>
      </c>
      <c r="AK302" s="26">
        <f t="shared" si="168"/>
        <v>8.5259426783271541E-13</v>
      </c>
      <c r="AL302" s="26">
        <f t="shared" si="168"/>
        <v>2.1816382735719472E-12</v>
      </c>
      <c r="AM302" s="26">
        <f t="shared" si="168"/>
        <v>5.4229294228788256E-12</v>
      </c>
      <c r="AN302" s="26">
        <f t="shared" si="168"/>
        <v>1.3105412771957204E-11</v>
      </c>
      <c r="AO302" s="26">
        <f t="shared" si="168"/>
        <v>3.081543003135889E-11</v>
      </c>
      <c r="AP302" s="26">
        <f t="shared" si="168"/>
        <v>7.0551116124426888E-11</v>
      </c>
      <c r="AQ302" s="26">
        <f t="shared" si="168"/>
        <v>1.5738325904679811E-10</v>
      </c>
      <c r="AR302" s="26">
        <f t="shared" si="168"/>
        <v>3.4230858842678675E-10</v>
      </c>
      <c r="AS302" s="26">
        <f t="shared" si="168"/>
        <v>7.2636212666171736E-10</v>
      </c>
      <c r="AT302" s="26">
        <f t="shared" si="168"/>
        <v>1.5046072623706982E-9</v>
      </c>
      <c r="AU302" s="26">
        <f t="shared" si="168"/>
        <v>3.0442053913081606E-9</v>
      </c>
      <c r="AV302" s="26">
        <f t="shared" si="168"/>
        <v>6.0192242964502003E-9</v>
      </c>
      <c r="AW302" s="26">
        <f t="shared" si="168"/>
        <v>1.1637166973137034E-8</v>
      </c>
      <c r="AX302" s="26">
        <f t="shared" si="168"/>
        <v>2.2009424492672249E-8</v>
      </c>
      <c r="AY302" s="26">
        <f t="shared" si="168"/>
        <v>4.0740849592819085E-8</v>
      </c>
      <c r="AZ302" s="26">
        <f t="shared" si="169"/>
        <v>7.3842789886984392E-8</v>
      </c>
      <c r="BA302" s="26">
        <f t="shared" si="169"/>
        <v>1.3110862694219687E-7</v>
      </c>
      <c r="BB302" s="26">
        <f t="shared" si="169"/>
        <v>2.2812901087942328E-7</v>
      </c>
      <c r="BC302" s="26">
        <f t="shared" si="169"/>
        <v>3.8916125385313298E-7</v>
      </c>
      <c r="BD302" s="26">
        <f t="shared" si="169"/>
        <v>6.510967131773536E-7</v>
      </c>
      <c r="BE302" s="26">
        <f t="shared" si="169"/>
        <v>1.0687813971024493E-6</v>
      </c>
      <c r="BF302" s="26">
        <f t="shared" si="169"/>
        <v>1.7219255842206165E-6</v>
      </c>
      <c r="BG302" s="26">
        <f t="shared" si="169"/>
        <v>2.7237731968580743E-6</v>
      </c>
      <c r="BH302" s="26">
        <f t="shared" si="169"/>
        <v>4.2315762165473616E-6</v>
      </c>
      <c r="BI302" s="26">
        <f t="shared" si="169"/>
        <v>6.458721593677559E-6</v>
      </c>
      <c r="BJ302" s="26">
        <f t="shared" si="169"/>
        <v>9.6880823905162855E-6</v>
      </c>
      <c r="BK302" s="26">
        <f t="shared" si="169"/>
        <v>1.4285816406354512E-5</v>
      </c>
      <c r="BL302" s="26">
        <f t="shared" si="169"/>
        <v>2.0714433789214119E-5</v>
      </c>
      <c r="BM302" s="26">
        <f t="shared" si="169"/>
        <v>2.95435367157644E-5</v>
      </c>
      <c r="BN302" s="26">
        <f t="shared" si="167"/>
        <v>4.1456253133411311E-5</v>
      </c>
      <c r="BO302" s="26">
        <f t="shared" si="167"/>
        <v>5.7249111469948899E-5</v>
      </c>
      <c r="BP302" s="26">
        <f t="shared" si="167"/>
        <v>7.7823010904462002E-5</v>
      </c>
      <c r="BQ302" s="26">
        <f t="shared" si="167"/>
        <v>1.0416310690289509E-4</v>
      </c>
      <c r="BR302" s="26">
        <f t="shared" si="167"/>
        <v>1.3730591364472522E-4</v>
      </c>
      <c r="BS302" s="26">
        <f t="shared" si="167"/>
        <v>1.7829275353867331E-4</v>
      </c>
      <c r="BT302" s="26">
        <f t="shared" si="167"/>
        <v>2.2810984643918461E-4</v>
      </c>
      <c r="BU302" s="26">
        <f t="shared" si="167"/>
        <v>2.876167629015813E-4</v>
      </c>
      <c r="BV302" s="26">
        <f t="shared" si="167"/>
        <v>3.5746654817767911E-4</v>
      </c>
      <c r="BW302" s="26">
        <f t="shared" si="167"/>
        <v>4.3802239002053712E-4</v>
      </c>
      <c r="BX302" s="26">
        <f t="shared" si="167"/>
        <v>5.292770546081486E-4</v>
      </c>
      <c r="BY302" s="26">
        <f t="shared" si="167"/>
        <v>6.3078224316313663E-4</v>
      </c>
      <c r="BZ302" s="26">
        <f t="shared" si="167"/>
        <v>7.4159533993503797E-4</v>
      </c>
      <c r="CA302" s="26">
        <f t="shared" si="167"/>
        <v>8.6025059432464463E-4</v>
      </c>
      <c r="CB302" s="26">
        <f t="shared" si="167"/>
        <v>9.8476054876637056E-4</v>
      </c>
      <c r="CC302" s="26">
        <f t="shared" si="167"/>
        <v>1.1126515291256386E-3</v>
      </c>
      <c r="CD302" s="26">
        <f t="shared" si="172"/>
        <v>1.2410343978709057E-3</v>
      </c>
      <c r="CE302" s="26">
        <f t="shared" si="172"/>
        <v>1.366708767275552E-3</v>
      </c>
      <c r="CF302" s="26">
        <f t="shared" si="172"/>
        <v>1.4862957844121632E-3</v>
      </c>
      <c r="CG302" s="26">
        <f t="shared" si="172"/>
        <v>1.5963917684426935E-3</v>
      </c>
      <c r="CH302" s="26">
        <f t="shared" si="172"/>
        <v>1.6937327299331028E-3</v>
      </c>
      <c r="CI302" s="26">
        <f t="shared" si="172"/>
        <v>1.7753584036648178E-3</v>
      </c>
      <c r="CJ302" s="26">
        <f t="shared" si="154"/>
        <v>1.8387640609385612E-3</v>
      </c>
      <c r="CK302" s="26">
        <f t="shared" ref="CK302:CZ317" si="178">$B302*CK$221</f>
        <v>1.8820290976665275E-3</v>
      </c>
      <c r="CL302" s="26">
        <f t="shared" si="178"/>
        <v>1.9039131569417197E-3</v>
      </c>
      <c r="CM302" s="26">
        <f t="shared" si="178"/>
        <v>1.9039131569417202E-3</v>
      </c>
      <c r="CN302" s="26">
        <f t="shared" si="178"/>
        <v>1.8822777801582912E-3</v>
      </c>
      <c r="CO302" s="26">
        <f t="shared" si="178"/>
        <v>1.839979403076083E-3</v>
      </c>
      <c r="CP302" s="26">
        <f t="shared" si="178"/>
        <v>1.7786467563068794E-3</v>
      </c>
      <c r="CQ302" s="26">
        <f t="shared" si="178"/>
        <v>1.7004644813043805E-3</v>
      </c>
      <c r="CR302" s="26">
        <f t="shared" si="178"/>
        <v>1.6080479334074026E-3</v>
      </c>
      <c r="CS302" s="26">
        <f t="shared" si="178"/>
        <v>1.5043029054456359E-3</v>
      </c>
      <c r="CT302" s="26">
        <f t="shared" si="178"/>
        <v>1.3922803486571308E-3</v>
      </c>
      <c r="CU302" s="26">
        <f t="shared" si="178"/>
        <v>1.2750356877175833E-3</v>
      </c>
      <c r="CV302" s="26">
        <f t="shared" si="178"/>
        <v>1.1555010919940573E-3</v>
      </c>
      <c r="CW302" s="26">
        <f t="shared" si="178"/>
        <v>1.0363772680771453E-3</v>
      </c>
      <c r="CX302" s="26">
        <f t="shared" si="178"/>
        <v>9.2004920737460678E-4</v>
      </c>
      <c r="CY302" s="26">
        <f t="shared" si="178"/>
        <v>8.0852809132920145E-4</v>
      </c>
      <c r="CZ302" s="26">
        <f t="shared" si="178"/>
        <v>7.0341943945640534E-4</v>
      </c>
      <c r="DA302" s="26">
        <f t="shared" si="175"/>
        <v>6.0591575477928026E-4</v>
      </c>
      <c r="DB302" s="26">
        <f t="shared" si="175"/>
        <v>5.1681049672350232E-4</v>
      </c>
      <c r="DC302" s="26">
        <f t="shared" si="175"/>
        <v>4.3652925451402819E-4</v>
      </c>
      <c r="DD302" s="26">
        <f t="shared" si="175"/>
        <v>3.6517351098769578E-4</v>
      </c>
      <c r="DE302" s="26">
        <f t="shared" si="175"/>
        <v>3.0257233767551941E-4</v>
      </c>
      <c r="DF302" s="26">
        <f t="shared" si="175"/>
        <v>2.4833767337519008E-4</v>
      </c>
      <c r="DG302" s="26">
        <f t="shared" si="175"/>
        <v>2.0191941666954747E-4</v>
      </c>
      <c r="DH302" s="26">
        <f t="shared" si="175"/>
        <v>1.6265730787269118E-4</v>
      </c>
      <c r="DI302" s="26">
        <f t="shared" si="175"/>
        <v>1.2982739252223962E-4</v>
      </c>
      <c r="DJ302" s="26">
        <f t="shared" si="175"/>
        <v>1.0268166499486224E-4</v>
      </c>
      <c r="DK302" s="26">
        <f t="shared" si="175"/>
        <v>8.0480223914892015E-5</v>
      </c>
      <c r="DL302" s="26">
        <f t="shared" si="175"/>
        <v>6.2515888219603831E-5</v>
      </c>
      <c r="DM302" s="26">
        <f t="shared" si="175"/>
        <v>4.8131701549606457E-5</v>
      </c>
      <c r="DN302" s="26">
        <f t="shared" si="175"/>
        <v>3.6732088024699637E-5</v>
      </c>
      <c r="DO302" s="26">
        <f t="shared" si="175"/>
        <v>2.7788623114338016E-5</v>
      </c>
      <c r="DP302" s="26">
        <f t="shared" si="174"/>
        <v>2.0841467335753476E-5</v>
      </c>
      <c r="DQ302" s="26">
        <f t="shared" si="174"/>
        <v>1.5497501352226852E-5</v>
      </c>
      <c r="DR302" s="26">
        <f t="shared" si="174"/>
        <v>1.1426123878336863E-5</v>
      </c>
      <c r="DS302" s="26">
        <f t="shared" si="174"/>
        <v>8.3535527513891102E-6</v>
      </c>
      <c r="DT302" s="26">
        <f t="shared" si="174"/>
        <v>6.0563257447570782E-6</v>
      </c>
      <c r="DU302" s="26">
        <f t="shared" si="174"/>
        <v>4.3545482627592146E-6</v>
      </c>
      <c r="DV302" s="26">
        <f t="shared" si="174"/>
        <v>3.1052926136069901E-6</v>
      </c>
      <c r="DW302" s="26">
        <f t="shared" si="174"/>
        <v>2.1964264827951979E-6</v>
      </c>
      <c r="DX302" s="26">
        <f t="shared" si="174"/>
        <v>1.5410411613159819E-6</v>
      </c>
      <c r="DY302" s="26">
        <f t="shared" si="174"/>
        <v>1.0725646482759297E-6</v>
      </c>
      <c r="DZ302" s="26">
        <f t="shared" si="174"/>
        <v>7.405803523809962E-7</v>
      </c>
      <c r="EA302" s="26">
        <f t="shared" si="174"/>
        <v>5.0732669808776528E-7</v>
      </c>
      <c r="EB302" s="26">
        <f t="shared" si="174"/>
        <v>3.4482361510652966E-7</v>
      </c>
      <c r="EC302" s="26">
        <f t="shared" si="174"/>
        <v>2.3255546135091462E-7</v>
      </c>
      <c r="ED302" s="26">
        <f t="shared" si="174"/>
        <v>1.5563327028868945E-7</v>
      </c>
      <c r="EE302" s="26">
        <f t="shared" si="173"/>
        <v>1.033595001153887E-7</v>
      </c>
      <c r="EF302" s="26">
        <f t="shared" si="173"/>
        <v>6.8123306894234142E-8</v>
      </c>
      <c r="EG302" s="26">
        <f t="shared" si="173"/>
        <v>4.4561862404498719E-8</v>
      </c>
      <c r="EH302" s="26">
        <f t="shared" si="173"/>
        <v>2.893195544172703E-8</v>
      </c>
      <c r="EI302" s="26">
        <f t="shared" si="173"/>
        <v>1.8645037951335163E-8</v>
      </c>
      <c r="EJ302" s="26">
        <f t="shared" si="173"/>
        <v>1.1927340454162783E-8</v>
      </c>
      <c r="EK302" s="26">
        <f t="shared" si="173"/>
        <v>7.5742964927896096E-9</v>
      </c>
      <c r="EL302" s="26">
        <f t="shared" si="173"/>
        <v>4.7750999628455849E-9</v>
      </c>
      <c r="EM302" s="26">
        <f t="shared" si="173"/>
        <v>2.9887316314213568E-9</v>
      </c>
      <c r="EN302" s="26">
        <f t="shared" si="173"/>
        <v>1.8572832280975513E-9</v>
      </c>
      <c r="EO302" s="26">
        <f t="shared" si="173"/>
        <v>1.1459832684006147E-9</v>
      </c>
      <c r="EP302" s="26">
        <f t="shared" si="173"/>
        <v>7.0211650951305171E-10</v>
      </c>
      <c r="EQ302" s="26">
        <f t="shared" si="173"/>
        <v>4.2716179250094327E-10</v>
      </c>
      <c r="ER302" s="26">
        <f t="shared" si="171"/>
        <v>2.5807691630265588E-10</v>
      </c>
      <c r="ES302" s="26">
        <f t="shared" si="171"/>
        <v>1.548461497815925E-10</v>
      </c>
      <c r="ET302" s="26">
        <f t="shared" si="171"/>
        <v>9.2271335828758986E-11</v>
      </c>
      <c r="EU302" s="26">
        <f t="shared" si="171"/>
        <v>5.4609566102733313E-11</v>
      </c>
      <c r="EV302" s="26">
        <f t="shared" si="171"/>
        <v>3.2101569263094098E-11</v>
      </c>
      <c r="EW302" s="26">
        <f t="shared" si="171"/>
        <v>1.874386930126967E-11</v>
      </c>
      <c r="EX302" s="26">
        <f t="shared" si="171"/>
        <v>1.0871444194736502E-11</v>
      </c>
      <c r="EY302" s="26">
        <f t="shared" ref="EY302:FH318" si="179">$B302*EY$221</f>
        <v>6.2636797678282747E-12</v>
      </c>
      <c r="EZ302" s="26">
        <f t="shared" si="179"/>
        <v>3.5851324986911058E-12</v>
      </c>
      <c r="FA302" s="26">
        <f t="shared" si="179"/>
        <v>2.038604754157729E-12</v>
      </c>
      <c r="FB302" s="26">
        <f t="shared" si="179"/>
        <v>1.1516793091670163E-12</v>
      </c>
      <c r="FC302" s="26">
        <f t="shared" si="179"/>
        <v>6.4642645095181586E-13</v>
      </c>
      <c r="FD302" s="26">
        <f t="shared" si="177"/>
        <v>3.605070591846584E-13</v>
      </c>
      <c r="FE302" s="26">
        <f t="shared" si="177"/>
        <v>1.9977142770105548E-13</v>
      </c>
      <c r="FF302" s="26">
        <f t="shared" si="177"/>
        <v>1.1000072284804959E-13</v>
      </c>
      <c r="FG302" s="26">
        <f t="shared" si="177"/>
        <v>6.0189074765913418E-14</v>
      </c>
      <c r="FH302" s="26">
        <f t="shared" si="177"/>
        <v>3.2727809403965402E-14</v>
      </c>
    </row>
    <row r="303" spans="2:164" ht="19.2" customHeight="1" x14ac:dyDescent="0.3">
      <c r="B303" s="26">
        <f t="shared" si="163"/>
        <v>4.4556665770350945E-2</v>
      </c>
      <c r="C303" s="3">
        <v>80</v>
      </c>
      <c r="D303" s="26">
        <f t="shared" si="165"/>
        <v>7.3331869855755845E-40</v>
      </c>
      <c r="E303" s="26">
        <f t="shared" si="165"/>
        <v>6.3798726774507583E-38</v>
      </c>
      <c r="F303" s="26">
        <f t="shared" si="165"/>
        <v>2.7752446146910516E-36</v>
      </c>
      <c r="G303" s="26">
        <f t="shared" si="165"/>
        <v>8.0482093826041518E-35</v>
      </c>
      <c r="H303" s="26">
        <f t="shared" si="165"/>
        <v>1.7504855407163986E-33</v>
      </c>
      <c r="I303" s="26">
        <f t="shared" si="165"/>
        <v>3.0458448408465389E-32</v>
      </c>
      <c r="J303" s="26">
        <f t="shared" si="165"/>
        <v>4.4164750192274375E-31</v>
      </c>
      <c r="K303" s="26">
        <f t="shared" si="165"/>
        <v>5.4890475238969647E-30</v>
      </c>
      <c r="L303" s="26">
        <f t="shared" si="165"/>
        <v>5.9693391822379789E-29</v>
      </c>
      <c r="M303" s="26">
        <f t="shared" si="165"/>
        <v>5.7703612094967004E-28</v>
      </c>
      <c r="N303" s="26">
        <f t="shared" si="165"/>
        <v>5.0202142522621909E-27</v>
      </c>
      <c r="O303" s="26">
        <f t="shared" si="165"/>
        <v>3.9705330904254889E-26</v>
      </c>
      <c r="P303" s="26">
        <f t="shared" si="165"/>
        <v>2.8786364905585006E-25</v>
      </c>
      <c r="Q303" s="26">
        <f t="shared" si="165"/>
        <v>1.9264721129122299E-24</v>
      </c>
      <c r="R303" s="26">
        <f t="shared" si="165"/>
        <v>1.1971648130240244E-23</v>
      </c>
      <c r="S303" s="26">
        <f t="shared" si="165"/>
        <v>6.9435559155393397E-23</v>
      </c>
      <c r="T303" s="26">
        <f t="shared" si="170"/>
        <v>3.775558529074521E-22</v>
      </c>
      <c r="U303" s="26">
        <f t="shared" si="170"/>
        <v>1.9321976001734179E-21</v>
      </c>
      <c r="V303" s="26">
        <f t="shared" si="170"/>
        <v>9.3389550675049015E-21</v>
      </c>
      <c r="W303" s="26">
        <f t="shared" si="170"/>
        <v>4.2762583730154122E-20</v>
      </c>
      <c r="X303" s="26">
        <f t="shared" si="170"/>
        <v>1.8601723922617135E-19</v>
      </c>
      <c r="Y303" s="26">
        <f t="shared" si="170"/>
        <v>7.7064284822270892E-19</v>
      </c>
      <c r="Z303" s="26">
        <f t="shared" si="170"/>
        <v>3.0475421725170657E-18</v>
      </c>
      <c r="AA303" s="26">
        <f t="shared" si="170"/>
        <v>1.1527659522129808E-17</v>
      </c>
      <c r="AB303" s="26">
        <f t="shared" si="170"/>
        <v>4.178776576772056E-17</v>
      </c>
      <c r="AC303" s="26">
        <f t="shared" si="170"/>
        <v>1.4542142487166771E-16</v>
      </c>
      <c r="AD303" s="26">
        <f t="shared" si="170"/>
        <v>4.8660246014750093E-16</v>
      </c>
      <c r="AE303" s="26">
        <f t="shared" si="170"/>
        <v>1.5679412604752823E-15</v>
      </c>
      <c r="AF303" s="26">
        <f t="shared" si="170"/>
        <v>4.8718174879053708E-15</v>
      </c>
      <c r="AG303" s="26">
        <f t="shared" si="170"/>
        <v>1.4615452463716093E-14</v>
      </c>
      <c r="AH303" s="26">
        <f t="shared" si="170"/>
        <v>4.2384812144776382E-14</v>
      </c>
      <c r="AI303" s="26">
        <f t="shared" si="170"/>
        <v>1.1895092440630822E-13</v>
      </c>
      <c r="AJ303" s="26">
        <f t="shared" si="168"/>
        <v>3.2339782572965032E-13</v>
      </c>
      <c r="AK303" s="26">
        <f t="shared" si="168"/>
        <v>8.5259426783271511E-13</v>
      </c>
      <c r="AL303" s="26">
        <f t="shared" si="168"/>
        <v>2.1816382735719468E-12</v>
      </c>
      <c r="AM303" s="26">
        <f t="shared" si="168"/>
        <v>5.4229294228788232E-12</v>
      </c>
      <c r="AN303" s="26">
        <f t="shared" si="168"/>
        <v>1.3105412771957201E-11</v>
      </c>
      <c r="AO303" s="26">
        <f t="shared" si="168"/>
        <v>3.0815430031358878E-11</v>
      </c>
      <c r="AP303" s="26">
        <f t="shared" si="168"/>
        <v>7.0551116124426863E-11</v>
      </c>
      <c r="AQ303" s="26">
        <f t="shared" si="168"/>
        <v>1.5738325904679806E-10</v>
      </c>
      <c r="AR303" s="26">
        <f t="shared" si="168"/>
        <v>3.4230858842678665E-10</v>
      </c>
      <c r="AS303" s="26">
        <f t="shared" si="168"/>
        <v>7.2636212666171715E-10</v>
      </c>
      <c r="AT303" s="26">
        <f t="shared" si="168"/>
        <v>1.5046072623706978E-9</v>
      </c>
      <c r="AU303" s="26">
        <f t="shared" si="168"/>
        <v>3.0442053913081598E-9</v>
      </c>
      <c r="AV303" s="26">
        <f t="shared" si="168"/>
        <v>6.0192242964501986E-9</v>
      </c>
      <c r="AW303" s="26">
        <f t="shared" si="168"/>
        <v>1.1637166973137031E-8</v>
      </c>
      <c r="AX303" s="26">
        <f t="shared" si="168"/>
        <v>2.2009424492672242E-8</v>
      </c>
      <c r="AY303" s="26">
        <f t="shared" si="168"/>
        <v>4.0740849592819072E-8</v>
      </c>
      <c r="AZ303" s="26">
        <f t="shared" si="169"/>
        <v>7.3842789886984365E-8</v>
      </c>
      <c r="BA303" s="26">
        <f t="shared" si="169"/>
        <v>1.3110862694219684E-7</v>
      </c>
      <c r="BB303" s="26">
        <f t="shared" si="169"/>
        <v>2.281290108794232E-7</v>
      </c>
      <c r="BC303" s="26">
        <f t="shared" si="169"/>
        <v>3.8916125385313287E-7</v>
      </c>
      <c r="BD303" s="26">
        <f t="shared" si="169"/>
        <v>6.5109671317735339E-7</v>
      </c>
      <c r="BE303" s="26">
        <f t="shared" si="169"/>
        <v>1.0687813971024489E-6</v>
      </c>
      <c r="BF303" s="26">
        <f t="shared" si="169"/>
        <v>1.7219255842206159E-6</v>
      </c>
      <c r="BG303" s="26">
        <f t="shared" si="169"/>
        <v>2.7237731968580734E-6</v>
      </c>
      <c r="BH303" s="26">
        <f t="shared" si="169"/>
        <v>4.2315762165473607E-6</v>
      </c>
      <c r="BI303" s="26">
        <f t="shared" si="169"/>
        <v>6.4587215936775564E-6</v>
      </c>
      <c r="BJ303" s="26">
        <f t="shared" si="169"/>
        <v>9.6880823905162822E-6</v>
      </c>
      <c r="BK303" s="26">
        <f t="shared" si="169"/>
        <v>1.4285816406354509E-5</v>
      </c>
      <c r="BL303" s="26">
        <f t="shared" si="169"/>
        <v>2.0714433789214112E-5</v>
      </c>
      <c r="BM303" s="26">
        <f t="shared" si="169"/>
        <v>2.954353671576439E-5</v>
      </c>
      <c r="BN303" s="26">
        <f t="shared" si="167"/>
        <v>4.1456253133411297E-5</v>
      </c>
      <c r="BO303" s="26">
        <f t="shared" si="167"/>
        <v>5.7249111469948879E-5</v>
      </c>
      <c r="BP303" s="26">
        <f t="shared" si="167"/>
        <v>7.7823010904461975E-5</v>
      </c>
      <c r="BQ303" s="26">
        <f t="shared" si="167"/>
        <v>1.0416310690289506E-4</v>
      </c>
      <c r="BR303" s="26">
        <f t="shared" si="167"/>
        <v>1.3730591364472517E-4</v>
      </c>
      <c r="BS303" s="26">
        <f t="shared" si="167"/>
        <v>1.7829275353867325E-4</v>
      </c>
      <c r="BT303" s="26">
        <f t="shared" si="167"/>
        <v>2.2810984643918455E-4</v>
      </c>
      <c r="BU303" s="26">
        <f t="shared" si="167"/>
        <v>2.8761676290158124E-4</v>
      </c>
      <c r="BV303" s="26">
        <f t="shared" si="167"/>
        <v>3.57466548177679E-4</v>
      </c>
      <c r="BW303" s="26">
        <f t="shared" si="167"/>
        <v>4.3802239002053696E-4</v>
      </c>
      <c r="BX303" s="26">
        <f t="shared" si="167"/>
        <v>5.2927705460814839E-4</v>
      </c>
      <c r="BY303" s="26">
        <f t="shared" si="167"/>
        <v>6.3078224316313652E-4</v>
      </c>
      <c r="BZ303" s="26">
        <f t="shared" si="167"/>
        <v>7.4159533993503775E-4</v>
      </c>
      <c r="CA303" s="26">
        <f t="shared" si="167"/>
        <v>8.6025059432464431E-4</v>
      </c>
      <c r="CB303" s="26">
        <f t="shared" si="167"/>
        <v>9.8476054876637012E-4</v>
      </c>
      <c r="CC303" s="26">
        <f t="shared" si="167"/>
        <v>1.1126515291256384E-3</v>
      </c>
      <c r="CD303" s="26">
        <f t="shared" si="172"/>
        <v>1.2410343978709055E-3</v>
      </c>
      <c r="CE303" s="26">
        <f t="shared" si="172"/>
        <v>1.3667087672755516E-3</v>
      </c>
      <c r="CF303" s="26">
        <f t="shared" si="172"/>
        <v>1.4862957844121625E-3</v>
      </c>
      <c r="CG303" s="26">
        <f t="shared" si="172"/>
        <v>1.5963917684426931E-3</v>
      </c>
      <c r="CH303" s="26">
        <f t="shared" si="172"/>
        <v>1.6937327299331021E-3</v>
      </c>
      <c r="CI303" s="26">
        <f t="shared" si="172"/>
        <v>1.7753584036648174E-3</v>
      </c>
      <c r="CJ303" s="26">
        <f t="shared" si="154"/>
        <v>1.8387640609385607E-3</v>
      </c>
      <c r="CK303" s="26">
        <f t="shared" si="178"/>
        <v>1.8820290976665269E-3</v>
      </c>
      <c r="CL303" s="26">
        <f t="shared" si="178"/>
        <v>1.9039131569417193E-3</v>
      </c>
      <c r="CM303" s="26">
        <f t="shared" si="178"/>
        <v>1.9039131569417195E-3</v>
      </c>
      <c r="CN303" s="26">
        <f t="shared" si="178"/>
        <v>1.8822777801582907E-3</v>
      </c>
      <c r="CO303" s="26">
        <f t="shared" si="178"/>
        <v>1.8399794030760823E-3</v>
      </c>
      <c r="CP303" s="26">
        <f t="shared" si="178"/>
        <v>1.7786467563068787E-3</v>
      </c>
      <c r="CQ303" s="26">
        <f t="shared" si="178"/>
        <v>1.7004644813043801E-3</v>
      </c>
      <c r="CR303" s="26">
        <f t="shared" si="178"/>
        <v>1.6080479334074022E-3</v>
      </c>
      <c r="CS303" s="26">
        <f t="shared" si="178"/>
        <v>1.5043029054456355E-3</v>
      </c>
      <c r="CT303" s="26">
        <f t="shared" si="178"/>
        <v>1.3922803486571304E-3</v>
      </c>
      <c r="CU303" s="26">
        <f t="shared" si="178"/>
        <v>1.2750356877175831E-3</v>
      </c>
      <c r="CV303" s="26">
        <f t="shared" si="178"/>
        <v>1.1555010919940569E-3</v>
      </c>
      <c r="CW303" s="26">
        <f t="shared" si="178"/>
        <v>1.0363772680771449E-3</v>
      </c>
      <c r="CX303" s="26">
        <f t="shared" si="178"/>
        <v>9.2004920737460646E-4</v>
      </c>
      <c r="CY303" s="26">
        <f t="shared" si="178"/>
        <v>8.0852809132920113E-4</v>
      </c>
      <c r="CZ303" s="26">
        <f t="shared" si="178"/>
        <v>7.0341943945640513E-4</v>
      </c>
      <c r="DA303" s="26">
        <f t="shared" si="175"/>
        <v>6.0591575477928004E-4</v>
      </c>
      <c r="DB303" s="26">
        <f t="shared" si="175"/>
        <v>5.1681049672350221E-4</v>
      </c>
      <c r="DC303" s="26">
        <f t="shared" si="175"/>
        <v>4.3652925451402802E-4</v>
      </c>
      <c r="DD303" s="26">
        <f t="shared" si="175"/>
        <v>3.6517351098769567E-4</v>
      </c>
      <c r="DE303" s="26">
        <f t="shared" si="175"/>
        <v>3.0257233767551936E-4</v>
      </c>
      <c r="DF303" s="26">
        <f t="shared" si="175"/>
        <v>2.4833767337519003E-4</v>
      </c>
      <c r="DG303" s="26">
        <f t="shared" si="175"/>
        <v>2.0191941666954739E-4</v>
      </c>
      <c r="DH303" s="26">
        <f t="shared" si="175"/>
        <v>1.6265730787269112E-4</v>
      </c>
      <c r="DI303" s="26">
        <f t="shared" si="175"/>
        <v>1.2982739252223959E-4</v>
      </c>
      <c r="DJ303" s="26">
        <f t="shared" si="175"/>
        <v>1.0268166499486221E-4</v>
      </c>
      <c r="DK303" s="26">
        <f t="shared" si="175"/>
        <v>8.0480223914891988E-5</v>
      </c>
      <c r="DL303" s="26">
        <f t="shared" si="175"/>
        <v>6.2515888219603818E-5</v>
      </c>
      <c r="DM303" s="26">
        <f t="shared" si="175"/>
        <v>4.8131701549606437E-5</v>
      </c>
      <c r="DN303" s="26">
        <f t="shared" si="175"/>
        <v>3.6732088024699624E-5</v>
      </c>
      <c r="DO303" s="26">
        <f t="shared" si="175"/>
        <v>2.7788623114338009E-5</v>
      </c>
      <c r="DP303" s="26">
        <f t="shared" si="174"/>
        <v>2.0841467335753469E-5</v>
      </c>
      <c r="DQ303" s="26">
        <f t="shared" si="174"/>
        <v>1.5497501352226848E-5</v>
      </c>
      <c r="DR303" s="26">
        <f t="shared" si="174"/>
        <v>1.1426123878336859E-5</v>
      </c>
      <c r="DS303" s="26">
        <f t="shared" si="174"/>
        <v>8.3535527513891068E-6</v>
      </c>
      <c r="DT303" s="26">
        <f t="shared" si="174"/>
        <v>6.0563257447570765E-6</v>
      </c>
      <c r="DU303" s="26">
        <f t="shared" si="174"/>
        <v>4.3545482627592129E-6</v>
      </c>
      <c r="DV303" s="26">
        <f t="shared" si="174"/>
        <v>3.1052926136069892E-6</v>
      </c>
      <c r="DW303" s="26">
        <f t="shared" si="174"/>
        <v>2.1964264827951971E-6</v>
      </c>
      <c r="DX303" s="26">
        <f t="shared" si="174"/>
        <v>1.5410411613159815E-6</v>
      </c>
      <c r="DY303" s="26">
        <f t="shared" si="174"/>
        <v>1.0725646482759292E-6</v>
      </c>
      <c r="DZ303" s="26">
        <f t="shared" si="174"/>
        <v>7.4058035238099599E-7</v>
      </c>
      <c r="EA303" s="26">
        <f t="shared" si="174"/>
        <v>5.0732669808776507E-7</v>
      </c>
      <c r="EB303" s="26">
        <f t="shared" si="174"/>
        <v>3.4482361510652956E-7</v>
      </c>
      <c r="EC303" s="26">
        <f t="shared" si="174"/>
        <v>2.3255546135091456E-7</v>
      </c>
      <c r="ED303" s="26">
        <f t="shared" si="174"/>
        <v>1.556332702886894E-7</v>
      </c>
      <c r="EE303" s="26">
        <f t="shared" si="173"/>
        <v>1.0335950011538867E-7</v>
      </c>
      <c r="EF303" s="26">
        <f t="shared" si="173"/>
        <v>6.8123306894234115E-8</v>
      </c>
      <c r="EG303" s="26">
        <f t="shared" si="173"/>
        <v>4.4561862404498706E-8</v>
      </c>
      <c r="EH303" s="26">
        <f t="shared" si="173"/>
        <v>2.893195544172702E-8</v>
      </c>
      <c r="EI303" s="26">
        <f t="shared" si="173"/>
        <v>1.8645037951335156E-8</v>
      </c>
      <c r="EJ303" s="26">
        <f t="shared" si="173"/>
        <v>1.192734045416278E-8</v>
      </c>
      <c r="EK303" s="26">
        <f t="shared" si="173"/>
        <v>7.5742964927896063E-9</v>
      </c>
      <c r="EL303" s="26">
        <f t="shared" si="173"/>
        <v>4.7750999628455832E-9</v>
      </c>
      <c r="EM303" s="26">
        <f t="shared" si="173"/>
        <v>2.9887316314213559E-9</v>
      </c>
      <c r="EN303" s="26">
        <f t="shared" si="173"/>
        <v>1.8572832280975507E-9</v>
      </c>
      <c r="EO303" s="26">
        <f t="shared" si="173"/>
        <v>1.1459832684006145E-9</v>
      </c>
      <c r="EP303" s="26">
        <f t="shared" si="173"/>
        <v>7.0211650951305151E-10</v>
      </c>
      <c r="EQ303" s="26">
        <f t="shared" si="173"/>
        <v>4.2716179250094311E-10</v>
      </c>
      <c r="ER303" s="26">
        <f t="shared" si="171"/>
        <v>2.5807691630265578E-10</v>
      </c>
      <c r="ES303" s="26">
        <f t="shared" si="171"/>
        <v>1.5484614978159247E-10</v>
      </c>
      <c r="ET303" s="26">
        <f t="shared" si="171"/>
        <v>9.227133582875896E-11</v>
      </c>
      <c r="EU303" s="26">
        <f t="shared" si="171"/>
        <v>5.4609566102733293E-11</v>
      </c>
      <c r="EV303" s="26">
        <f t="shared" si="171"/>
        <v>3.2101569263094085E-11</v>
      </c>
      <c r="EW303" s="26">
        <f t="shared" si="171"/>
        <v>1.8743869301269663E-11</v>
      </c>
      <c r="EX303" s="26">
        <f t="shared" si="171"/>
        <v>1.0871444194736498E-11</v>
      </c>
      <c r="EY303" s="26">
        <f t="shared" si="179"/>
        <v>6.2636797678282723E-12</v>
      </c>
      <c r="EZ303" s="26">
        <f t="shared" si="179"/>
        <v>3.5851324986911045E-12</v>
      </c>
      <c r="FA303" s="26">
        <f t="shared" si="179"/>
        <v>2.0386047541577282E-12</v>
      </c>
      <c r="FB303" s="26">
        <f t="shared" si="179"/>
        <v>1.1516793091670159E-12</v>
      </c>
      <c r="FC303" s="26">
        <f t="shared" si="179"/>
        <v>6.4642645095181566E-13</v>
      </c>
      <c r="FD303" s="26">
        <f t="shared" si="179"/>
        <v>3.605070591846583E-13</v>
      </c>
      <c r="FE303" s="26">
        <f t="shared" si="179"/>
        <v>1.9977142770105543E-13</v>
      </c>
      <c r="FF303" s="26">
        <f t="shared" si="179"/>
        <v>1.1000072284804956E-13</v>
      </c>
      <c r="FG303" s="26">
        <f t="shared" si="179"/>
        <v>6.0189074765913405E-14</v>
      </c>
      <c r="FH303" s="26">
        <f t="shared" si="179"/>
        <v>3.2727809403965389E-14</v>
      </c>
    </row>
    <row r="304" spans="2:164" ht="19.2" customHeight="1" x14ac:dyDescent="0.3">
      <c r="B304" s="26">
        <f t="shared" si="163"/>
        <v>4.4006583476889835E-2</v>
      </c>
      <c r="C304" s="3">
        <v>81</v>
      </c>
      <c r="D304" s="26">
        <f t="shared" si="165"/>
        <v>7.2426538129141598E-40</v>
      </c>
      <c r="E304" s="26">
        <f t="shared" si="165"/>
        <v>6.3011088172353186E-38</v>
      </c>
      <c r="F304" s="26">
        <f t="shared" si="165"/>
        <v>2.7409823354973358E-36</v>
      </c>
      <c r="G304" s="26">
        <f t="shared" si="165"/>
        <v>7.9488487729423744E-35</v>
      </c>
      <c r="H304" s="26">
        <f t="shared" si="165"/>
        <v>1.7288746081149619E-33</v>
      </c>
      <c r="I304" s="26">
        <f t="shared" si="165"/>
        <v>3.0082418181200392E-32</v>
      </c>
      <c r="J304" s="26">
        <f t="shared" si="165"/>
        <v>4.3619506362740139E-31</v>
      </c>
      <c r="K304" s="26">
        <f t="shared" si="165"/>
        <v>5.4212815050834237E-30</v>
      </c>
      <c r="L304" s="26">
        <f t="shared" si="165"/>
        <v>5.895643636778252E-29</v>
      </c>
      <c r="M304" s="26">
        <f t="shared" si="165"/>
        <v>5.6991221822189645E-28</v>
      </c>
      <c r="N304" s="26">
        <f t="shared" si="165"/>
        <v>4.9582362985305606E-27</v>
      </c>
      <c r="O304" s="26">
        <f t="shared" si="165"/>
        <v>3.9215141633832002E-26</v>
      </c>
      <c r="P304" s="26">
        <f t="shared" si="165"/>
        <v>2.8430977684528409E-25</v>
      </c>
      <c r="Q304" s="26">
        <f t="shared" si="165"/>
        <v>1.9026885065799805E-24</v>
      </c>
      <c r="R304" s="26">
        <f t="shared" si="165"/>
        <v>1.1823850005175552E-23</v>
      </c>
      <c r="S304" s="26">
        <f t="shared" si="165"/>
        <v>6.8578330030018182E-23</v>
      </c>
      <c r="T304" s="26">
        <f t="shared" si="170"/>
        <v>3.7289466953822442E-22</v>
      </c>
      <c r="U304" s="26">
        <f t="shared" si="170"/>
        <v>1.9083433088132526E-21</v>
      </c>
      <c r="V304" s="26">
        <f t="shared" si="170"/>
        <v>9.2236593259307704E-21</v>
      </c>
      <c r="W304" s="26">
        <f t="shared" si="170"/>
        <v>4.2234650597683098E-20</v>
      </c>
      <c r="X304" s="26">
        <f t="shared" si="170"/>
        <v>1.8372073009992237E-19</v>
      </c>
      <c r="Y304" s="26">
        <f t="shared" si="170"/>
        <v>7.6112873898539178E-19</v>
      </c>
      <c r="Z304" s="26">
        <f t="shared" si="170"/>
        <v>3.0099181950785844E-18</v>
      </c>
      <c r="AA304" s="26">
        <f t="shared" si="170"/>
        <v>1.1385342737905987E-17</v>
      </c>
      <c r="AB304" s="26">
        <f t="shared" si="170"/>
        <v>4.1271867424909211E-17</v>
      </c>
      <c r="AC304" s="26">
        <f t="shared" si="170"/>
        <v>1.436260986386842E-16</v>
      </c>
      <c r="AD304" s="26">
        <f t="shared" si="170"/>
        <v>4.8059502236790225E-16</v>
      </c>
      <c r="AE304" s="26">
        <f t="shared" si="170"/>
        <v>1.5485839609632422E-15</v>
      </c>
      <c r="AF304" s="26">
        <f t="shared" si="170"/>
        <v>4.8116715929929604E-15</v>
      </c>
      <c r="AG304" s="26">
        <f t="shared" si="170"/>
        <v>1.4435014778978862E-14</v>
      </c>
      <c r="AH304" s="26">
        <f t="shared" si="170"/>
        <v>4.1861542859038417E-14</v>
      </c>
      <c r="AI304" s="26">
        <f t="shared" si="170"/>
        <v>1.174823944753662E-13</v>
      </c>
      <c r="AJ304" s="26">
        <f t="shared" si="168"/>
        <v>3.1940525997990166E-13</v>
      </c>
      <c r="AK304" s="26">
        <f t="shared" si="168"/>
        <v>8.4206841267428687E-13</v>
      </c>
      <c r="AL304" s="26">
        <f t="shared" si="168"/>
        <v>2.1547044677253802E-12</v>
      </c>
      <c r="AM304" s="26">
        <f t="shared" si="168"/>
        <v>5.3559796769173584E-12</v>
      </c>
      <c r="AN304" s="26">
        <f t="shared" si="168"/>
        <v>1.2943617552550326E-11</v>
      </c>
      <c r="AO304" s="26">
        <f t="shared" si="168"/>
        <v>3.0434992623564332E-11</v>
      </c>
      <c r="AP304" s="26">
        <f t="shared" si="168"/>
        <v>6.9680114690791984E-11</v>
      </c>
      <c r="AQ304" s="26">
        <f t="shared" si="168"/>
        <v>1.5544025584868949E-10</v>
      </c>
      <c r="AR304" s="26">
        <f t="shared" si="168"/>
        <v>3.3808255647090047E-10</v>
      </c>
      <c r="AS304" s="26">
        <f t="shared" si="168"/>
        <v>7.1739469299922698E-10</v>
      </c>
      <c r="AT304" s="26">
        <f t="shared" si="168"/>
        <v>1.4860318640698255E-9</v>
      </c>
      <c r="AU304" s="26">
        <f t="shared" si="168"/>
        <v>3.0066226086994177E-9</v>
      </c>
      <c r="AV304" s="26">
        <f t="shared" si="168"/>
        <v>5.9449128853829137E-9</v>
      </c>
      <c r="AW304" s="26">
        <f t="shared" si="168"/>
        <v>1.1493498245073613E-8</v>
      </c>
      <c r="AX304" s="26">
        <f t="shared" si="168"/>
        <v>2.1737703202639259E-8</v>
      </c>
      <c r="AY304" s="26">
        <f t="shared" si="168"/>
        <v>4.0237876141055887E-8</v>
      </c>
      <c r="AZ304" s="26">
        <f t="shared" si="169"/>
        <v>7.293115050566359E-8</v>
      </c>
      <c r="BA304" s="26">
        <f t="shared" si="169"/>
        <v>1.2949000191821914E-7</v>
      </c>
      <c r="BB304" s="26">
        <f t="shared" si="169"/>
        <v>2.2531260333770199E-7</v>
      </c>
      <c r="BC304" s="26">
        <f t="shared" si="169"/>
        <v>3.8435679392902023E-7</v>
      </c>
      <c r="BD304" s="26">
        <f t="shared" si="169"/>
        <v>6.4305848215047274E-7</v>
      </c>
      <c r="BE304" s="26">
        <f t="shared" si="169"/>
        <v>1.055586565039456E-6</v>
      </c>
      <c r="BF304" s="26">
        <f t="shared" si="169"/>
        <v>1.7006672436746829E-6</v>
      </c>
      <c r="BG304" s="26">
        <f t="shared" si="169"/>
        <v>2.6901463672672339E-6</v>
      </c>
      <c r="BH304" s="26">
        <f t="shared" si="169"/>
        <v>4.1793345348615918E-6</v>
      </c>
      <c r="BI304" s="26">
        <f t="shared" si="169"/>
        <v>6.3789842900519094E-6</v>
      </c>
      <c r="BJ304" s="26">
        <f t="shared" si="169"/>
        <v>9.568476435077812E-6</v>
      </c>
      <c r="BK304" s="26">
        <f t="shared" si="169"/>
        <v>1.4109448302572358E-5</v>
      </c>
      <c r="BL304" s="26">
        <f t="shared" si="169"/>
        <v>2.0458700038729993E-5</v>
      </c>
      <c r="BM304" s="26">
        <f t="shared" si="169"/>
        <v>2.9178801694582123E-5</v>
      </c>
      <c r="BN304" s="26">
        <f t="shared" si="167"/>
        <v>4.0944447539171663E-5</v>
      </c>
      <c r="BO304" s="26">
        <f t="shared" si="167"/>
        <v>5.6542332315998912E-5</v>
      </c>
      <c r="BP304" s="26">
        <f t="shared" si="167"/>
        <v>7.6862232992061242E-5</v>
      </c>
      <c r="BQ304" s="26">
        <f t="shared" si="167"/>
        <v>1.028771426201433E-4</v>
      </c>
      <c r="BR304" s="26">
        <f t="shared" si="167"/>
        <v>1.3561077890837057E-4</v>
      </c>
      <c r="BS304" s="26">
        <f t="shared" si="167"/>
        <v>1.7609160843325757E-4</v>
      </c>
      <c r="BT304" s="26">
        <f t="shared" si="167"/>
        <v>2.2529367549549098E-4</v>
      </c>
      <c r="BU304" s="26">
        <f t="shared" si="167"/>
        <v>2.8406593866822844E-4</v>
      </c>
      <c r="BV304" s="26">
        <f t="shared" si="167"/>
        <v>3.5305338091622628E-4</v>
      </c>
      <c r="BW304" s="26">
        <f t="shared" si="167"/>
        <v>4.3261470619312308E-4</v>
      </c>
      <c r="BX304" s="26">
        <f t="shared" si="167"/>
        <v>5.2274276998335656E-4</v>
      </c>
      <c r="BY304" s="26">
        <f t="shared" si="167"/>
        <v>6.2299480806235724E-4</v>
      </c>
      <c r="BZ304" s="26">
        <f t="shared" si="167"/>
        <v>7.3243984191114864E-4</v>
      </c>
      <c r="CA304" s="26">
        <f t="shared" si="167"/>
        <v>8.4963021661693292E-4</v>
      </c>
      <c r="CB304" s="26">
        <f t="shared" si="167"/>
        <v>9.7260301112727949E-4</v>
      </c>
      <c r="CC304" s="26">
        <f t="shared" si="167"/>
        <v>1.0989150904944579E-3</v>
      </c>
      <c r="CD304" s="26">
        <f t="shared" si="172"/>
        <v>1.2257129855515118E-3</v>
      </c>
      <c r="CE304" s="26">
        <f t="shared" si="172"/>
        <v>1.3498358195314093E-3</v>
      </c>
      <c r="CF304" s="26">
        <f t="shared" si="172"/>
        <v>1.467946453740408E-3</v>
      </c>
      <c r="CG304" s="26">
        <f t="shared" si="172"/>
        <v>1.5766832280915493E-3</v>
      </c>
      <c r="CH304" s="26">
        <f t="shared" si="172"/>
        <v>1.6728224493166447E-3</v>
      </c>
      <c r="CI304" s="26">
        <f t="shared" si="172"/>
        <v>1.7534403986813015E-3</v>
      </c>
      <c r="CJ304" s="26">
        <f t="shared" si="154"/>
        <v>1.8160632700627765E-3</v>
      </c>
      <c r="CK304" s="26">
        <f t="shared" si="178"/>
        <v>1.8587941705348419E-3</v>
      </c>
      <c r="CL304" s="26">
        <f t="shared" si="178"/>
        <v>1.8804080562387355E-3</v>
      </c>
      <c r="CM304" s="26">
        <f t="shared" si="178"/>
        <v>1.880408056238736E-3</v>
      </c>
      <c r="CN304" s="26">
        <f t="shared" si="178"/>
        <v>1.8590397828723863E-3</v>
      </c>
      <c r="CO304" s="26">
        <f t="shared" si="178"/>
        <v>1.8172636079763782E-3</v>
      </c>
      <c r="CP304" s="26">
        <f t="shared" si="178"/>
        <v>1.7566881543771649E-3</v>
      </c>
      <c r="CQ304" s="26">
        <f t="shared" si="178"/>
        <v>1.6794710926463017E-3</v>
      </c>
      <c r="CR304" s="26">
        <f t="shared" si="178"/>
        <v>1.5881954897850889E-3</v>
      </c>
      <c r="CS304" s="26">
        <f t="shared" si="178"/>
        <v>1.485731264637665E-3</v>
      </c>
      <c r="CT304" s="26">
        <f t="shared" si="178"/>
        <v>1.3750917023774131E-3</v>
      </c>
      <c r="CU304" s="26">
        <f t="shared" si="178"/>
        <v>1.2592945063877366E-3</v>
      </c>
      <c r="CV304" s="26">
        <f t="shared" si="178"/>
        <v>1.1412356464138838E-3</v>
      </c>
      <c r="CW304" s="26">
        <f t="shared" si="178"/>
        <v>1.023582486989773E-3</v>
      </c>
      <c r="CX304" s="26">
        <f t="shared" si="178"/>
        <v>9.0869057518479679E-4</v>
      </c>
      <c r="CY304" s="26">
        <f t="shared" si="178"/>
        <v>7.9854626304118662E-4</v>
      </c>
      <c r="CZ304" s="26">
        <f t="shared" si="178"/>
        <v>6.9473524884583243E-4</v>
      </c>
      <c r="DA304" s="26">
        <f t="shared" si="175"/>
        <v>5.9843531336225208E-4</v>
      </c>
      <c r="DB304" s="26">
        <f t="shared" si="175"/>
        <v>5.1043012022074306E-4</v>
      </c>
      <c r="DC304" s="26">
        <f t="shared" si="175"/>
        <v>4.3114000445829945E-4</v>
      </c>
      <c r="DD304" s="26">
        <f t="shared" si="175"/>
        <v>3.6066519603723037E-4</v>
      </c>
      <c r="DE304" s="26">
        <f t="shared" si="175"/>
        <v>2.9883687671656238E-4</v>
      </c>
      <c r="DF304" s="26">
        <f t="shared" si="175"/>
        <v>2.4527177617302725E-4</v>
      </c>
      <c r="DG304" s="26">
        <f t="shared" si="175"/>
        <v>1.9942658436498514E-4</v>
      </c>
      <c r="DH304" s="26">
        <f t="shared" si="175"/>
        <v>1.6064919296068266E-4</v>
      </c>
      <c r="DI304" s="26">
        <f t="shared" si="175"/>
        <v>1.2822458520715023E-4</v>
      </c>
      <c r="DJ304" s="26">
        <f t="shared" si="175"/>
        <v>1.0141399011838246E-4</v>
      </c>
      <c r="DK304" s="26">
        <f t="shared" si="175"/>
        <v>7.9486640903597057E-5</v>
      </c>
      <c r="DL304" s="26">
        <f t="shared" si="175"/>
        <v>6.1744087130472918E-5</v>
      </c>
      <c r="DM304" s="26">
        <f t="shared" si="175"/>
        <v>4.7537483011956992E-5</v>
      </c>
      <c r="DN304" s="26">
        <f t="shared" si="175"/>
        <v>3.6278605456493468E-5</v>
      </c>
      <c r="DO304" s="26">
        <f t="shared" si="175"/>
        <v>2.7445553693173348E-5</v>
      </c>
      <c r="DP304" s="26">
        <f t="shared" si="174"/>
        <v>2.0584165269879974E-5</v>
      </c>
      <c r="DQ304" s="26">
        <f t="shared" si="174"/>
        <v>1.5306174175038865E-5</v>
      </c>
      <c r="DR304" s="26">
        <f t="shared" si="174"/>
        <v>1.1285060620579616E-5</v>
      </c>
      <c r="DS304" s="26">
        <f t="shared" si="174"/>
        <v>8.2504224705077626E-6</v>
      </c>
      <c r="DT304" s="26">
        <f t="shared" si="174"/>
        <v>5.9815562911181022E-6</v>
      </c>
      <c r="DU304" s="26">
        <f t="shared" si="174"/>
        <v>4.3007884076634211E-6</v>
      </c>
      <c r="DV304" s="26">
        <f t="shared" si="174"/>
        <v>3.06695566775999E-6</v>
      </c>
      <c r="DW304" s="26">
        <f t="shared" si="174"/>
        <v>2.1693101064643927E-6</v>
      </c>
      <c r="DX304" s="26">
        <f t="shared" si="174"/>
        <v>1.5220159617935623E-6</v>
      </c>
      <c r="DY304" s="26">
        <f t="shared" si="174"/>
        <v>1.0593231094083256E-6</v>
      </c>
      <c r="DZ304" s="26">
        <f t="shared" si="174"/>
        <v>7.3143738506765049E-7</v>
      </c>
      <c r="EA304" s="26">
        <f t="shared" si="174"/>
        <v>5.0106340551878045E-7</v>
      </c>
      <c r="EB304" s="26">
        <f t="shared" si="174"/>
        <v>3.4056653343854782E-7</v>
      </c>
      <c r="EC304" s="26">
        <f t="shared" si="174"/>
        <v>2.2968440627250826E-7</v>
      </c>
      <c r="ED304" s="26">
        <f t="shared" si="174"/>
        <v>1.5371187189006365E-7</v>
      </c>
      <c r="EE304" s="26">
        <f t="shared" si="173"/>
        <v>1.0208345690408761E-7</v>
      </c>
      <c r="EF304" s="26">
        <f t="shared" si="173"/>
        <v>6.7282278414058407E-8</v>
      </c>
      <c r="EG304" s="26">
        <f t="shared" si="173"/>
        <v>4.4011715955060461E-8</v>
      </c>
      <c r="EH304" s="26">
        <f t="shared" si="173"/>
        <v>2.857477080664398E-8</v>
      </c>
      <c r="EI304" s="26">
        <f t="shared" si="173"/>
        <v>1.8414852297614974E-8</v>
      </c>
      <c r="EJ304" s="26">
        <f t="shared" si="173"/>
        <v>1.1780089337444723E-8</v>
      </c>
      <c r="EK304" s="26">
        <f t="shared" si="173"/>
        <v>7.4807866595452936E-9</v>
      </c>
      <c r="EL304" s="26">
        <f t="shared" si="173"/>
        <v>4.7161481114524296E-9</v>
      </c>
      <c r="EM304" s="26">
        <f t="shared" si="173"/>
        <v>2.9518337100457844E-9</v>
      </c>
      <c r="EN304" s="26">
        <f t="shared" si="173"/>
        <v>1.8343538055284456E-9</v>
      </c>
      <c r="EO304" s="26">
        <f t="shared" si="173"/>
        <v>1.131835326815422E-9</v>
      </c>
      <c r="EP304" s="26">
        <f t="shared" si="173"/>
        <v>6.9344840445733503E-10</v>
      </c>
      <c r="EQ304" s="26">
        <f t="shared" si="173"/>
        <v>4.218881901243884E-10</v>
      </c>
      <c r="ER304" s="26">
        <f t="shared" si="171"/>
        <v>2.5489078153348728E-10</v>
      </c>
      <c r="ES304" s="26">
        <f t="shared" si="171"/>
        <v>1.5293446892009138E-10</v>
      </c>
      <c r="ET304" s="26">
        <f t="shared" si="171"/>
        <v>9.113218353457678E-11</v>
      </c>
      <c r="EU304" s="26">
        <f t="shared" si="171"/>
        <v>5.3935373928625495E-11</v>
      </c>
      <c r="EV304" s="26">
        <f t="shared" si="171"/>
        <v>3.1705253593179353E-11</v>
      </c>
      <c r="EW304" s="26">
        <f t="shared" si="171"/>
        <v>1.8512463507426831E-11</v>
      </c>
      <c r="EX304" s="26">
        <f t="shared" si="171"/>
        <v>1.0737228834307656E-11</v>
      </c>
      <c r="EY304" s="26">
        <f t="shared" si="179"/>
        <v>6.186350387978543E-12</v>
      </c>
      <c r="EZ304" s="26">
        <f t="shared" si="179"/>
        <v>3.5408716036455362E-12</v>
      </c>
      <c r="FA304" s="26">
        <f t="shared" si="179"/>
        <v>2.013436794229856E-12</v>
      </c>
      <c r="FB304" s="26">
        <f t="shared" si="179"/>
        <v>1.1374610460908802E-12</v>
      </c>
      <c r="FC304" s="26">
        <f t="shared" si="179"/>
        <v>6.3844587748327497E-13</v>
      </c>
      <c r="FD304" s="26">
        <f t="shared" si="179"/>
        <v>3.5605635475027991E-13</v>
      </c>
      <c r="FE304" s="26">
        <f t="shared" si="179"/>
        <v>1.9730511377882022E-13</v>
      </c>
      <c r="FF304" s="26">
        <f t="shared" si="179"/>
        <v>1.0864268923264157E-13</v>
      </c>
      <c r="FG304" s="26">
        <f t="shared" si="179"/>
        <v>5.9445999768803375E-14</v>
      </c>
      <c r="FH304" s="26">
        <f t="shared" si="179"/>
        <v>3.2323762374286813E-14</v>
      </c>
    </row>
    <row r="305" spans="2:164" ht="19.2" customHeight="1" x14ac:dyDescent="0.3">
      <c r="B305" s="26">
        <f t="shared" si="163"/>
        <v>4.2933252172575466E-2</v>
      </c>
      <c r="C305" s="3">
        <v>82</v>
      </c>
      <c r="D305" s="26">
        <f t="shared" si="165"/>
        <v>7.0660037199162566E-40</v>
      </c>
      <c r="E305" s="26">
        <f t="shared" si="165"/>
        <v>6.1474232363271428E-38</v>
      </c>
      <c r="F305" s="26">
        <f t="shared" si="165"/>
        <v>2.67412910780228E-36</v>
      </c>
      <c r="G305" s="26">
        <f t="shared" si="165"/>
        <v>7.75497441262671E-35</v>
      </c>
      <c r="H305" s="26">
        <f t="shared" si="165"/>
        <v>1.6867069347463052E-33</v>
      </c>
      <c r="I305" s="26">
        <f t="shared" si="165"/>
        <v>2.9348700664585761E-32</v>
      </c>
      <c r="J305" s="26">
        <f t="shared" si="165"/>
        <v>4.2555615963648931E-31</v>
      </c>
      <c r="K305" s="26">
        <f t="shared" si="165"/>
        <v>5.2890551269106591E-30</v>
      </c>
      <c r="L305" s="26">
        <f t="shared" si="165"/>
        <v>5.7518474505153703E-29</v>
      </c>
      <c r="M305" s="26">
        <f t="shared" si="165"/>
        <v>5.5601192021648456E-28</v>
      </c>
      <c r="N305" s="26">
        <f t="shared" si="165"/>
        <v>4.8373037058834751E-27</v>
      </c>
      <c r="O305" s="26">
        <f t="shared" si="165"/>
        <v>3.8258674764714159E-26</v>
      </c>
      <c r="P305" s="26">
        <f t="shared" si="165"/>
        <v>2.7737539204417972E-25</v>
      </c>
      <c r="Q305" s="26">
        <f t="shared" si="165"/>
        <v>1.8562814698341281E-24</v>
      </c>
      <c r="R305" s="26">
        <f t="shared" si="165"/>
        <v>1.1535463419683471E-23</v>
      </c>
      <c r="S305" s="26">
        <f t="shared" si="165"/>
        <v>6.6905687834164109E-23</v>
      </c>
      <c r="T305" s="26">
        <f t="shared" si="170"/>
        <v>3.6379967759826785E-22</v>
      </c>
      <c r="U305" s="26">
        <f t="shared" si="170"/>
        <v>1.8617983500617108E-21</v>
      </c>
      <c r="V305" s="26">
        <f t="shared" si="170"/>
        <v>8.998692025298316E-21</v>
      </c>
      <c r="W305" s="26">
        <f t="shared" si="170"/>
        <v>4.1204537168471334E-20</v>
      </c>
      <c r="X305" s="26">
        <f t="shared" si="170"/>
        <v>1.7923973668285115E-19</v>
      </c>
      <c r="Y305" s="26">
        <f t="shared" si="170"/>
        <v>7.4256462340038252E-19</v>
      </c>
      <c r="Z305" s="26">
        <f t="shared" si="170"/>
        <v>2.9365055561742298E-18</v>
      </c>
      <c r="AA305" s="26">
        <f t="shared" si="170"/>
        <v>1.1107651451615601E-17</v>
      </c>
      <c r="AB305" s="26">
        <f t="shared" si="170"/>
        <v>4.0265236512106561E-17</v>
      </c>
      <c r="AC305" s="26">
        <f t="shared" si="170"/>
        <v>1.4012302306213099E-16</v>
      </c>
      <c r="AD305" s="26">
        <f t="shared" si="170"/>
        <v>4.6887319255405115E-16</v>
      </c>
      <c r="AE305" s="26">
        <f t="shared" si="170"/>
        <v>1.5108136204519443E-15</v>
      </c>
      <c r="AF305" s="26">
        <f t="shared" si="170"/>
        <v>4.6943137492614263E-15</v>
      </c>
      <c r="AG305" s="26">
        <f t="shared" si="170"/>
        <v>1.4082941247784261E-14</v>
      </c>
      <c r="AH305" s="26">
        <f t="shared" si="170"/>
        <v>4.0840529618574082E-14</v>
      </c>
      <c r="AI305" s="26">
        <f t="shared" si="170"/>
        <v>1.1461697021986949E-13</v>
      </c>
      <c r="AJ305" s="26">
        <f t="shared" si="168"/>
        <v>3.1161488778527004E-13</v>
      </c>
      <c r="AK305" s="26">
        <f t="shared" si="168"/>
        <v>8.2153015870662163E-13</v>
      </c>
      <c r="AL305" s="26">
        <f t="shared" si="168"/>
        <v>2.1021507002198837E-12</v>
      </c>
      <c r="AM305" s="26">
        <f t="shared" si="168"/>
        <v>5.2253460262608392E-12</v>
      </c>
      <c r="AN305" s="26">
        <f t="shared" si="168"/>
        <v>1.2627919563463738E-11</v>
      </c>
      <c r="AO305" s="26">
        <f t="shared" si="168"/>
        <v>2.9692675730306676E-11</v>
      </c>
      <c r="AP305" s="26">
        <f t="shared" si="168"/>
        <v>6.7980599698333672E-11</v>
      </c>
      <c r="AQ305" s="26">
        <f t="shared" si="168"/>
        <v>1.5164903009628249E-10</v>
      </c>
      <c r="AR305" s="26">
        <f t="shared" si="168"/>
        <v>3.2983664045941523E-10</v>
      </c>
      <c r="AS305" s="26">
        <f t="shared" si="168"/>
        <v>6.998972614626608E-10</v>
      </c>
      <c r="AT305" s="26">
        <f t="shared" si="168"/>
        <v>1.4497871844583669E-9</v>
      </c>
      <c r="AU305" s="26">
        <f t="shared" si="168"/>
        <v>2.9332903499506529E-9</v>
      </c>
      <c r="AV305" s="26">
        <f t="shared" si="168"/>
        <v>5.7999150101296745E-9</v>
      </c>
      <c r="AW305" s="26">
        <f t="shared" si="168"/>
        <v>1.1213169019584017E-8</v>
      </c>
      <c r="AX305" s="26">
        <f t="shared" si="168"/>
        <v>2.1207515319648064E-8</v>
      </c>
      <c r="AY305" s="26">
        <f t="shared" si="168"/>
        <v>3.9256464527859418E-8</v>
      </c>
      <c r="AZ305" s="26">
        <f t="shared" si="169"/>
        <v>7.1152341956745003E-8</v>
      </c>
      <c r="BA305" s="26">
        <f t="shared" si="169"/>
        <v>1.2633170918850652E-7</v>
      </c>
      <c r="BB305" s="26">
        <f t="shared" si="169"/>
        <v>2.1981717398800203E-7</v>
      </c>
      <c r="BC305" s="26">
        <f t="shared" si="169"/>
        <v>3.7498223797953209E-7</v>
      </c>
      <c r="BD305" s="26">
        <f t="shared" si="169"/>
        <v>6.2737412892729067E-7</v>
      </c>
      <c r="BE305" s="26">
        <f t="shared" si="169"/>
        <v>1.0298405512580063E-6</v>
      </c>
      <c r="BF305" s="26">
        <f t="shared" si="169"/>
        <v>1.6591875548045694E-6</v>
      </c>
      <c r="BG305" s="26">
        <f t="shared" si="169"/>
        <v>2.6245330412363268E-6</v>
      </c>
      <c r="BH305" s="26">
        <f t="shared" si="169"/>
        <v>4.0773995462064329E-6</v>
      </c>
      <c r="BI305" s="26">
        <f t="shared" si="169"/>
        <v>6.2233993073677196E-6</v>
      </c>
      <c r="BJ305" s="26">
        <f t="shared" si="169"/>
        <v>9.3350989610515281E-6</v>
      </c>
      <c r="BK305" s="26">
        <f t="shared" si="169"/>
        <v>1.376531541714377E-5</v>
      </c>
      <c r="BL305" s="26">
        <f t="shared" si="169"/>
        <v>1.9959707354858538E-5</v>
      </c>
      <c r="BM305" s="26">
        <f t="shared" si="169"/>
        <v>2.8467123604470375E-5</v>
      </c>
      <c r="BN305" s="26">
        <f t="shared" si="167"/>
        <v>3.9945802477240662E-5</v>
      </c>
      <c r="BO305" s="26">
        <f t="shared" si="167"/>
        <v>5.5163251039998956E-5</v>
      </c>
      <c r="BP305" s="26">
        <f t="shared" si="167"/>
        <v>7.4987544382498802E-5</v>
      </c>
      <c r="BQ305" s="26">
        <f t="shared" si="167"/>
        <v>1.0036794401965204E-4</v>
      </c>
      <c r="BR305" s="26">
        <f t="shared" si="167"/>
        <v>1.3230319893499574E-4</v>
      </c>
      <c r="BS305" s="26">
        <f t="shared" si="167"/>
        <v>1.717966911543977E-4</v>
      </c>
      <c r="BT305" s="26">
        <f t="shared" si="167"/>
        <v>2.1979870780047909E-4</v>
      </c>
      <c r="BU305" s="26">
        <f t="shared" si="167"/>
        <v>2.7713750113973518E-4</v>
      </c>
      <c r="BV305" s="26">
        <f t="shared" si="167"/>
        <v>3.4444232284509894E-4</v>
      </c>
      <c r="BW305" s="26">
        <f t="shared" si="167"/>
        <v>4.2206312799329096E-4</v>
      </c>
      <c r="BX305" s="26">
        <f t="shared" si="167"/>
        <v>5.0999294632522621E-4</v>
      </c>
      <c r="BY305" s="26">
        <f t="shared" si="167"/>
        <v>6.0779981274376336E-4</v>
      </c>
      <c r="BZ305" s="26">
        <f t="shared" si="167"/>
        <v>7.1457545552307212E-4</v>
      </c>
      <c r="CA305" s="26">
        <f t="shared" si="167"/>
        <v>8.2890752840676413E-4</v>
      </c>
      <c r="CB305" s="26">
        <f t="shared" si="167"/>
        <v>9.4888098646563892E-4</v>
      </c>
      <c r="CC305" s="26">
        <f t="shared" si="167"/>
        <v>1.0721122834092276E-3</v>
      </c>
      <c r="CD305" s="26">
        <f t="shared" si="172"/>
        <v>1.1958175468795241E-3</v>
      </c>
      <c r="CE305" s="26">
        <f t="shared" si="172"/>
        <v>1.3169129946647901E-3</v>
      </c>
      <c r="CF305" s="26">
        <f t="shared" si="172"/>
        <v>1.4321428816979596E-3</v>
      </c>
      <c r="CG305" s="26">
        <f t="shared" si="172"/>
        <v>1.538227539601512E-3</v>
      </c>
      <c r="CH305" s="26">
        <f t="shared" si="172"/>
        <v>1.6320219017723369E-3</v>
      </c>
      <c r="CI305" s="26">
        <f t="shared" si="172"/>
        <v>1.7106735596890755E-3</v>
      </c>
      <c r="CJ305" s="26">
        <f t="shared" si="154"/>
        <v>1.771769043963685E-3</v>
      </c>
      <c r="CK305" s="26">
        <f t="shared" si="178"/>
        <v>1.813457727351066E-3</v>
      </c>
      <c r="CL305" s="26">
        <f t="shared" si="178"/>
        <v>1.8345444451109622E-3</v>
      </c>
      <c r="CM305" s="26">
        <f t="shared" si="178"/>
        <v>1.8345444451109626E-3</v>
      </c>
      <c r="CN305" s="26">
        <f t="shared" si="178"/>
        <v>1.8136973491437924E-3</v>
      </c>
      <c r="CO305" s="26">
        <f t="shared" si="178"/>
        <v>1.7729401053428087E-3</v>
      </c>
      <c r="CP305" s="26">
        <f t="shared" si="178"/>
        <v>1.7138421018313809E-3</v>
      </c>
      <c r="CQ305" s="26">
        <f t="shared" si="178"/>
        <v>1.6385083830695634E-3</v>
      </c>
      <c r="CR305" s="26">
        <f t="shared" si="178"/>
        <v>1.5494590144244777E-3</v>
      </c>
      <c r="CS305" s="26">
        <f t="shared" si="178"/>
        <v>1.4494939167196737E-3</v>
      </c>
      <c r="CT305" s="26">
        <f t="shared" si="178"/>
        <v>1.3415528803682084E-3</v>
      </c>
      <c r="CU305" s="26">
        <f t="shared" si="178"/>
        <v>1.2285800062319387E-3</v>
      </c>
      <c r="CV305" s="26">
        <f t="shared" si="178"/>
        <v>1.1134006306476919E-3</v>
      </c>
      <c r="CW305" s="26">
        <f t="shared" si="178"/>
        <v>9.9861706047782786E-4</v>
      </c>
      <c r="CX305" s="26">
        <f t="shared" si="178"/>
        <v>8.8652739042419234E-4</v>
      </c>
      <c r="CY305" s="26">
        <f t="shared" si="178"/>
        <v>7.7906952491823113E-4</v>
      </c>
      <c r="CZ305" s="26">
        <f t="shared" si="178"/>
        <v>6.7779048667886122E-4</v>
      </c>
      <c r="DA305" s="26">
        <f t="shared" si="175"/>
        <v>5.8383933010951444E-4</v>
      </c>
      <c r="DB305" s="26">
        <f t="shared" si="175"/>
        <v>4.9798060509340808E-4</v>
      </c>
      <c r="DC305" s="26">
        <f t="shared" si="175"/>
        <v>4.2062439459346302E-4</v>
      </c>
      <c r="DD305" s="26">
        <f t="shared" si="175"/>
        <v>3.5186848393876149E-4</v>
      </c>
      <c r="DE305" s="26">
        <f t="shared" si="175"/>
        <v>2.9154817240640245E-4</v>
      </c>
      <c r="DF305" s="26">
        <f t="shared" si="175"/>
        <v>2.3928953772978277E-4</v>
      </c>
      <c r="DG305" s="26">
        <f t="shared" si="175"/>
        <v>1.9456252133169289E-4</v>
      </c>
      <c r="DH305" s="26">
        <f t="shared" si="175"/>
        <v>1.5673091996164167E-4</v>
      </c>
      <c r="DI305" s="26">
        <f t="shared" si="175"/>
        <v>1.2509715629965883E-4</v>
      </c>
      <c r="DJ305" s="26">
        <f t="shared" si="175"/>
        <v>9.8940478164275615E-5</v>
      </c>
      <c r="DK305" s="26">
        <f t="shared" si="175"/>
        <v>7.754794234497276E-5</v>
      </c>
      <c r="DL305" s="26">
        <f t="shared" si="175"/>
        <v>6.023813378582726E-5</v>
      </c>
      <c r="DM305" s="26">
        <f t="shared" si="175"/>
        <v>4.6378032206787329E-5</v>
      </c>
      <c r="DN305" s="26">
        <f t="shared" si="175"/>
        <v>3.5393761420969249E-5</v>
      </c>
      <c r="DO305" s="26">
        <f t="shared" si="175"/>
        <v>2.6776149944559376E-5</v>
      </c>
      <c r="DP305" s="26">
        <f t="shared" si="174"/>
        <v>2.0082112458419494E-5</v>
      </c>
      <c r="DQ305" s="26">
        <f t="shared" si="174"/>
        <v>1.493285285369646E-5</v>
      </c>
      <c r="DR305" s="26">
        <f t="shared" si="174"/>
        <v>1.1009815239589875E-5</v>
      </c>
      <c r="DS305" s="26">
        <f t="shared" si="174"/>
        <v>8.0491926541539184E-6</v>
      </c>
      <c r="DT305" s="26">
        <f t="shared" si="174"/>
        <v>5.8356646742615657E-6</v>
      </c>
      <c r="DU305" s="26">
        <f t="shared" si="174"/>
        <v>4.1958911294277299E-6</v>
      </c>
      <c r="DV305" s="26">
        <f t="shared" si="174"/>
        <v>2.9921518709853573E-6</v>
      </c>
      <c r="DW305" s="26">
        <f t="shared" si="174"/>
        <v>2.1164001038677012E-6</v>
      </c>
      <c r="DX305" s="26">
        <f t="shared" si="174"/>
        <v>1.4848936212620125E-6</v>
      </c>
      <c r="DY305" s="26">
        <f t="shared" si="174"/>
        <v>1.0334859603983668E-6</v>
      </c>
      <c r="DZ305" s="26">
        <f t="shared" si="174"/>
        <v>7.1359744884648861E-7</v>
      </c>
      <c r="EA305" s="26">
        <f t="shared" si="174"/>
        <v>4.8884234684759089E-7</v>
      </c>
      <c r="EB305" s="26">
        <f t="shared" si="174"/>
        <v>3.3226003262297362E-7</v>
      </c>
      <c r="EC305" s="26">
        <f t="shared" si="174"/>
        <v>2.2408234758293498E-7</v>
      </c>
      <c r="ED305" s="26">
        <f t="shared" si="174"/>
        <v>1.4996280184396459E-7</v>
      </c>
      <c r="EE305" s="26">
        <f t="shared" si="173"/>
        <v>9.9593616491792817E-8</v>
      </c>
      <c r="EF305" s="26">
        <f t="shared" si="173"/>
        <v>6.5641247233227751E-8</v>
      </c>
      <c r="EG305" s="26">
        <f t="shared" si="173"/>
        <v>4.2938259468351685E-8</v>
      </c>
      <c r="EH305" s="26">
        <f t="shared" si="173"/>
        <v>2.7877825177213649E-8</v>
      </c>
      <c r="EI305" s="26">
        <f t="shared" si="173"/>
        <v>1.7965709558648765E-8</v>
      </c>
      <c r="EJ305" s="26">
        <f t="shared" si="173"/>
        <v>1.1492770085311929E-8</v>
      </c>
      <c r="EK305" s="26">
        <f t="shared" si="173"/>
        <v>7.2983284483368739E-9</v>
      </c>
      <c r="EL305" s="26">
        <f t="shared" si="173"/>
        <v>4.6011201087340797E-9</v>
      </c>
      <c r="EM305" s="26">
        <f t="shared" si="173"/>
        <v>2.8798377658983274E-9</v>
      </c>
      <c r="EN305" s="26">
        <f t="shared" si="173"/>
        <v>1.7896134688082403E-9</v>
      </c>
      <c r="EO305" s="26">
        <f t="shared" si="173"/>
        <v>1.1042295871369975E-9</v>
      </c>
      <c r="EP305" s="26">
        <f t="shared" si="173"/>
        <v>6.765350287388637E-10</v>
      </c>
      <c r="EQ305" s="26">
        <f t="shared" si="173"/>
        <v>4.1159823426769618E-10</v>
      </c>
      <c r="ER305" s="26">
        <f t="shared" si="171"/>
        <v>2.4867393320340231E-10</v>
      </c>
      <c r="ES305" s="26">
        <f t="shared" si="171"/>
        <v>1.4920435992204042E-10</v>
      </c>
      <c r="ET305" s="26">
        <f t="shared" si="171"/>
        <v>8.8909447350806655E-11</v>
      </c>
      <c r="EU305" s="26">
        <f t="shared" si="171"/>
        <v>5.2619877003537091E-11</v>
      </c>
      <c r="EV305" s="26">
        <f t="shared" si="171"/>
        <v>3.0931954725053043E-11</v>
      </c>
      <c r="EW305" s="26">
        <f t="shared" si="171"/>
        <v>1.8060940007245698E-11</v>
      </c>
      <c r="EX305" s="26">
        <f t="shared" si="171"/>
        <v>1.0475345204202595E-11</v>
      </c>
      <c r="EY305" s="26">
        <f t="shared" si="179"/>
        <v>6.0354637931498003E-12</v>
      </c>
      <c r="EZ305" s="26">
        <f t="shared" si="179"/>
        <v>3.4545088816054029E-12</v>
      </c>
      <c r="FA305" s="26">
        <f t="shared" si="179"/>
        <v>1.9643285797364454E-12</v>
      </c>
      <c r="FB305" s="26">
        <f t="shared" si="179"/>
        <v>1.1097180937472007E-12</v>
      </c>
      <c r="FC305" s="26">
        <f t="shared" si="179"/>
        <v>6.2287402681295145E-13</v>
      </c>
      <c r="FD305" s="26">
        <f t="shared" si="179"/>
        <v>3.4737205341490735E-13</v>
      </c>
      <c r="FE305" s="26">
        <f t="shared" si="179"/>
        <v>1.924927939305564E-13</v>
      </c>
      <c r="FF305" s="26">
        <f t="shared" si="179"/>
        <v>1.059928675440406E-13</v>
      </c>
      <c r="FG305" s="26">
        <f t="shared" si="179"/>
        <v>5.7996097335417947E-14</v>
      </c>
      <c r="FH305" s="26">
        <f t="shared" si="179"/>
        <v>3.1535377926133491E-14</v>
      </c>
    </row>
    <row r="306" spans="2:164" ht="19.2" customHeight="1" x14ac:dyDescent="0.3">
      <c r="B306" s="26">
        <f t="shared" si="163"/>
        <v>4.1381447877181142E-2</v>
      </c>
      <c r="C306" s="3">
        <v>83</v>
      </c>
      <c r="D306" s="26">
        <f t="shared" si="165"/>
        <v>6.810605995100001E-40</v>
      </c>
      <c r="E306" s="26">
        <f t="shared" si="165"/>
        <v>5.925227215737001E-38</v>
      </c>
      <c r="F306" s="26">
        <f t="shared" si="165"/>
        <v>2.5774738388455692E-36</v>
      </c>
      <c r="G306" s="26">
        <f t="shared" si="165"/>
        <v>7.4746741326522453E-35</v>
      </c>
      <c r="H306" s="26">
        <f t="shared" si="165"/>
        <v>1.6257416238518591E-33</v>
      </c>
      <c r="I306" s="26">
        <f t="shared" si="165"/>
        <v>2.8287904255022402E-32</v>
      </c>
      <c r="J306" s="26">
        <f t="shared" si="165"/>
        <v>4.1017461169782071E-31</v>
      </c>
      <c r="K306" s="26">
        <f t="shared" si="165"/>
        <v>5.0978844596729207E-30</v>
      </c>
      <c r="L306" s="26">
        <f t="shared" si="165"/>
        <v>5.5439493498943289E-29</v>
      </c>
      <c r="M306" s="26">
        <f t="shared" si="165"/>
        <v>5.3591510382311723E-28</v>
      </c>
      <c r="N306" s="26">
        <f t="shared" si="165"/>
        <v>4.6624614032611775E-27</v>
      </c>
      <c r="O306" s="26">
        <f t="shared" si="165"/>
        <v>3.6875831098519646E-26</v>
      </c>
      <c r="P306" s="26">
        <f t="shared" si="165"/>
        <v>2.673497754642694E-25</v>
      </c>
      <c r="Q306" s="26">
        <f t="shared" si="165"/>
        <v>1.7891869588762669E-24</v>
      </c>
      <c r="R306" s="26">
        <f t="shared" si="165"/>
        <v>1.1118518958731048E-23</v>
      </c>
      <c r="S306" s="26">
        <f t="shared" ref="S306" si="180">$B306*S$221</f>
        <v>6.4487409960640064E-23</v>
      </c>
      <c r="T306" s="26">
        <f t="shared" si="170"/>
        <v>3.5065029166098083E-22</v>
      </c>
      <c r="U306" s="26">
        <f t="shared" si="170"/>
        <v>1.7945044337944188E-21</v>
      </c>
      <c r="V306" s="26">
        <f t="shared" si="170"/>
        <v>8.6734380966730698E-21</v>
      </c>
      <c r="W306" s="26">
        <f t="shared" si="170"/>
        <v>3.9715216547924145E-20</v>
      </c>
      <c r="X306" s="26">
        <f t="shared" si="170"/>
        <v>1.7276119198347086E-19</v>
      </c>
      <c r="Y306" s="26">
        <f t="shared" si="170"/>
        <v>7.157249382172356E-19</v>
      </c>
      <c r="Z306" s="26">
        <f t="shared" si="170"/>
        <v>2.8303668011317857E-18</v>
      </c>
      <c r="AA306" s="26">
        <f t="shared" si="170"/>
        <v>1.0706170073846356E-17</v>
      </c>
      <c r="AB306" s="26">
        <f t="shared" si="170"/>
        <v>3.8809866517693041E-17</v>
      </c>
      <c r="AC306" s="26">
        <f t="shared" si="170"/>
        <v>1.3505833548157192E-16</v>
      </c>
      <c r="AD306" s="26">
        <f t="shared" si="170"/>
        <v>4.5192596872679592E-16</v>
      </c>
      <c r="AE306" s="26">
        <f t="shared" si="170"/>
        <v>1.4562058992307886E-15</v>
      </c>
      <c r="AF306" s="26">
        <f t="shared" si="170"/>
        <v>4.5246397583242631E-15</v>
      </c>
      <c r="AG306" s="26">
        <f t="shared" si="170"/>
        <v>1.3573919274972771E-14</v>
      </c>
      <c r="AH306" s="26">
        <f t="shared" si="170"/>
        <v>3.9364365897420774E-14</v>
      </c>
      <c r="AI306" s="26">
        <f t="shared" si="170"/>
        <v>1.1047418816372956E-13</v>
      </c>
      <c r="AJ306" s="26">
        <f t="shared" si="168"/>
        <v>3.0035169907013959E-13</v>
      </c>
      <c r="AK306" s="26">
        <f t="shared" si="168"/>
        <v>7.9183629754855036E-13</v>
      </c>
      <c r="AL306" s="26">
        <f t="shared" si="168"/>
        <v>2.0261693496095252E-12</v>
      </c>
      <c r="AM306" s="26">
        <f t="shared" si="168"/>
        <v>5.0364780976008051E-12</v>
      </c>
      <c r="AN306" s="26">
        <f t="shared" si="168"/>
        <v>1.2171488735868653E-11</v>
      </c>
      <c r="AO306" s="26">
        <f t="shared" si="168"/>
        <v>2.8619446487042562E-11</v>
      </c>
      <c r="AP306" s="26">
        <f t="shared" si="168"/>
        <v>6.5523469588755303E-11</v>
      </c>
      <c r="AQ306" s="26">
        <f t="shared" si="168"/>
        <v>1.4616773985183842E-10</v>
      </c>
      <c r="AR306" s="26">
        <f t="shared" si="168"/>
        <v>3.1791483417774941E-10</v>
      </c>
      <c r="AS306" s="26">
        <f t="shared" si="168"/>
        <v>6.7459977008449178E-10</v>
      </c>
      <c r="AT306" s="26">
        <f t="shared" si="168"/>
        <v>1.3973852380321598E-9</v>
      </c>
      <c r="AU306" s="26">
        <f t="shared" si="168"/>
        <v>2.8272678071813501E-9</v>
      </c>
      <c r="AV306" s="26">
        <f t="shared" si="168"/>
        <v>5.5902795278358267E-9</v>
      </c>
      <c r="AW306" s="26">
        <f t="shared" si="168"/>
        <v>1.0807873753815913E-8</v>
      </c>
      <c r="AX306" s="26">
        <f t="shared" si="168"/>
        <v>2.0440978621347517E-8</v>
      </c>
      <c r="AY306" s="26">
        <f t="shared" si="168"/>
        <v>3.7837556171430735E-8</v>
      </c>
      <c r="AZ306" s="26">
        <f t="shared" si="169"/>
        <v>6.8580570560718022E-8</v>
      </c>
      <c r="BA306" s="26">
        <f t="shared" si="169"/>
        <v>1.2176550283229534E-7</v>
      </c>
      <c r="BB306" s="26">
        <f t="shared" si="169"/>
        <v>2.1187197492819458E-7</v>
      </c>
      <c r="BC306" s="26">
        <f t="shared" si="169"/>
        <v>3.614286631128017E-7</v>
      </c>
      <c r="BD306" s="26">
        <f t="shared" si="169"/>
        <v>6.046979555925689E-7</v>
      </c>
      <c r="BE306" s="26">
        <f t="shared" si="169"/>
        <v>9.9261739880289685E-7</v>
      </c>
      <c r="BF306" s="26">
        <f t="shared" si="169"/>
        <v>1.5992169202935596E-6</v>
      </c>
      <c r="BG306" s="26">
        <f t="shared" si="169"/>
        <v>2.5296704011916384E-6</v>
      </c>
      <c r="BH306" s="26">
        <f t="shared" si="169"/>
        <v>3.9300236589941487E-6</v>
      </c>
      <c r="BI306" s="26">
        <f t="shared" si="169"/>
        <v>5.9984571637279181E-6</v>
      </c>
      <c r="BJ306" s="26">
        <f t="shared" si="169"/>
        <v>8.9976857455918284E-6</v>
      </c>
      <c r="BK306" s="26">
        <f t="shared" si="169"/>
        <v>1.3267773896042177E-5</v>
      </c>
      <c r="BL306" s="26">
        <f t="shared" si="169"/>
        <v>1.9238272149261227E-5</v>
      </c>
      <c r="BM306" s="26">
        <f t="shared" si="169"/>
        <v>2.7438191425995522E-5</v>
      </c>
      <c r="BN306" s="26">
        <f t="shared" si="167"/>
        <v>3.8501978291316272E-5</v>
      </c>
      <c r="BO306" s="26">
        <f t="shared" si="167"/>
        <v>5.3169398592770042E-5</v>
      </c>
      <c r="BP306" s="26">
        <f t="shared" si="167"/>
        <v>7.2277151212046979E-5</v>
      </c>
      <c r="BQ306" s="26">
        <f t="shared" si="167"/>
        <v>9.6740187006893463E-5</v>
      </c>
      <c r="BR306" s="26">
        <f t="shared" si="167"/>
        <v>1.2752115559999579E-4</v>
      </c>
      <c r="BS306" s="26">
        <f t="shared" si="167"/>
        <v>1.6558717219700972E-4</v>
      </c>
      <c r="BT306" s="26">
        <f t="shared" si="167"/>
        <v>2.118541761932327E-4</v>
      </c>
      <c r="BU306" s="26">
        <f t="shared" si="167"/>
        <v>2.6712048302625059E-4</v>
      </c>
      <c r="BV306" s="26">
        <f t="shared" si="167"/>
        <v>3.3199260033262522E-4</v>
      </c>
      <c r="BW306" s="26">
        <f t="shared" si="167"/>
        <v>4.0680783421040065E-4</v>
      </c>
      <c r="BX306" s="26">
        <f t="shared" si="167"/>
        <v>4.9155946633756701E-4</v>
      </c>
      <c r="BY306" s="26">
        <f t="shared" si="167"/>
        <v>5.8583114481326542E-4</v>
      </c>
      <c r="BZ306" s="26">
        <f t="shared" si="167"/>
        <v>6.8874742701018944E-4</v>
      </c>
      <c r="CA306" s="26">
        <f t="shared" si="167"/>
        <v>7.9894701533182028E-4</v>
      </c>
      <c r="CB306" s="26">
        <f t="shared" si="167"/>
        <v>9.1458408334037418E-4</v>
      </c>
      <c r="CC306" s="26">
        <f t="shared" si="167"/>
        <v>1.0333612370209415E-3</v>
      </c>
      <c r="CD306" s="26">
        <f t="shared" si="172"/>
        <v>1.1525952259079744E-3</v>
      </c>
      <c r="CE306" s="26">
        <f t="shared" si="172"/>
        <v>1.2693137297973872E-3</v>
      </c>
      <c r="CF306" s="26">
        <f t="shared" si="172"/>
        <v>1.3803786811546587E-3</v>
      </c>
      <c r="CG306" s="26">
        <f t="shared" si="172"/>
        <v>1.4826289538327816E-3</v>
      </c>
      <c r="CH306" s="26">
        <f t="shared" si="172"/>
        <v>1.5730331583347814E-3</v>
      </c>
      <c r="CI306" s="26">
        <f t="shared" si="172"/>
        <v>1.6488419852424812E-3</v>
      </c>
      <c r="CJ306" s="26">
        <f t="shared" si="154"/>
        <v>1.7077291990011409E-3</v>
      </c>
      <c r="CK306" s="26">
        <f t="shared" si="178"/>
        <v>1.7479110625070503E-3</v>
      </c>
      <c r="CL306" s="26">
        <f t="shared" si="178"/>
        <v>1.7682356097455045E-3</v>
      </c>
      <c r="CM306" s="26">
        <f t="shared" si="178"/>
        <v>1.7682356097455049E-3</v>
      </c>
      <c r="CN306" s="26">
        <f t="shared" si="178"/>
        <v>1.7481420232711238E-3</v>
      </c>
      <c r="CO306" s="26">
        <f t="shared" si="178"/>
        <v>1.7088579328605373E-3</v>
      </c>
      <c r="CP306" s="26">
        <f t="shared" si="178"/>
        <v>1.6518960017651854E-3</v>
      </c>
      <c r="CQ306" s="26">
        <f t="shared" si="178"/>
        <v>1.5792851885007828E-3</v>
      </c>
      <c r="CR306" s="26">
        <f t="shared" si="178"/>
        <v>1.4934544717344353E-3</v>
      </c>
      <c r="CS306" s="26">
        <f t="shared" si="178"/>
        <v>1.3971025703322147E-3</v>
      </c>
      <c r="CT306" s="26">
        <f t="shared" si="178"/>
        <v>1.2930630172223688E-3</v>
      </c>
      <c r="CU306" s="26">
        <f t="shared" si="178"/>
        <v>1.1841734999825907E-3</v>
      </c>
      <c r="CV306" s="26">
        <f t="shared" si="178"/>
        <v>1.0731572343592203E-3</v>
      </c>
      <c r="CW306" s="26">
        <f t="shared" si="178"/>
        <v>9.6252246793043577E-4</v>
      </c>
      <c r="CX306" s="26">
        <f t="shared" si="178"/>
        <v>8.544842317341607E-4</v>
      </c>
      <c r="CY306" s="26">
        <f t="shared" si="178"/>
        <v>7.5091038546335474E-4</v>
      </c>
      <c r="CZ306" s="26">
        <f t="shared" si="178"/>
        <v>6.5329203535311874E-4</v>
      </c>
      <c r="DA306" s="26">
        <f t="shared" si="175"/>
        <v>5.6273670372001356E-4</v>
      </c>
      <c r="DB306" s="26">
        <f t="shared" si="175"/>
        <v>4.799813061141279E-4</v>
      </c>
      <c r="DC306" s="26">
        <f t="shared" si="175"/>
        <v>4.0542110322261469E-4</v>
      </c>
      <c r="DD306" s="26">
        <f t="shared" si="175"/>
        <v>3.3915034596507108E-4</v>
      </c>
      <c r="DE306" s="26">
        <f t="shared" si="175"/>
        <v>2.8101028665677324E-4</v>
      </c>
      <c r="DF306" s="26">
        <f t="shared" si="175"/>
        <v>2.3064051829376636E-4</v>
      </c>
      <c r="DG306" s="26">
        <f t="shared" si="175"/>
        <v>1.8753014104259542E-4</v>
      </c>
      <c r="DH306" s="26">
        <f t="shared" si="175"/>
        <v>1.5106594695097982E-4</v>
      </c>
      <c r="DI306" s="26">
        <f t="shared" si="175"/>
        <v>1.2057557233702047E-4</v>
      </c>
      <c r="DJ306" s="26">
        <f t="shared" si="175"/>
        <v>9.5364316302916182E-5</v>
      </c>
      <c r="DK306" s="26">
        <f t="shared" si="175"/>
        <v>7.4745004669853212E-5</v>
      </c>
      <c r="DL306" s="26">
        <f t="shared" si="175"/>
        <v>5.8060851841761174E-5</v>
      </c>
      <c r="DM306" s="26">
        <f t="shared" si="175"/>
        <v>4.4701717789674498E-5</v>
      </c>
      <c r="DN306" s="26">
        <f t="shared" si="175"/>
        <v>3.411446883948841E-5</v>
      </c>
      <c r="DO306" s="26">
        <f t="shared" si="175"/>
        <v>2.5808337295960826E-5</v>
      </c>
      <c r="DP306" s="26">
        <f t="shared" si="174"/>
        <v>1.9356252971970583E-5</v>
      </c>
      <c r="DQ306" s="26">
        <f t="shared" si="174"/>
        <v>1.4393111184285734E-5</v>
      </c>
      <c r="DR306" s="26">
        <f t="shared" si="174"/>
        <v>1.0611870110448064E-5</v>
      </c>
      <c r="DS306" s="26">
        <f t="shared" si="174"/>
        <v>7.7582579799073841E-6</v>
      </c>
      <c r="DT306" s="26">
        <f t="shared" si="174"/>
        <v>5.6247370354328299E-6</v>
      </c>
      <c r="DU306" s="26">
        <f t="shared" si="174"/>
        <v>4.044232413906243E-6</v>
      </c>
      <c r="DV306" s="26">
        <f t="shared" si="174"/>
        <v>2.8840018033593784E-6</v>
      </c>
      <c r="DW306" s="26">
        <f t="shared" si="174"/>
        <v>2.0399037145712766E-6</v>
      </c>
      <c r="DX306" s="26">
        <f t="shared" si="174"/>
        <v>1.431222767481457E-6</v>
      </c>
      <c r="DY306" s="26">
        <f t="shared" si="174"/>
        <v>9.9613104616709974E-7</v>
      </c>
      <c r="DZ306" s="26">
        <f t="shared" si="174"/>
        <v>6.8780476997251859E-7</v>
      </c>
      <c r="EA306" s="26">
        <f t="shared" si="174"/>
        <v>4.7117334635912341E-7</v>
      </c>
      <c r="EB306" s="26">
        <f t="shared" si="174"/>
        <v>3.2025063385346833E-7</v>
      </c>
      <c r="EC306" s="26">
        <f t="shared" si="174"/>
        <v>2.1598298562210584E-7</v>
      </c>
      <c r="ED306" s="26">
        <f t="shared" si="174"/>
        <v>1.4454245960864047E-7</v>
      </c>
      <c r="EE306" s="26">
        <f t="shared" si="173"/>
        <v>9.5993847221005064E-8</v>
      </c>
      <c r="EF306" s="26">
        <f t="shared" si="173"/>
        <v>6.3268672032026697E-8</v>
      </c>
      <c r="EG306" s="26">
        <f t="shared" si="173"/>
        <v>4.1386274186363043E-8</v>
      </c>
      <c r="EH306" s="26">
        <f t="shared" si="173"/>
        <v>2.6870192941892653E-8</v>
      </c>
      <c r="EI306" s="26">
        <f t="shared" si="173"/>
        <v>1.7316346562553013E-8</v>
      </c>
      <c r="EJ306" s="26">
        <f t="shared" si="173"/>
        <v>1.1077368756927153E-8</v>
      </c>
      <c r="EK306" s="26">
        <f t="shared" si="173"/>
        <v>7.0345334441801143E-9</v>
      </c>
      <c r="EL306" s="26">
        <f t="shared" si="173"/>
        <v>4.4348145626352543E-9</v>
      </c>
      <c r="EM306" s="26">
        <f t="shared" si="173"/>
        <v>2.7757472442393496E-9</v>
      </c>
      <c r="EN306" s="26">
        <f t="shared" si="173"/>
        <v>1.7249286446344474E-9</v>
      </c>
      <c r="EO306" s="26">
        <f t="shared" si="173"/>
        <v>1.0643176743489125E-9</v>
      </c>
      <c r="EP306" s="26">
        <f t="shared" si="173"/>
        <v>6.5208195541095254E-10</v>
      </c>
      <c r="EQ306" s="26">
        <f t="shared" si="173"/>
        <v>3.9672118965561046E-10</v>
      </c>
      <c r="ER306" s="26">
        <f t="shared" si="171"/>
        <v>2.3968571875026713E-10</v>
      </c>
      <c r="ES306" s="26">
        <f t="shared" si="171"/>
        <v>1.4381143125015934E-10</v>
      </c>
      <c r="ET306" s="26">
        <f t="shared" si="171"/>
        <v>8.5695852868247308E-11</v>
      </c>
      <c r="EU306" s="26">
        <f t="shared" si="171"/>
        <v>5.0717953738348964E-11</v>
      </c>
      <c r="EV306" s="26">
        <f t="shared" si="171"/>
        <v>2.9813932265111341E-11</v>
      </c>
      <c r="EW306" s="26">
        <f t="shared" si="171"/>
        <v>1.740813494674283E-11</v>
      </c>
      <c r="EX306" s="26">
        <f t="shared" si="171"/>
        <v>1.0096718269110927E-11</v>
      </c>
      <c r="EY306" s="26">
        <f t="shared" si="179"/>
        <v>5.8173144994214895E-12</v>
      </c>
      <c r="EZ306" s="26">
        <f t="shared" si="179"/>
        <v>3.3296471148003857E-12</v>
      </c>
      <c r="FA306" s="26">
        <f t="shared" si="179"/>
        <v>1.8933287515531989E-12</v>
      </c>
      <c r="FB306" s="26">
        <f t="shared" si="179"/>
        <v>1.0696078012021205E-12</v>
      </c>
      <c r="FC306" s="26">
        <f t="shared" si="179"/>
        <v>6.0036050777151904E-13</v>
      </c>
      <c r="FD306" s="26">
        <f t="shared" si="179"/>
        <v>3.3481643702641648E-13</v>
      </c>
      <c r="FE306" s="26">
        <f t="shared" si="179"/>
        <v>1.8553522306559639E-13</v>
      </c>
      <c r="FF306" s="26">
        <f t="shared" si="179"/>
        <v>1.021618000424487E-13</v>
      </c>
      <c r="FG306" s="26">
        <f t="shared" si="179"/>
        <v>5.5899852853414853E-14</v>
      </c>
      <c r="FH306" s="26">
        <f t="shared" si="179"/>
        <v>3.0395544989044302E-14</v>
      </c>
    </row>
    <row r="307" spans="2:164" ht="19.2" customHeight="1" x14ac:dyDescent="0.3">
      <c r="B307" s="26">
        <f t="shared" si="163"/>
        <v>3.9410902740172497E-2</v>
      </c>
      <c r="C307" s="3">
        <v>84</v>
      </c>
      <c r="D307" s="26">
        <f t="shared" ref="D307:S322" si="181">$B307*D$221</f>
        <v>6.4862914239047598E-40</v>
      </c>
      <c r="E307" s="26">
        <f t="shared" si="181"/>
        <v>5.6430735387971412E-38</v>
      </c>
      <c r="F307" s="26">
        <f t="shared" si="181"/>
        <v>2.4547369893767314E-36</v>
      </c>
      <c r="G307" s="26">
        <f t="shared" si="181"/>
        <v>7.1187372691926112E-35</v>
      </c>
      <c r="H307" s="26">
        <f t="shared" si="181"/>
        <v>1.5483253560493888E-33</v>
      </c>
      <c r="I307" s="26">
        <f t="shared" si="181"/>
        <v>2.6940861195259417E-32</v>
      </c>
      <c r="J307" s="26">
        <f t="shared" si="181"/>
        <v>3.9064248733125764E-31</v>
      </c>
      <c r="K307" s="26">
        <f t="shared" si="181"/>
        <v>4.8551280568313509E-30</v>
      </c>
      <c r="L307" s="26">
        <f t="shared" si="181"/>
        <v>5.2799517618041207E-29</v>
      </c>
      <c r="M307" s="26">
        <f t="shared" si="181"/>
        <v>5.1039533697439712E-28</v>
      </c>
      <c r="N307" s="26">
        <f t="shared" si="181"/>
        <v>4.4404394316773102E-27</v>
      </c>
      <c r="O307" s="26">
        <f t="shared" si="181"/>
        <v>3.5119839141447266E-26</v>
      </c>
      <c r="P307" s="26">
        <f t="shared" si="181"/>
        <v>2.5461883377549457E-25</v>
      </c>
      <c r="Q307" s="26">
        <f t="shared" si="181"/>
        <v>1.7039875798821582E-24</v>
      </c>
      <c r="R307" s="26">
        <f t="shared" si="181"/>
        <v>1.0589065674981945E-23</v>
      </c>
      <c r="S307" s="26">
        <f t="shared" si="181"/>
        <v>6.1416580914895262E-23</v>
      </c>
      <c r="T307" s="26">
        <f t="shared" si="170"/>
        <v>3.3395265872474346E-22</v>
      </c>
      <c r="U307" s="26">
        <f t="shared" si="170"/>
        <v>1.7090518417089693E-21</v>
      </c>
      <c r="V307" s="26">
        <f t="shared" si="170"/>
        <v>8.2604172349267286E-21</v>
      </c>
      <c r="W307" s="26">
        <f t="shared" si="170"/>
        <v>3.7824015759927742E-20</v>
      </c>
      <c r="X307" s="26">
        <f t="shared" si="170"/>
        <v>1.6453446855568647E-19</v>
      </c>
      <c r="Y307" s="26">
        <f t="shared" si="170"/>
        <v>6.816427983021289E-19</v>
      </c>
      <c r="Z307" s="26">
        <f t="shared" si="170"/>
        <v>2.6955874296493183E-18</v>
      </c>
      <c r="AA307" s="26">
        <f t="shared" si="170"/>
        <v>1.0196352451282238E-17</v>
      </c>
      <c r="AB307" s="26">
        <f t="shared" si="170"/>
        <v>3.6961777635898117E-17</v>
      </c>
      <c r="AC307" s="26">
        <f t="shared" si="170"/>
        <v>1.2862698617292558E-16</v>
      </c>
      <c r="AD307" s="26">
        <f t="shared" si="170"/>
        <v>4.3040568450171025E-16</v>
      </c>
      <c r="AE307" s="26">
        <f t="shared" si="170"/>
        <v>1.386862761172179E-15</v>
      </c>
      <c r="AF307" s="26">
        <f t="shared" si="170"/>
        <v>4.3091807222135818E-15</v>
      </c>
      <c r="AG307" s="26">
        <f t="shared" si="170"/>
        <v>1.2927542166640728E-14</v>
      </c>
      <c r="AH307" s="26">
        <f t="shared" si="170"/>
        <v>3.7489872283257861E-14</v>
      </c>
      <c r="AI307" s="26">
        <f t="shared" si="170"/>
        <v>1.0521351253688524E-13</v>
      </c>
      <c r="AJ307" s="26">
        <f t="shared" si="168"/>
        <v>2.8604923720965662E-13</v>
      </c>
      <c r="AK307" s="26">
        <f t="shared" si="168"/>
        <v>7.5412980718909529E-13</v>
      </c>
      <c r="AL307" s="26">
        <f t="shared" si="168"/>
        <v>1.9296850948662134E-12</v>
      </c>
      <c r="AM307" s="26">
        <f t="shared" si="168"/>
        <v>4.7966458072388601E-12</v>
      </c>
      <c r="AN307" s="26">
        <f t="shared" si="168"/>
        <v>1.1591894034160617E-11</v>
      </c>
      <c r="AO307" s="26">
        <f t="shared" si="168"/>
        <v>2.7256615701945283E-11</v>
      </c>
      <c r="AP307" s="26">
        <f t="shared" si="168"/>
        <v>6.2403304370243115E-11</v>
      </c>
      <c r="AQ307" s="26">
        <f t="shared" si="168"/>
        <v>1.3920737128746511E-10</v>
      </c>
      <c r="AR307" s="26">
        <f t="shared" si="168"/>
        <v>3.0277603255023739E-10</v>
      </c>
      <c r="AS307" s="26">
        <f t="shared" si="168"/>
        <v>6.4247597150903953E-10</v>
      </c>
      <c r="AT307" s="26">
        <f t="shared" si="168"/>
        <v>1.3308430838401517E-9</v>
      </c>
      <c r="AU307" s="26">
        <f t="shared" si="168"/>
        <v>2.6926360068393798E-9</v>
      </c>
      <c r="AV307" s="26">
        <f t="shared" si="168"/>
        <v>5.3240757407960229E-9</v>
      </c>
      <c r="AW307" s="26">
        <f t="shared" si="168"/>
        <v>1.0293213098872293E-8</v>
      </c>
      <c r="AX307" s="26">
        <f t="shared" si="168"/>
        <v>1.9467598686997626E-8</v>
      </c>
      <c r="AY307" s="26">
        <f t="shared" si="168"/>
        <v>3.6035767782314972E-8</v>
      </c>
      <c r="AZ307" s="26">
        <f t="shared" si="169"/>
        <v>6.5314829105445704E-8</v>
      </c>
      <c r="BA307" s="26">
        <f t="shared" si="169"/>
        <v>1.1596714555456694E-7</v>
      </c>
      <c r="BB307" s="26">
        <f t="shared" si="169"/>
        <v>2.0178283326494712E-7</v>
      </c>
      <c r="BC307" s="26">
        <f t="shared" si="169"/>
        <v>3.4421777439314433E-7</v>
      </c>
      <c r="BD307" s="26">
        <f t="shared" si="169"/>
        <v>5.7590281485006533E-7</v>
      </c>
      <c r="BE307" s="26">
        <f t="shared" si="169"/>
        <v>9.4534990362180609E-7</v>
      </c>
      <c r="BF307" s="26">
        <f t="shared" si="169"/>
        <v>1.5230637336129132E-6</v>
      </c>
      <c r="BG307" s="26">
        <f t="shared" si="169"/>
        <v>2.4092099058967974E-6</v>
      </c>
      <c r="BH307" s="26">
        <f t="shared" si="169"/>
        <v>3.742879675232521E-6</v>
      </c>
      <c r="BI307" s="26">
        <f t="shared" si="169"/>
        <v>5.7128163464075384E-6</v>
      </c>
      <c r="BJ307" s="26">
        <f t="shared" si="169"/>
        <v>8.5692245196112602E-6</v>
      </c>
      <c r="BK307" s="26">
        <f t="shared" si="169"/>
        <v>1.2635975139087783E-5</v>
      </c>
      <c r="BL307" s="26">
        <f t="shared" si="169"/>
        <v>1.832216395167735E-5</v>
      </c>
      <c r="BM307" s="26">
        <f t="shared" si="169"/>
        <v>2.6131610881900486E-5</v>
      </c>
      <c r="BN307" s="26">
        <f t="shared" si="167"/>
        <v>3.6668550753634527E-5</v>
      </c>
      <c r="BO307" s="26">
        <f t="shared" si="167"/>
        <v>5.0637522469304775E-5</v>
      </c>
      <c r="BP307" s="26">
        <f t="shared" si="167"/>
        <v>6.8835382106711385E-5</v>
      </c>
      <c r="BQ307" s="26">
        <f t="shared" si="167"/>
        <v>9.2133511435136585E-5</v>
      </c>
      <c r="BR307" s="26">
        <f t="shared" si="167"/>
        <v>1.2144871961904356E-4</v>
      </c>
      <c r="BS307" s="26">
        <f t="shared" si="167"/>
        <v>1.5770206875905679E-4</v>
      </c>
      <c r="BT307" s="26">
        <f t="shared" si="167"/>
        <v>2.0176588208879295E-4</v>
      </c>
      <c r="BU307" s="26">
        <f t="shared" si="167"/>
        <v>2.5440046002500041E-4</v>
      </c>
      <c r="BV307" s="26">
        <f t="shared" si="167"/>
        <v>3.1618342888821432E-4</v>
      </c>
      <c r="BW307" s="26">
        <f t="shared" si="167"/>
        <v>3.8743603258133374E-4</v>
      </c>
      <c r="BX307" s="26">
        <f t="shared" si="167"/>
        <v>4.6815187270244458E-4</v>
      </c>
      <c r="BY307" s="26">
        <f t="shared" si="167"/>
        <v>5.5793442363168111E-4</v>
      </c>
      <c r="BZ307" s="26">
        <f t="shared" si="167"/>
        <v>6.5594993048589446E-4</v>
      </c>
      <c r="CA307" s="26">
        <f t="shared" si="167"/>
        <v>7.6090191936363798E-4</v>
      </c>
      <c r="CB307" s="26">
        <f t="shared" si="167"/>
        <v>8.710324603241655E-4</v>
      </c>
      <c r="CC307" s="26">
        <f t="shared" si="167"/>
        <v>9.8415355906756284E-4</v>
      </c>
      <c r="CD307" s="26">
        <f t="shared" si="172"/>
        <v>1.0977097389599751E-3</v>
      </c>
      <c r="CE307" s="26">
        <f t="shared" si="172"/>
        <v>1.2088702188546539E-3</v>
      </c>
      <c r="CF307" s="26">
        <f t="shared" si="172"/>
        <v>1.3146463630044362E-3</v>
      </c>
      <c r="CG307" s="26">
        <f t="shared" si="172"/>
        <v>1.4120275750788389E-3</v>
      </c>
      <c r="CH307" s="26">
        <f t="shared" si="172"/>
        <v>1.4981268174616958E-3</v>
      </c>
      <c r="CI307" s="26">
        <f t="shared" si="172"/>
        <v>1.5703257002309336E-3</v>
      </c>
      <c r="CJ307" s="26">
        <f t="shared" si="154"/>
        <v>1.6264087609534669E-3</v>
      </c>
      <c r="CK307" s="26">
        <f t="shared" si="178"/>
        <v>1.6646772023876661E-3</v>
      </c>
      <c r="CL307" s="26">
        <f t="shared" si="178"/>
        <v>1.6840339140433368E-3</v>
      </c>
      <c r="CM307" s="26">
        <f t="shared" si="178"/>
        <v>1.684033914043337E-3</v>
      </c>
      <c r="CN307" s="26">
        <f t="shared" si="178"/>
        <v>1.6648971650201172E-3</v>
      </c>
      <c r="CO307" s="26">
        <f t="shared" si="178"/>
        <v>1.6274837455814632E-3</v>
      </c>
      <c r="CP307" s="26">
        <f t="shared" si="178"/>
        <v>1.5732342873954139E-3</v>
      </c>
      <c r="CQ307" s="26">
        <f t="shared" si="178"/>
        <v>1.5040811319055067E-3</v>
      </c>
      <c r="CR307" s="26">
        <f t="shared" si="178"/>
        <v>1.4223375921280329E-3</v>
      </c>
      <c r="CS307" s="26">
        <f t="shared" si="178"/>
        <v>1.3305738765068704E-3</v>
      </c>
      <c r="CT307" s="26">
        <f t="shared" si="178"/>
        <v>1.2314885878308268E-3</v>
      </c>
      <c r="CU307" s="26">
        <f t="shared" si="178"/>
        <v>1.1277842856977048E-3</v>
      </c>
      <c r="CV307" s="26">
        <f t="shared" si="178"/>
        <v>1.0220545089135427E-3</v>
      </c>
      <c r="CW307" s="26">
        <f t="shared" si="178"/>
        <v>9.1668806469565262E-4</v>
      </c>
      <c r="CX307" s="26">
        <f t="shared" si="178"/>
        <v>8.1379450641348597E-4</v>
      </c>
      <c r="CY307" s="26">
        <f t="shared" si="178"/>
        <v>7.1515274806033756E-4</v>
      </c>
      <c r="CZ307" s="26">
        <f t="shared" si="178"/>
        <v>6.2218289081249374E-4</v>
      </c>
      <c r="DA307" s="26">
        <f t="shared" si="175"/>
        <v>5.3593971782858404E-4</v>
      </c>
      <c r="DB307" s="26">
        <f t="shared" si="175"/>
        <v>4.5712505344202637E-4</v>
      </c>
      <c r="DC307" s="26">
        <f t="shared" si="175"/>
        <v>3.8611533640248998E-4</v>
      </c>
      <c r="DD307" s="26">
        <f t="shared" si="175"/>
        <v>3.2300032949054373E-4</v>
      </c>
      <c r="DE307" s="26">
        <f t="shared" si="175"/>
        <v>2.6762884443502202E-4</v>
      </c>
      <c r="DF307" s="26">
        <f t="shared" si="175"/>
        <v>2.1965763647025356E-4</v>
      </c>
      <c r="DG307" s="26">
        <f t="shared" si="175"/>
        <v>1.7860013432628128E-4</v>
      </c>
      <c r="DH307" s="26">
        <f t="shared" si="175"/>
        <v>1.4387233042950453E-4</v>
      </c>
      <c r="DI307" s="26">
        <f t="shared" si="175"/>
        <v>1.1483387841620992E-4</v>
      </c>
      <c r="DJ307" s="26">
        <f t="shared" si="175"/>
        <v>9.0823158383729655E-5</v>
      </c>
      <c r="DK307" s="26">
        <f t="shared" si="175"/>
        <v>7.1185718733193502E-5</v>
      </c>
      <c r="DL307" s="26">
        <f t="shared" si="175"/>
        <v>5.5296049373105858E-5</v>
      </c>
      <c r="DM307" s="26">
        <f t="shared" si="175"/>
        <v>4.2573064561594739E-5</v>
      </c>
      <c r="DN307" s="26">
        <f t="shared" si="175"/>
        <v>3.2489970323322281E-5</v>
      </c>
      <c r="DO307" s="26">
        <f t="shared" si="175"/>
        <v>2.4579368853296014E-5</v>
      </c>
      <c r="DP307" s="26">
        <f t="shared" si="174"/>
        <v>1.8434526639971975E-5</v>
      </c>
      <c r="DQ307" s="26">
        <f t="shared" si="174"/>
        <v>1.3707724937414979E-5</v>
      </c>
      <c r="DR307" s="26">
        <f t="shared" si="174"/>
        <v>1.0106542962331484E-5</v>
      </c>
      <c r="DS307" s="26">
        <f t="shared" si="174"/>
        <v>7.3888171237213153E-6</v>
      </c>
      <c r="DT307" s="26">
        <f t="shared" si="174"/>
        <v>5.3568924146979307E-6</v>
      </c>
      <c r="DU307" s="26">
        <f t="shared" si="174"/>
        <v>3.8516499180059433E-6</v>
      </c>
      <c r="DV307" s="26">
        <f t="shared" si="174"/>
        <v>2.7466683841517879E-6</v>
      </c>
      <c r="DW307" s="26">
        <f t="shared" si="174"/>
        <v>1.9427654424488339E-6</v>
      </c>
      <c r="DX307" s="26">
        <f t="shared" si="174"/>
        <v>1.3630693023632915E-6</v>
      </c>
      <c r="DY307" s="26">
        <f t="shared" si="174"/>
        <v>9.4869623444485653E-7</v>
      </c>
      <c r="DZ307" s="26">
        <f t="shared" si="174"/>
        <v>6.5505216187858883E-7</v>
      </c>
      <c r="EA307" s="26">
        <f t="shared" si="174"/>
        <v>4.4873652034202212E-7</v>
      </c>
      <c r="EB307" s="26">
        <f t="shared" si="174"/>
        <v>3.0500060366996966E-7</v>
      </c>
      <c r="EC307" s="26">
        <f t="shared" si="174"/>
        <v>2.0569808154486262E-7</v>
      </c>
      <c r="ED307" s="26">
        <f t="shared" si="174"/>
        <v>1.3765948534156229E-7</v>
      </c>
      <c r="EE307" s="26">
        <f t="shared" si="173"/>
        <v>9.1422711639052393E-8</v>
      </c>
      <c r="EF307" s="26">
        <f t="shared" si="173"/>
        <v>6.0255878125739686E-8</v>
      </c>
      <c r="EG307" s="26">
        <f t="shared" si="173"/>
        <v>3.9415499225107638E-8</v>
      </c>
      <c r="EH307" s="26">
        <f t="shared" si="173"/>
        <v>2.559065994465966E-8</v>
      </c>
      <c r="EI307" s="26">
        <f t="shared" si="173"/>
        <v>1.6491758631002861E-8</v>
      </c>
      <c r="EJ307" s="26">
        <f t="shared" si="173"/>
        <v>1.0549875006597283E-8</v>
      </c>
      <c r="EK307" s="26">
        <f t="shared" si="173"/>
        <v>6.6995556611239152E-9</v>
      </c>
      <c r="EL307" s="26">
        <f t="shared" si="173"/>
        <v>4.2236329167954779E-9</v>
      </c>
      <c r="EM307" s="26">
        <f t="shared" si="173"/>
        <v>2.6435688040374746E-9</v>
      </c>
      <c r="EN307" s="26">
        <f t="shared" si="173"/>
        <v>1.6427891853661396E-9</v>
      </c>
      <c r="EO307" s="26">
        <f t="shared" si="173"/>
        <v>1.0136358803322971E-9</v>
      </c>
      <c r="EP307" s="26">
        <f t="shared" si="173"/>
        <v>6.2103043372471636E-10</v>
      </c>
      <c r="EQ307" s="26">
        <f t="shared" si="173"/>
        <v>3.7782970443391456E-10</v>
      </c>
      <c r="ER307" s="26">
        <f t="shared" si="171"/>
        <v>2.2827211309549239E-10</v>
      </c>
      <c r="ES307" s="26">
        <f t="shared" si="171"/>
        <v>1.3696326785729453E-10</v>
      </c>
      <c r="ET307" s="26">
        <f t="shared" si="171"/>
        <v>8.161509796975931E-11</v>
      </c>
      <c r="EU307" s="26">
        <f t="shared" si="171"/>
        <v>4.8302813084141845E-11</v>
      </c>
      <c r="EV307" s="26">
        <f t="shared" si="171"/>
        <v>2.8394221204867931E-11</v>
      </c>
      <c r="EW307" s="26">
        <f t="shared" si="171"/>
        <v>1.6579176139755068E-11</v>
      </c>
      <c r="EX307" s="26">
        <f t="shared" si="171"/>
        <v>9.6159221610580216E-12</v>
      </c>
      <c r="EY307" s="26">
        <f t="shared" si="179"/>
        <v>5.5402995232585589E-12</v>
      </c>
      <c r="EZ307" s="26">
        <f t="shared" si="179"/>
        <v>3.1710924902860802E-12</v>
      </c>
      <c r="FA307" s="26">
        <f t="shared" si="179"/>
        <v>1.8031702395744745E-12</v>
      </c>
      <c r="FB307" s="26">
        <f t="shared" si="179"/>
        <v>1.0186740963829713E-12</v>
      </c>
      <c r="FC307" s="26">
        <f t="shared" si="179"/>
        <v>5.7177191216335111E-13</v>
      </c>
      <c r="FD307" s="26">
        <f t="shared" si="179"/>
        <v>3.1887279716801554E-13</v>
      </c>
      <c r="FE307" s="26">
        <f t="shared" si="179"/>
        <v>1.7670021244342506E-13</v>
      </c>
      <c r="FF307" s="26">
        <f t="shared" si="179"/>
        <v>9.7296952421379663E-14</v>
      </c>
      <c r="FG307" s="26">
        <f t="shared" si="179"/>
        <v>5.3237955098490311E-14</v>
      </c>
      <c r="FH307" s="26">
        <f t="shared" si="179"/>
        <v>2.8948138084804087E-14</v>
      </c>
    </row>
    <row r="308" spans="2:164" ht="19.2" customHeight="1" x14ac:dyDescent="0.3">
      <c r="B308" s="26">
        <f t="shared" si="163"/>
        <v>3.7092614343691765E-2</v>
      </c>
      <c r="C308" s="3">
        <v>85</v>
      </c>
      <c r="D308" s="26">
        <f t="shared" si="181"/>
        <v>6.1047448695574218E-40</v>
      </c>
      <c r="E308" s="26">
        <f t="shared" si="181"/>
        <v>5.3111280365149564E-38</v>
      </c>
      <c r="F308" s="26">
        <f t="shared" si="181"/>
        <v>2.3103406958839826E-36</v>
      </c>
      <c r="G308" s="26">
        <f t="shared" si="181"/>
        <v>6.6999880180636344E-35</v>
      </c>
      <c r="H308" s="26">
        <f t="shared" si="181"/>
        <v>1.4572473939288368E-33</v>
      </c>
      <c r="I308" s="26">
        <f t="shared" si="181"/>
        <v>2.5356104654361803E-32</v>
      </c>
      <c r="J308" s="26">
        <f t="shared" si="181"/>
        <v>3.676635174882425E-31</v>
      </c>
      <c r="K308" s="26">
        <f t="shared" si="181"/>
        <v>4.5695322887824481E-30</v>
      </c>
      <c r="L308" s="26">
        <f t="shared" si="181"/>
        <v>4.9693663640509375E-29</v>
      </c>
      <c r="M308" s="26">
        <f t="shared" si="181"/>
        <v>4.8037208185825618E-28</v>
      </c>
      <c r="N308" s="26">
        <f t="shared" si="181"/>
        <v>4.1792371121668803E-27</v>
      </c>
      <c r="O308" s="26">
        <f t="shared" si="181"/>
        <v>3.3053966250773898E-26</v>
      </c>
      <c r="P308" s="26">
        <f t="shared" si="181"/>
        <v>2.3964125531811254E-25</v>
      </c>
      <c r="Q308" s="26">
        <f t="shared" si="181"/>
        <v>1.6037530163596783E-24</v>
      </c>
      <c r="R308" s="26">
        <f t="shared" si="181"/>
        <v>9.9661794588065372E-24</v>
      </c>
      <c r="S308" s="26">
        <f t="shared" si="181"/>
        <v>5.7803840861077907E-23</v>
      </c>
      <c r="T308" s="26">
        <f t="shared" si="170"/>
        <v>3.1430838468211151E-22</v>
      </c>
      <c r="U308" s="26">
        <f t="shared" si="170"/>
        <v>1.6085193804319712E-21</v>
      </c>
      <c r="V308" s="26">
        <f t="shared" si="170"/>
        <v>7.7745103387545682E-21</v>
      </c>
      <c r="W308" s="26">
        <f t="shared" si="170"/>
        <v>3.5599073656402581E-20</v>
      </c>
      <c r="X308" s="26">
        <f t="shared" si="170"/>
        <v>1.5485597040535199E-19</v>
      </c>
      <c r="Y308" s="26">
        <f t="shared" si="170"/>
        <v>6.4154616310788608E-19</v>
      </c>
      <c r="Z308" s="26">
        <f t="shared" si="170"/>
        <v>2.5370234631993585E-18</v>
      </c>
      <c r="AA308" s="26">
        <f t="shared" si="170"/>
        <v>9.5965670129715197E-18</v>
      </c>
      <c r="AB308" s="26">
        <f t="shared" si="170"/>
        <v>3.478755542202176E-17</v>
      </c>
      <c r="AC308" s="26">
        <f t="shared" si="170"/>
        <v>1.2106069286863585E-16</v>
      </c>
      <c r="AD308" s="26">
        <f t="shared" si="170"/>
        <v>4.0508770306043322E-16</v>
      </c>
      <c r="AE308" s="26">
        <f t="shared" si="170"/>
        <v>1.3052825987502863E-15</v>
      </c>
      <c r="AF308" s="26">
        <f t="shared" si="170"/>
        <v>4.0556995032598424E-15</v>
      </c>
      <c r="AG308" s="26">
        <f t="shared" si="170"/>
        <v>1.2167098509779511E-14</v>
      </c>
      <c r="AH308" s="26">
        <f t="shared" si="170"/>
        <v>3.528458567836034E-14</v>
      </c>
      <c r="AI308" s="26">
        <f t="shared" si="170"/>
        <v>9.9024482387656704E-14</v>
      </c>
      <c r="AJ308" s="26">
        <f t="shared" si="168"/>
        <v>2.6922281149144151E-13</v>
      </c>
      <c r="AK308" s="26">
        <f t="shared" si="168"/>
        <v>7.0976923029561914E-13</v>
      </c>
      <c r="AL308" s="26">
        <f t="shared" si="168"/>
        <v>1.816174206932907E-12</v>
      </c>
      <c r="AM308" s="26">
        <f t="shared" si="168"/>
        <v>4.5144901715189273E-12</v>
      </c>
      <c r="AN308" s="26">
        <f t="shared" si="168"/>
        <v>1.0910017914504111E-11</v>
      </c>
      <c r="AO308" s="26">
        <f t="shared" si="168"/>
        <v>2.5653285366536741E-11</v>
      </c>
      <c r="AP308" s="26">
        <f t="shared" si="168"/>
        <v>5.8732521760228822E-11</v>
      </c>
      <c r="AQ308" s="26">
        <f t="shared" si="168"/>
        <v>1.3101870238820247E-10</v>
      </c>
      <c r="AR308" s="26">
        <f t="shared" si="168"/>
        <v>2.849656776943411E-10</v>
      </c>
      <c r="AS308" s="26">
        <f t="shared" si="168"/>
        <v>6.0468326730262545E-10</v>
      </c>
      <c r="AT308" s="26">
        <f t="shared" si="168"/>
        <v>1.2525581965554368E-9</v>
      </c>
      <c r="AU308" s="26">
        <f t="shared" si="168"/>
        <v>2.5342456534958868E-9</v>
      </c>
      <c r="AV308" s="26">
        <f t="shared" si="168"/>
        <v>5.0108948148668449E-9</v>
      </c>
      <c r="AW308" s="26">
        <f t="shared" si="168"/>
        <v>9.6877299754092178E-9</v>
      </c>
      <c r="AX308" s="26">
        <f t="shared" si="168"/>
        <v>1.8322445823056591E-8</v>
      </c>
      <c r="AY308" s="26">
        <f t="shared" si="168"/>
        <v>3.3916016736296442E-8</v>
      </c>
      <c r="AZ308" s="26">
        <f t="shared" si="169"/>
        <v>6.1472780334537138E-8</v>
      </c>
      <c r="BA308" s="26">
        <f t="shared" si="169"/>
        <v>1.0914554875723949E-7</v>
      </c>
      <c r="BB308" s="26">
        <f t="shared" si="169"/>
        <v>1.899132548375973E-7</v>
      </c>
      <c r="BC308" s="26">
        <f t="shared" si="169"/>
        <v>3.2396967001707706E-7</v>
      </c>
      <c r="BD308" s="26">
        <f t="shared" si="169"/>
        <v>5.4202617868241447E-7</v>
      </c>
      <c r="BE308" s="26">
        <f t="shared" si="169"/>
        <v>8.8974108576169998E-7</v>
      </c>
      <c r="BF308" s="26">
        <f t="shared" si="169"/>
        <v>1.433471749282742E-6</v>
      </c>
      <c r="BG308" s="26">
        <f t="shared" si="169"/>
        <v>2.2674916761381623E-6</v>
      </c>
      <c r="BH308" s="26">
        <f t="shared" si="169"/>
        <v>3.5227102825717849E-6</v>
      </c>
      <c r="BI308" s="26">
        <f t="shared" si="169"/>
        <v>5.3767683260306249E-6</v>
      </c>
      <c r="BJ308" s="26">
        <f t="shared" si="169"/>
        <v>8.0651524890458925E-6</v>
      </c>
      <c r="BK308" s="26">
        <f t="shared" si="169"/>
        <v>1.1892682483847325E-5</v>
      </c>
      <c r="BL308" s="26">
        <f t="shared" si="169"/>
        <v>1.7244389601578683E-5</v>
      </c>
      <c r="BM308" s="26">
        <f t="shared" si="169"/>
        <v>2.4594457300612222E-5</v>
      </c>
      <c r="BN308" s="26">
        <f t="shared" si="167"/>
        <v>3.451157717989132E-5</v>
      </c>
      <c r="BO308" s="26">
        <f t="shared" si="167"/>
        <v>4.7658844676992735E-5</v>
      </c>
      <c r="BP308" s="26">
        <f t="shared" si="167"/>
        <v>6.4786241982787187E-5</v>
      </c>
      <c r="BQ308" s="26">
        <f t="shared" si="167"/>
        <v>8.6713893115422677E-5</v>
      </c>
      <c r="BR308" s="26">
        <f t="shared" si="167"/>
        <v>1.1430467728851159E-4</v>
      </c>
      <c r="BS308" s="26">
        <f t="shared" si="167"/>
        <v>1.4842547647911229E-4</v>
      </c>
      <c r="BT308" s="26">
        <f t="shared" si="167"/>
        <v>1.898973007894522E-4</v>
      </c>
      <c r="BU308" s="26">
        <f t="shared" si="167"/>
        <v>2.3943572708235336E-4</v>
      </c>
      <c r="BV308" s="26">
        <f t="shared" si="167"/>
        <v>2.975844036594959E-4</v>
      </c>
      <c r="BW308" s="26">
        <f t="shared" si="167"/>
        <v>3.6464567772360827E-4</v>
      </c>
      <c r="BX308" s="26">
        <f t="shared" si="167"/>
        <v>4.4061352724935964E-4</v>
      </c>
      <c r="BY308" s="26">
        <f t="shared" si="167"/>
        <v>5.2511475165334701E-4</v>
      </c>
      <c r="BZ308" s="26">
        <f t="shared" si="167"/>
        <v>6.1736464045731242E-4</v>
      </c>
      <c r="CA308" s="26">
        <f t="shared" si="167"/>
        <v>7.161429829304829E-4</v>
      </c>
      <c r="CB308" s="26">
        <f t="shared" si="167"/>
        <v>8.1979525677568525E-4</v>
      </c>
      <c r="CC308" s="26">
        <f t="shared" si="167"/>
        <v>9.262621732400593E-4</v>
      </c>
      <c r="CD308" s="26">
        <f t="shared" si="172"/>
        <v>1.0331385778446825E-3</v>
      </c>
      <c r="CE308" s="26">
        <f t="shared" si="172"/>
        <v>1.1377602059808509E-3</v>
      </c>
      <c r="CF308" s="26">
        <f t="shared" si="172"/>
        <v>1.2373142240041754E-3</v>
      </c>
      <c r="CG308" s="26">
        <f t="shared" si="172"/>
        <v>1.3289671294859661E-3</v>
      </c>
      <c r="CH308" s="26">
        <f t="shared" si="172"/>
        <v>1.4100017105521845E-3</v>
      </c>
      <c r="CI308" s="26">
        <f t="shared" si="172"/>
        <v>1.4779536002173495E-3</v>
      </c>
      <c r="CJ308" s="26">
        <f t="shared" si="154"/>
        <v>1.530737657367969E-3</v>
      </c>
      <c r="CK308" s="26">
        <f t="shared" si="178"/>
        <v>1.5667550140119212E-3</v>
      </c>
      <c r="CL308" s="26">
        <f t="shared" si="178"/>
        <v>1.5849730955701995E-3</v>
      </c>
      <c r="CM308" s="26">
        <f t="shared" si="178"/>
        <v>1.5849730955701997E-3</v>
      </c>
      <c r="CN308" s="26">
        <f t="shared" si="178"/>
        <v>1.5669620376659928E-3</v>
      </c>
      <c r="CO308" s="26">
        <f t="shared" si="178"/>
        <v>1.5317494076060832E-3</v>
      </c>
      <c r="CP308" s="26">
        <f t="shared" si="178"/>
        <v>1.4806910940192131E-3</v>
      </c>
      <c r="CQ308" s="26">
        <f t="shared" si="178"/>
        <v>1.4156057712051829E-3</v>
      </c>
      <c r="CR308" s="26">
        <f t="shared" si="178"/>
        <v>1.3386706749440311E-3</v>
      </c>
      <c r="CS308" s="26">
        <f t="shared" si="178"/>
        <v>1.2523048249476428E-3</v>
      </c>
      <c r="CT308" s="26">
        <f t="shared" si="178"/>
        <v>1.1590480826643077E-3</v>
      </c>
      <c r="CU308" s="26">
        <f t="shared" si="178"/>
        <v>1.0614440335978399E-3</v>
      </c>
      <c r="CV308" s="26">
        <f t="shared" si="178"/>
        <v>9.6193365544804024E-4</v>
      </c>
      <c r="CW308" s="26">
        <f t="shared" si="178"/>
        <v>8.6276523736061427E-4</v>
      </c>
      <c r="CX308" s="26">
        <f t="shared" si="178"/>
        <v>7.6592424133033979E-4</v>
      </c>
      <c r="CY308" s="26">
        <f t="shared" si="178"/>
        <v>6.7308493935090599E-4</v>
      </c>
      <c r="CZ308" s="26">
        <f t="shared" si="178"/>
        <v>5.8558389723528822E-4</v>
      </c>
      <c r="DA308" s="26">
        <f t="shared" si="175"/>
        <v>5.0441385207396152E-4</v>
      </c>
      <c r="DB308" s="26">
        <f t="shared" si="175"/>
        <v>4.3023534441602484E-4</v>
      </c>
      <c r="DC308" s="26">
        <f t="shared" si="175"/>
        <v>3.6340266955528473E-4</v>
      </c>
      <c r="DD308" s="26">
        <f t="shared" si="175"/>
        <v>3.0400031010874707E-4</v>
      </c>
      <c r="DE308" s="26">
        <f t="shared" si="175"/>
        <v>2.5188597123296193E-4</v>
      </c>
      <c r="DF308" s="26">
        <f t="shared" si="175"/>
        <v>2.067365990308269E-4</v>
      </c>
      <c r="DG308" s="26">
        <f t="shared" si="175"/>
        <v>1.6809424407179417E-4</v>
      </c>
      <c r="DH308" s="26">
        <f t="shared" si="175"/>
        <v>1.3540925216894544E-4</v>
      </c>
      <c r="DI308" s="26">
        <f t="shared" si="175"/>
        <v>1.0807894439172699E-4</v>
      </c>
      <c r="DJ308" s="26">
        <f t="shared" si="175"/>
        <v>8.5480619655274969E-5</v>
      </c>
      <c r="DK308" s="26">
        <f t="shared" si="175"/>
        <v>6.6998323513593896E-5</v>
      </c>
      <c r="DL308" s="26">
        <f t="shared" si="175"/>
        <v>5.2043340586452571E-5</v>
      </c>
      <c r="DM308" s="26">
        <f t="shared" si="175"/>
        <v>4.0068766646206821E-5</v>
      </c>
      <c r="DN308" s="26">
        <f t="shared" si="175"/>
        <v>3.057879559842097E-5</v>
      </c>
      <c r="DO308" s="26">
        <f t="shared" si="175"/>
        <v>2.3133523626631543E-5</v>
      </c>
      <c r="DP308" s="26">
        <f t="shared" si="174"/>
        <v>1.7350142719973628E-5</v>
      </c>
      <c r="DQ308" s="26">
        <f t="shared" si="174"/>
        <v>1.290138817639057E-5</v>
      </c>
      <c r="DR308" s="26">
        <f t="shared" si="174"/>
        <v>9.5120404351355151E-6</v>
      </c>
      <c r="DS308" s="26">
        <f t="shared" si="174"/>
        <v>6.9541808223259446E-6</v>
      </c>
      <c r="DT308" s="26">
        <f t="shared" si="174"/>
        <v>5.0417810961862886E-6</v>
      </c>
      <c r="DU308" s="26">
        <f t="shared" si="174"/>
        <v>3.6250822757703002E-6</v>
      </c>
      <c r="DV308" s="26">
        <f t="shared" si="174"/>
        <v>2.5850996556722712E-6</v>
      </c>
      <c r="DW308" s="26">
        <f t="shared" si="174"/>
        <v>1.8284851223047851E-6</v>
      </c>
      <c r="DX308" s="26">
        <f t="shared" si="174"/>
        <v>1.282888755165451E-6</v>
      </c>
      <c r="DY308" s="26">
        <f t="shared" si="174"/>
        <v>8.9289057359515908E-7</v>
      </c>
      <c r="DZ308" s="26">
        <f t="shared" si="174"/>
        <v>6.1651968176808373E-7</v>
      </c>
      <c r="EA308" s="26">
        <f t="shared" si="174"/>
        <v>4.2234025443955025E-7</v>
      </c>
      <c r="EB308" s="26">
        <f t="shared" si="174"/>
        <v>2.8705939168938322E-7</v>
      </c>
      <c r="EC308" s="26">
        <f t="shared" si="174"/>
        <v>1.9359819439516482E-7</v>
      </c>
      <c r="ED308" s="26">
        <f t="shared" si="174"/>
        <v>1.2956186855676453E-7</v>
      </c>
      <c r="EE308" s="26">
        <f t="shared" si="173"/>
        <v>8.6044905072049324E-8</v>
      </c>
      <c r="EF308" s="26">
        <f t="shared" si="173"/>
        <v>5.671141470657853E-8</v>
      </c>
      <c r="EG308" s="26">
        <f t="shared" si="173"/>
        <v>3.7096940447160133E-8</v>
      </c>
      <c r="EH308" s="26">
        <f t="shared" si="173"/>
        <v>2.4085327006738503E-8</v>
      </c>
      <c r="EI308" s="26">
        <f t="shared" si="173"/>
        <v>1.552165518212034E-8</v>
      </c>
      <c r="EJ308" s="26">
        <f t="shared" si="173"/>
        <v>9.9292941238562679E-9</v>
      </c>
      <c r="EK308" s="26">
        <f t="shared" si="173"/>
        <v>6.3054641516460389E-9</v>
      </c>
      <c r="EL308" s="26">
        <f t="shared" si="173"/>
        <v>3.9751839216898618E-9</v>
      </c>
      <c r="EM308" s="26">
        <f t="shared" si="173"/>
        <v>2.4880647567411527E-9</v>
      </c>
      <c r="EN308" s="26">
        <f t="shared" si="173"/>
        <v>1.5461545274034255E-9</v>
      </c>
      <c r="EO308" s="26">
        <f t="shared" si="173"/>
        <v>9.540102403127503E-10</v>
      </c>
      <c r="EP308" s="26">
        <f t="shared" si="173"/>
        <v>5.8449923174090963E-10</v>
      </c>
      <c r="EQ308" s="26">
        <f t="shared" si="173"/>
        <v>3.5560442770250784E-10</v>
      </c>
      <c r="ER308" s="26">
        <f t="shared" si="171"/>
        <v>2.1484434173693404E-10</v>
      </c>
      <c r="ES308" s="26">
        <f t="shared" si="171"/>
        <v>1.2890660504215958E-10</v>
      </c>
      <c r="ET308" s="26">
        <f t="shared" si="171"/>
        <v>7.6814209853891112E-11</v>
      </c>
      <c r="EU308" s="26">
        <f t="shared" si="171"/>
        <v>4.5461471138015861E-11</v>
      </c>
      <c r="EV308" s="26">
        <f t="shared" si="171"/>
        <v>2.6723972898699231E-11</v>
      </c>
      <c r="EW308" s="26">
        <f t="shared" si="171"/>
        <v>1.5603930484475358E-11</v>
      </c>
      <c r="EX308" s="26">
        <f t="shared" si="171"/>
        <v>9.0502796809957859E-12</v>
      </c>
      <c r="EY308" s="26">
        <f t="shared" si="179"/>
        <v>5.2143995513021735E-12</v>
      </c>
      <c r="EZ308" s="26">
        <f t="shared" si="179"/>
        <v>2.9845576379163112E-12</v>
      </c>
      <c r="FA308" s="26">
        <f t="shared" si="179"/>
        <v>1.6971014019524467E-12</v>
      </c>
      <c r="FB308" s="26">
        <f t="shared" si="179"/>
        <v>9.5875209071338476E-13</v>
      </c>
      <c r="FC308" s="26">
        <f t="shared" si="179"/>
        <v>5.3813827027138939E-13</v>
      </c>
      <c r="FD308" s="26">
        <f t="shared" si="179"/>
        <v>3.0011557380519113E-13</v>
      </c>
      <c r="FE308" s="26">
        <f t="shared" si="179"/>
        <v>1.6630608229969418E-13</v>
      </c>
      <c r="FF308" s="26">
        <f t="shared" si="179"/>
        <v>9.1573602278945573E-14</v>
      </c>
      <c r="FG308" s="26">
        <f t="shared" si="179"/>
        <v>5.0106310680932057E-14</v>
      </c>
      <c r="FH308" s="26">
        <f t="shared" si="179"/>
        <v>2.724530643275679E-14</v>
      </c>
    </row>
    <row r="309" spans="2:164" ht="19.2" customHeight="1" x14ac:dyDescent="0.3">
      <c r="B309" s="26">
        <f t="shared" si="163"/>
        <v>3.4504757529015613E-2</v>
      </c>
      <c r="C309" s="3">
        <v>86</v>
      </c>
      <c r="D309" s="26">
        <f t="shared" si="181"/>
        <v>5.6788324367976047E-40</v>
      </c>
      <c r="E309" s="26">
        <f t="shared" si="181"/>
        <v>4.9405842200139153E-38</v>
      </c>
      <c r="F309" s="26">
        <f t="shared" si="181"/>
        <v>2.1491541357060316E-36</v>
      </c>
      <c r="G309" s="26">
        <f t="shared" si="181"/>
        <v>6.2325469935475702E-35</v>
      </c>
      <c r="H309" s="26">
        <f t="shared" si="181"/>
        <v>1.3555789710965931E-33</v>
      </c>
      <c r="I309" s="26">
        <f t="shared" si="181"/>
        <v>2.358707409708076E-32</v>
      </c>
      <c r="J309" s="26">
        <f t="shared" si="181"/>
        <v>3.4201257440766764E-31</v>
      </c>
      <c r="K309" s="26">
        <f t="shared" si="181"/>
        <v>4.2507277104953026E-30</v>
      </c>
      <c r="L309" s="26">
        <f t="shared" si="181"/>
        <v>4.6226663851636649E-29</v>
      </c>
      <c r="M309" s="26">
        <f t="shared" si="181"/>
        <v>4.4685775056581995E-28</v>
      </c>
      <c r="N309" s="26">
        <f t="shared" si="181"/>
        <v>3.8876624299226812E-27</v>
      </c>
      <c r="O309" s="26">
        <f t="shared" si="181"/>
        <v>3.0747875582115271E-26</v>
      </c>
      <c r="P309" s="26">
        <f t="shared" si="181"/>
        <v>2.2292209797033738E-25</v>
      </c>
      <c r="Q309" s="26">
        <f t="shared" si="181"/>
        <v>1.4918632710322597E-24</v>
      </c>
      <c r="R309" s="26">
        <f t="shared" si="181"/>
        <v>9.2708646128432958E-24</v>
      </c>
      <c r="S309" s="26">
        <f t="shared" si="181"/>
        <v>5.3771014754491099E-23</v>
      </c>
      <c r="T309" s="26">
        <f t="shared" si="170"/>
        <v>2.9237989272754578E-22</v>
      </c>
      <c r="U309" s="26">
        <f t="shared" si="170"/>
        <v>1.4962970980762532E-21</v>
      </c>
      <c r="V309" s="26">
        <f t="shared" si="170"/>
        <v>7.2321026407019285E-21</v>
      </c>
      <c r="W309" s="26">
        <f t="shared" si="170"/>
        <v>3.3115417354793115E-20</v>
      </c>
      <c r="X309" s="26">
        <f t="shared" si="170"/>
        <v>1.4405206549335076E-19</v>
      </c>
      <c r="Y309" s="26">
        <f t="shared" si="170"/>
        <v>5.9678712847245246E-19</v>
      </c>
      <c r="Z309" s="26">
        <f t="shared" si="170"/>
        <v>2.3600218262319629E-18</v>
      </c>
      <c r="AA309" s="26">
        <f t="shared" si="170"/>
        <v>8.9270390818339757E-18</v>
      </c>
      <c r="AB309" s="26">
        <f t="shared" si="170"/>
        <v>3.2360516671648166E-17</v>
      </c>
      <c r="AC309" s="26">
        <f t="shared" si="170"/>
        <v>1.1261459801733573E-16</v>
      </c>
      <c r="AD309" s="26">
        <f t="shared" si="170"/>
        <v>3.7682577028877528E-16</v>
      </c>
      <c r="AE309" s="26">
        <f t="shared" si="170"/>
        <v>1.2142163709304994E-15</v>
      </c>
      <c r="AF309" s="26">
        <f t="shared" si="170"/>
        <v>3.7727437239626455E-15</v>
      </c>
      <c r="AG309" s="26">
        <f t="shared" si="170"/>
        <v>1.1318231171887922E-14</v>
      </c>
      <c r="AH309" s="26">
        <f t="shared" si="170"/>
        <v>3.2822870398474753E-14</v>
      </c>
      <c r="AI309" s="26">
        <f t="shared" si="170"/>
        <v>9.2115797569913264E-14</v>
      </c>
      <c r="AJ309" s="26">
        <f t="shared" si="168"/>
        <v>2.5043982464320156E-13</v>
      </c>
      <c r="AK309" s="26">
        <f t="shared" si="168"/>
        <v>6.6025044678662273E-13</v>
      </c>
      <c r="AL309" s="26">
        <f t="shared" si="168"/>
        <v>1.6894643785422399E-12</v>
      </c>
      <c r="AM309" s="26">
        <f t="shared" si="168"/>
        <v>4.1995257409478418E-12</v>
      </c>
      <c r="AN309" s="26">
        <f t="shared" si="168"/>
        <v>1.0148853873957318E-11</v>
      </c>
      <c r="AO309" s="26">
        <f t="shared" si="168"/>
        <v>2.3863521271196979E-11</v>
      </c>
      <c r="AP309" s="26">
        <f t="shared" si="168"/>
        <v>5.4634903963003581E-11</v>
      </c>
      <c r="AQ309" s="26">
        <f t="shared" si="168"/>
        <v>1.2187786268670003E-10</v>
      </c>
      <c r="AR309" s="26">
        <f t="shared" si="168"/>
        <v>2.650843513435732E-10</v>
      </c>
      <c r="AS309" s="26">
        <f t="shared" si="168"/>
        <v>5.6249606260709379E-10</v>
      </c>
      <c r="AT309" s="26">
        <f t="shared" si="168"/>
        <v>1.165170415400407E-9</v>
      </c>
      <c r="AU309" s="26">
        <f t="shared" si="168"/>
        <v>2.3574378172054773E-9</v>
      </c>
      <c r="AV309" s="26">
        <f t="shared" si="168"/>
        <v>4.6612975022017191E-9</v>
      </c>
      <c r="AW309" s="26">
        <f t="shared" si="168"/>
        <v>9.0118418375899746E-9</v>
      </c>
      <c r="AX309" s="26">
        <f t="shared" si="168"/>
        <v>1.7044135649354976E-8</v>
      </c>
      <c r="AY309" s="26">
        <f t="shared" ref="AY309:BN324" si="182">$B309*AY$221</f>
        <v>3.1549783010508339E-8</v>
      </c>
      <c r="AZ309" s="26">
        <f t="shared" si="182"/>
        <v>5.7183981706546202E-8</v>
      </c>
      <c r="BA309" s="26">
        <f t="shared" si="182"/>
        <v>1.0153074302999027E-7</v>
      </c>
      <c r="BB309" s="26">
        <f t="shared" si="182"/>
        <v>1.7666349287218364E-7</v>
      </c>
      <c r="BC309" s="26">
        <f t="shared" si="182"/>
        <v>3.0136713489960673E-7</v>
      </c>
      <c r="BD309" s="26">
        <f t="shared" si="182"/>
        <v>5.0421039877433931E-7</v>
      </c>
      <c r="BE309" s="26">
        <f t="shared" si="182"/>
        <v>8.2766612628995386E-7</v>
      </c>
      <c r="BF309" s="26">
        <f t="shared" si="182"/>
        <v>1.3334620923560397E-6</v>
      </c>
      <c r="BG309" s="26">
        <f t="shared" si="182"/>
        <v>2.1092945824541057E-6</v>
      </c>
      <c r="BH309" s="26">
        <f t="shared" si="182"/>
        <v>3.2769397977411968E-6</v>
      </c>
      <c r="BI309" s="26">
        <f t="shared" si="182"/>
        <v>5.0016449544470952E-6</v>
      </c>
      <c r="BJ309" s="26">
        <f t="shared" si="182"/>
        <v>7.5024674316706018E-6</v>
      </c>
      <c r="BK309" s="26">
        <f t="shared" si="182"/>
        <v>1.1062960450090541E-5</v>
      </c>
      <c r="BL309" s="26">
        <f t="shared" si="182"/>
        <v>1.6041292652631344E-5</v>
      </c>
      <c r="BM309" s="26">
        <f t="shared" si="182"/>
        <v>2.2878564930802079E-5</v>
      </c>
      <c r="BN309" s="26">
        <f t="shared" si="167"/>
        <v>3.2103792725480318E-5</v>
      </c>
      <c r="BO309" s="26">
        <f t="shared" si="167"/>
        <v>4.4333809001853732E-5</v>
      </c>
      <c r="BP309" s="26">
        <f t="shared" si="167"/>
        <v>6.0266271611895087E-5</v>
      </c>
      <c r="BQ309" s="26">
        <f t="shared" si="167"/>
        <v>8.0664086618997875E-5</v>
      </c>
      <c r="BR309" s="26">
        <f t="shared" si="167"/>
        <v>1.0632993236140618E-4</v>
      </c>
      <c r="BS309" s="26">
        <f t="shared" si="167"/>
        <v>1.3807021067824407E-4</v>
      </c>
      <c r="BT309" s="26">
        <f t="shared" si="167"/>
        <v>1.7664865189716492E-4</v>
      </c>
      <c r="BU309" s="26">
        <f t="shared" si="167"/>
        <v>2.2273090891381721E-4</v>
      </c>
      <c r="BV309" s="26">
        <f t="shared" si="167"/>
        <v>2.7682270107860096E-4</v>
      </c>
      <c r="BW309" s="26">
        <f t="shared" si="167"/>
        <v>3.3920528160335671E-4</v>
      </c>
      <c r="BX309" s="26">
        <f t="shared" si="167"/>
        <v>4.0987304860405567E-4</v>
      </c>
      <c r="BY309" s="26">
        <f t="shared" si="167"/>
        <v>4.8847883874729978E-4</v>
      </c>
      <c r="BZ309" s="26">
        <f t="shared" si="167"/>
        <v>5.7429268879750027E-4</v>
      </c>
      <c r="CA309" s="26">
        <f t="shared" si="167"/>
        <v>6.6617951900510065E-4</v>
      </c>
      <c r="CB309" s="26">
        <f t="shared" si="167"/>
        <v>7.6260023886110288E-4</v>
      </c>
      <c r="CC309" s="26">
        <f t="shared" si="167"/>
        <v>8.6163923092098587E-4</v>
      </c>
      <c r="CD309" s="26">
        <f t="shared" si="172"/>
        <v>9.6105914218110045E-4</v>
      </c>
      <c r="CE309" s="26">
        <f t="shared" si="172"/>
        <v>1.0583815869589315E-3</v>
      </c>
      <c r="CF309" s="26">
        <f t="shared" si="172"/>
        <v>1.1509899758178383E-3</v>
      </c>
      <c r="CG309" s="26">
        <f t="shared" si="172"/>
        <v>1.2362484925450854E-3</v>
      </c>
      <c r="CH309" s="26">
        <f t="shared" si="172"/>
        <v>1.3116294981880793E-3</v>
      </c>
      <c r="CI309" s="26">
        <f t="shared" si="172"/>
        <v>1.3748405583417212E-3</v>
      </c>
      <c r="CJ309" s="26">
        <f t="shared" si="154"/>
        <v>1.4239420068539253E-3</v>
      </c>
      <c r="CK309" s="26">
        <f t="shared" si="178"/>
        <v>1.4574465246622531E-3</v>
      </c>
      <c r="CL309" s="26">
        <f t="shared" si="178"/>
        <v>1.4743935772746049E-3</v>
      </c>
      <c r="CM309" s="26">
        <f t="shared" si="178"/>
        <v>1.4743935772746051E-3</v>
      </c>
      <c r="CN309" s="26">
        <f t="shared" si="178"/>
        <v>1.4576391048055754E-3</v>
      </c>
      <c r="CO309" s="26">
        <f t="shared" si="178"/>
        <v>1.4248831698661247E-3</v>
      </c>
      <c r="CP309" s="26">
        <f t="shared" si="178"/>
        <v>1.3773870642039198E-3</v>
      </c>
      <c r="CQ309" s="26">
        <f t="shared" si="178"/>
        <v>1.316842577865287E-3</v>
      </c>
      <c r="CR309" s="26">
        <f t="shared" si="178"/>
        <v>1.2452750464595644E-3</v>
      </c>
      <c r="CS309" s="26">
        <f t="shared" si="178"/>
        <v>1.1649347208815288E-3</v>
      </c>
      <c r="CT309" s="26">
        <f t="shared" si="178"/>
        <v>1.0781842629435426E-3</v>
      </c>
      <c r="CU309" s="26">
        <f t="shared" si="178"/>
        <v>9.8738979869566557E-4</v>
      </c>
      <c r="CV309" s="26">
        <f t="shared" si="178"/>
        <v>8.9482200506794485E-4</v>
      </c>
      <c r="CW309" s="26">
        <f t="shared" si="178"/>
        <v>8.025723138238277E-4</v>
      </c>
      <c r="CX309" s="26">
        <f t="shared" si="178"/>
        <v>7.1248766635380485E-4</v>
      </c>
      <c r="CY309" s="26">
        <f t="shared" si="178"/>
        <v>6.2612552497758728E-4</v>
      </c>
      <c r="CZ309" s="26">
        <f t="shared" si="178"/>
        <v>5.4472920673050097E-4</v>
      </c>
      <c r="DA309" s="26">
        <f t="shared" si="175"/>
        <v>4.6922218797577838E-4</v>
      </c>
      <c r="DB309" s="26">
        <f t="shared" si="175"/>
        <v>4.0021892503816286E-4</v>
      </c>
      <c r="DC309" s="26">
        <f t="shared" si="175"/>
        <v>3.3804899493514873E-4</v>
      </c>
      <c r="DD309" s="26">
        <f t="shared" si="175"/>
        <v>2.8279098614767182E-4</v>
      </c>
      <c r="DE309" s="26">
        <f t="shared" si="175"/>
        <v>2.3431253137949957E-4</v>
      </c>
      <c r="DF309" s="26">
        <f t="shared" si="175"/>
        <v>1.9231311537751351E-4</v>
      </c>
      <c r="DG309" s="26">
        <f t="shared" si="175"/>
        <v>1.563667386714365E-4</v>
      </c>
      <c r="DH309" s="26">
        <f t="shared" si="175"/>
        <v>1.2596209504087954E-4</v>
      </c>
      <c r="DI309" s="26">
        <f t="shared" si="175"/>
        <v>1.0053855292253678E-4</v>
      </c>
      <c r="DJ309" s="26">
        <f t="shared" si="175"/>
        <v>7.9516855493279084E-5</v>
      </c>
      <c r="DK309" s="26">
        <f t="shared" si="175"/>
        <v>6.2324021873110631E-5</v>
      </c>
      <c r="DL309" s="26">
        <f t="shared" si="175"/>
        <v>4.8412409847862886E-5</v>
      </c>
      <c r="DM309" s="26">
        <f t="shared" si="175"/>
        <v>3.7273271298797061E-5</v>
      </c>
      <c r="DN309" s="26">
        <f t="shared" si="175"/>
        <v>2.8445391254345104E-5</v>
      </c>
      <c r="DO309" s="26">
        <f t="shared" si="175"/>
        <v>2.1519556861982841E-5</v>
      </c>
      <c r="DP309" s="26">
        <f t="shared" si="174"/>
        <v>1.6139667646487103E-5</v>
      </c>
      <c r="DQ309" s="26">
        <f t="shared" si="174"/>
        <v>1.2001291326874954E-5</v>
      </c>
      <c r="DR309" s="26">
        <f t="shared" si="174"/>
        <v>8.8484097071028091E-6</v>
      </c>
      <c r="DS309" s="26">
        <f t="shared" si="174"/>
        <v>6.4690054161171612E-6</v>
      </c>
      <c r="DT309" s="26">
        <f t="shared" si="174"/>
        <v>4.690028926684922E-6</v>
      </c>
      <c r="DU309" s="26">
        <f t="shared" si="174"/>
        <v>3.3721695588560949E-6</v>
      </c>
      <c r="DV309" s="26">
        <f t="shared" si="174"/>
        <v>2.4047438657416487E-6</v>
      </c>
      <c r="DW309" s="26">
        <f t="shared" si="174"/>
        <v>1.7009163928416615E-6</v>
      </c>
      <c r="DX309" s="26">
        <f t="shared" si="174"/>
        <v>1.1933848885260016E-6</v>
      </c>
      <c r="DY309" s="26">
        <f t="shared" si="174"/>
        <v>8.3059588241410194E-7</v>
      </c>
      <c r="DZ309" s="26">
        <f t="shared" si="174"/>
        <v>5.7350668071449673E-7</v>
      </c>
      <c r="EA309" s="26">
        <f t="shared" si="174"/>
        <v>3.9287465529260509E-7</v>
      </c>
      <c r="EB309" s="26">
        <f t="shared" si="174"/>
        <v>2.6703199226919385E-7</v>
      </c>
      <c r="EC309" s="26">
        <f t="shared" si="174"/>
        <v>1.8009134362340923E-7</v>
      </c>
      <c r="ED309" s="26">
        <f t="shared" si="174"/>
        <v>1.2052266842489728E-7</v>
      </c>
      <c r="EE309" s="26">
        <f t="shared" si="173"/>
        <v>8.0041772160045926E-8</v>
      </c>
      <c r="EF309" s="26">
        <f t="shared" si="173"/>
        <v>5.2754804378212614E-8</v>
      </c>
      <c r="EG309" s="26">
        <f t="shared" si="173"/>
        <v>3.4508781811311769E-8</v>
      </c>
      <c r="EH309" s="26">
        <f t="shared" si="173"/>
        <v>2.2404955355105596E-8</v>
      </c>
      <c r="EI309" s="26">
        <f t="shared" si="173"/>
        <v>1.443874900662358E-8</v>
      </c>
      <c r="EJ309" s="26">
        <f t="shared" si="173"/>
        <v>9.2365526733546728E-9</v>
      </c>
      <c r="EK309" s="26">
        <f t="shared" si="173"/>
        <v>5.8655480480428295E-9</v>
      </c>
      <c r="EL309" s="26">
        <f t="shared" si="173"/>
        <v>3.6978455085487109E-9</v>
      </c>
      <c r="EM309" s="26">
        <f t="shared" si="173"/>
        <v>2.3144788434801435E-9</v>
      </c>
      <c r="EN309" s="26">
        <f t="shared" si="173"/>
        <v>1.438283281305513E-9</v>
      </c>
      <c r="EO309" s="26">
        <f t="shared" si="173"/>
        <v>8.8745138633744263E-10</v>
      </c>
      <c r="EP309" s="26">
        <f t="shared" si="173"/>
        <v>5.437202155729394E-10</v>
      </c>
      <c r="EQ309" s="26">
        <f t="shared" si="173"/>
        <v>3.3079481646744932E-10</v>
      </c>
      <c r="ER309" s="26">
        <f t="shared" si="171"/>
        <v>1.9985520161575269E-10</v>
      </c>
      <c r="ES309" s="26">
        <f t="shared" si="171"/>
        <v>1.1991312096945084E-10</v>
      </c>
      <c r="ET309" s="26">
        <f t="shared" si="171"/>
        <v>7.1455078933852241E-11</v>
      </c>
      <c r="EU309" s="26">
        <f t="shared" si="171"/>
        <v>4.2289740593503145E-11</v>
      </c>
      <c r="EV309" s="26">
        <f t="shared" si="171"/>
        <v>2.4859509673208602E-11</v>
      </c>
      <c r="EW309" s="26">
        <f t="shared" si="171"/>
        <v>1.4515284171604992E-11</v>
      </c>
      <c r="EX309" s="26">
        <f t="shared" si="171"/>
        <v>8.4188648195309676E-12</v>
      </c>
      <c r="EY309" s="26">
        <f t="shared" si="179"/>
        <v>4.8506042337694663E-12</v>
      </c>
      <c r="EZ309" s="26">
        <f t="shared" si="179"/>
        <v>2.7763326864337792E-12</v>
      </c>
      <c r="FA309" s="26">
        <f t="shared" si="179"/>
        <v>1.5786989785604163E-12</v>
      </c>
      <c r="FB309" s="26">
        <f t="shared" si="179"/>
        <v>8.9186240996593984E-13</v>
      </c>
      <c r="FC309" s="26">
        <f t="shared" si="179"/>
        <v>5.005937397873392E-13</v>
      </c>
      <c r="FD309" s="26">
        <f t="shared" si="179"/>
        <v>2.7917727795831747E-13</v>
      </c>
      <c r="FE309" s="26">
        <f t="shared" si="179"/>
        <v>1.5470333237180862E-13</v>
      </c>
      <c r="FF309" s="26">
        <f t="shared" si="179"/>
        <v>8.5184746305995927E-14</v>
      </c>
      <c r="FG309" s="26">
        <f t="shared" si="179"/>
        <v>4.6610521563657756E-14</v>
      </c>
      <c r="FH309" s="26">
        <f t="shared" si="179"/>
        <v>2.5344471100238885E-14</v>
      </c>
    </row>
    <row r="310" spans="2:164" ht="19.2" customHeight="1" x14ac:dyDescent="0.3">
      <c r="B310" s="26">
        <f t="shared" si="163"/>
        <v>3.1728512670359192E-2</v>
      </c>
      <c r="C310" s="3">
        <v>87</v>
      </c>
      <c r="D310" s="26">
        <f t="shared" si="181"/>
        <v>5.2219148844115916E-40</v>
      </c>
      <c r="E310" s="26">
        <f t="shared" si="181"/>
        <v>4.5430659494380844E-38</v>
      </c>
      <c r="F310" s="26">
        <f t="shared" si="181"/>
        <v>1.9762336880055467E-36</v>
      </c>
      <c r="G310" s="26">
        <f t="shared" si="181"/>
        <v>5.7310776952161573E-35</v>
      </c>
      <c r="H310" s="26">
        <f t="shared" si="181"/>
        <v>1.2465093987095111E-33</v>
      </c>
      <c r="I310" s="26">
        <f t="shared" si="181"/>
        <v>2.1689263537545533E-32</v>
      </c>
      <c r="J310" s="26">
        <f t="shared" si="181"/>
        <v>3.1449432129440707E-31</v>
      </c>
      <c r="K310" s="26">
        <f t="shared" si="181"/>
        <v>3.9087151360876357E-30</v>
      </c>
      <c r="L310" s="26">
        <f t="shared" si="181"/>
        <v>4.250727710495325E-29</v>
      </c>
      <c r="M310" s="26">
        <f t="shared" si="181"/>
        <v>4.1090367868121386E-28</v>
      </c>
      <c r="N310" s="26">
        <f t="shared" si="181"/>
        <v>3.574862004526604E-27</v>
      </c>
      <c r="O310" s="26">
        <f t="shared" si="181"/>
        <v>2.8273908581255428E-26</v>
      </c>
      <c r="P310" s="26">
        <f t="shared" si="181"/>
        <v>2.0498583721410336E-25</v>
      </c>
      <c r="Q310" s="26">
        <f t="shared" si="181"/>
        <v>1.3718282952020782E-24</v>
      </c>
      <c r="R310" s="26">
        <f t="shared" si="181"/>
        <v>8.5249329773271702E-24</v>
      </c>
      <c r="S310" s="26">
        <f t="shared" si="181"/>
        <v>4.9444611268497574E-23</v>
      </c>
      <c r="T310" s="26">
        <f t="shared" si="170"/>
        <v>2.6885507377245594E-22</v>
      </c>
      <c r="U310" s="26">
        <f t="shared" si="170"/>
        <v>1.3759053775413826E-21</v>
      </c>
      <c r="V310" s="26">
        <f t="shared" si="170"/>
        <v>6.6502093247833839E-21</v>
      </c>
      <c r="W310" s="26">
        <f t="shared" si="170"/>
        <v>3.045095848716609E-20</v>
      </c>
      <c r="X310" s="26">
        <f t="shared" si="170"/>
        <v>1.3246166941917313E-19</v>
      </c>
      <c r="Y310" s="26">
        <f t="shared" si="170"/>
        <v>5.4876977330800233E-19</v>
      </c>
      <c r="Z310" s="26">
        <f t="shared" si="170"/>
        <v>2.1701350126270927E-18</v>
      </c>
      <c r="AA310" s="26">
        <f t="shared" si="170"/>
        <v>8.2087715695025082E-18</v>
      </c>
      <c r="AB310" s="26">
        <f t="shared" si="170"/>
        <v>2.9756796939446595E-17</v>
      </c>
      <c r="AC310" s="26">
        <f t="shared" si="170"/>
        <v>1.0355365334927426E-16</v>
      </c>
      <c r="AD310" s="26">
        <f t="shared" si="170"/>
        <v>3.4650645543795436E-16</v>
      </c>
      <c r="AE310" s="26">
        <f t="shared" si="170"/>
        <v>1.116520800855632E-15</v>
      </c>
      <c r="AF310" s="26">
        <f t="shared" si="170"/>
        <v>3.4691896312300199E-15</v>
      </c>
      <c r="AG310" s="26">
        <f t="shared" si="170"/>
        <v>1.0407568893690046E-14</v>
      </c>
      <c r="AH310" s="26">
        <f t="shared" si="170"/>
        <v>3.0181949791700931E-14</v>
      </c>
      <c r="AI310" s="26">
        <f t="shared" ref="AI310:AX325" si="183">$B310*AI$221</f>
        <v>8.4704181673483478E-14</v>
      </c>
      <c r="AJ310" s="26">
        <f t="shared" si="183"/>
        <v>2.3028949392478308E-13</v>
      </c>
      <c r="AK310" s="26">
        <f t="shared" si="183"/>
        <v>6.0712684761988317E-13</v>
      </c>
      <c r="AL310" s="26">
        <f t="shared" si="183"/>
        <v>1.5535304630273474E-12</v>
      </c>
      <c r="AM310" s="26">
        <f t="shared" si="183"/>
        <v>3.8616328652393956E-12</v>
      </c>
      <c r="AN310" s="26">
        <f t="shared" si="183"/>
        <v>9.33227942432857E-12</v>
      </c>
      <c r="AO310" s="26">
        <f t="shared" si="183"/>
        <v>2.1943467835583435E-11</v>
      </c>
      <c r="AP310" s="26">
        <f t="shared" si="183"/>
        <v>5.0238992149888357E-11</v>
      </c>
      <c r="AQ310" s="26">
        <f t="shared" si="183"/>
        <v>1.1207159787282764E-10</v>
      </c>
      <c r="AR310" s="26">
        <f t="shared" si="183"/>
        <v>2.4375572537340073E-10</v>
      </c>
      <c r="AS310" s="26">
        <f t="shared" si="183"/>
        <v>5.1723775871916677E-10</v>
      </c>
      <c r="AT310" s="26">
        <f t="shared" si="183"/>
        <v>1.0714210716325584E-9</v>
      </c>
      <c r="AU310" s="26">
        <f t="shared" si="183"/>
        <v>2.1677589123728535E-9</v>
      </c>
      <c r="AV310" s="26">
        <f t="shared" si="183"/>
        <v>4.2862505767372136E-9</v>
      </c>
      <c r="AW310" s="26">
        <f t="shared" si="183"/>
        <v>8.2867511150252661E-9</v>
      </c>
      <c r="AX310" s="26">
        <f t="shared" si="183"/>
        <v>1.5672768413199983E-8</v>
      </c>
      <c r="AY310" s="26">
        <f t="shared" si="182"/>
        <v>2.9011294722306524E-8</v>
      </c>
      <c r="AZ310" s="26">
        <f t="shared" si="182"/>
        <v>5.258297168418043E-8</v>
      </c>
      <c r="BA310" s="26">
        <f t="shared" si="182"/>
        <v>9.336160278619798E-8</v>
      </c>
      <c r="BB310" s="26">
        <f t="shared" si="182"/>
        <v>1.6244918884798498E-7</v>
      </c>
      <c r="BC310" s="26">
        <f t="shared" si="182"/>
        <v>2.7711920450538555E-7</v>
      </c>
      <c r="BD310" s="26">
        <f t="shared" si="182"/>
        <v>4.6364174599939259E-7</v>
      </c>
      <c r="BE310" s="26">
        <f t="shared" si="182"/>
        <v>7.6107230003673932E-7</v>
      </c>
      <c r="BF310" s="26">
        <f t="shared" si="182"/>
        <v>1.2261720389480827E-6</v>
      </c>
      <c r="BG310" s="26">
        <f t="shared" si="182"/>
        <v>1.9395812252451551E-6</v>
      </c>
      <c r="BH310" s="26">
        <f t="shared" si="182"/>
        <v>3.0132779749344344E-6</v>
      </c>
      <c r="BI310" s="26">
        <f t="shared" si="182"/>
        <v>4.599213751215721E-6</v>
      </c>
      <c r="BJ310" s="26">
        <f t="shared" si="182"/>
        <v>6.8988206268235439E-6</v>
      </c>
      <c r="BK310" s="26">
        <f t="shared" si="182"/>
        <v>1.0172837195485558E-5</v>
      </c>
      <c r="BL310" s="26">
        <f t="shared" si="182"/>
        <v>1.4750613933454111E-5</v>
      </c>
      <c r="BM310" s="26">
        <f t="shared" si="182"/>
        <v>2.1037760855909962E-5</v>
      </c>
      <c r="BN310" s="26">
        <f t="shared" si="167"/>
        <v>2.9520728942970413E-5</v>
      </c>
      <c r="BO310" s="26">
        <f t="shared" si="167"/>
        <v>4.0766720921244823E-5</v>
      </c>
      <c r="BP310" s="26">
        <f t="shared" si="167"/>
        <v>5.5417261252317334E-5</v>
      </c>
      <c r="BQ310" s="26">
        <f t="shared" si="167"/>
        <v>7.4173872753101515E-5</v>
      </c>
      <c r="BR310" s="26">
        <f t="shared" si="167"/>
        <v>9.7774650447270077E-5</v>
      </c>
      <c r="BS310" s="26">
        <f t="shared" si="167"/>
        <v>1.2696111326735088E-4</v>
      </c>
      <c r="BT310" s="26">
        <f t="shared" si="167"/>
        <v>1.6243554197440456E-4</v>
      </c>
      <c r="BU310" s="26">
        <f t="shared" si="167"/>
        <v>2.0481003118511931E-4</v>
      </c>
      <c r="BV310" s="26">
        <f t="shared" si="167"/>
        <v>2.5454961018721935E-4</v>
      </c>
      <c r="BW310" s="26">
        <f t="shared" si="167"/>
        <v>3.1191290262377636E-4</v>
      </c>
      <c r="BX310" s="26">
        <f t="shared" si="167"/>
        <v>3.7689475733706276E-4</v>
      </c>
      <c r="BY310" s="26">
        <f t="shared" si="167"/>
        <v>4.4917594367567808E-4</v>
      </c>
      <c r="BZ310" s="26">
        <f t="shared" si="167"/>
        <v>5.2808523107816124E-4</v>
      </c>
      <c r="CA310" s="26">
        <f t="shared" si="167"/>
        <v>6.1257886805066749E-4</v>
      </c>
      <c r="CB310" s="26">
        <f t="shared" si="167"/>
        <v>7.0124159895273844E-4</v>
      </c>
      <c r="CC310" s="26">
        <f t="shared" si="167"/>
        <v>7.9231193647906766E-4</v>
      </c>
      <c r="CD310" s="26">
        <f t="shared" si="172"/>
        <v>8.8373254453434549E-4</v>
      </c>
      <c r="CE310" s="26">
        <f t="shared" si="172"/>
        <v>9.7322444777832805E-4</v>
      </c>
      <c r="CF310" s="26">
        <f t="shared" si="172"/>
        <v>1.0583815869589319E-3</v>
      </c>
      <c r="CG310" s="26">
        <f t="shared" si="172"/>
        <v>1.1367802230299639E-3</v>
      </c>
      <c r="CH310" s="26">
        <f t="shared" si="172"/>
        <v>1.2060960902878892E-3</v>
      </c>
      <c r="CI310" s="26">
        <f t="shared" si="172"/>
        <v>1.2642212030728472E-3</v>
      </c>
      <c r="CJ310" s="26">
        <f t="shared" si="154"/>
        <v>1.3093719603254489E-3</v>
      </c>
      <c r="CK310" s="26">
        <f t="shared" si="178"/>
        <v>1.3401807123331066E-3</v>
      </c>
      <c r="CL310" s="26">
        <f t="shared" si="178"/>
        <v>1.3557642089881427E-3</v>
      </c>
      <c r="CM310" s="26">
        <f t="shared" si="178"/>
        <v>1.355764208988143E-3</v>
      </c>
      <c r="CN310" s="26">
        <f t="shared" si="178"/>
        <v>1.3403577975223686E-3</v>
      </c>
      <c r="CO310" s="26">
        <f t="shared" si="178"/>
        <v>1.3102373975780459E-3</v>
      </c>
      <c r="CP310" s="26">
        <f t="shared" si="178"/>
        <v>1.2665628176587772E-3</v>
      </c>
      <c r="CQ310" s="26">
        <f t="shared" si="178"/>
        <v>1.210889726772678E-3</v>
      </c>
      <c r="CR310" s="26">
        <f t="shared" si="178"/>
        <v>1.1450805024915537E-3</v>
      </c>
      <c r="CS310" s="26">
        <f t="shared" si="178"/>
        <v>1.0712043410404865E-3</v>
      </c>
      <c r="CT310" s="26">
        <f t="shared" si="178"/>
        <v>9.9143380500555669E-4</v>
      </c>
      <c r="CU310" s="26">
        <f t="shared" si="178"/>
        <v>9.0794464247877314E-4</v>
      </c>
      <c r="CV310" s="26">
        <f t="shared" si="178"/>
        <v>8.2282483224638628E-4</v>
      </c>
      <c r="CW310" s="26">
        <f t="shared" si="178"/>
        <v>7.3799752995294514E-4</v>
      </c>
      <c r="CX310" s="26">
        <f t="shared" si="178"/>
        <v>6.5516107250924592E-4</v>
      </c>
      <c r="CY310" s="26">
        <f t="shared" si="178"/>
        <v>5.7574760917479301E-4</v>
      </c>
      <c r="CZ310" s="26">
        <f t="shared" si="178"/>
        <v>5.0090041998207004E-4</v>
      </c>
      <c r="DA310" s="26">
        <f t="shared" si="175"/>
        <v>4.31468678598417E-4</v>
      </c>
      <c r="DB310" s="26">
        <f t="shared" si="175"/>
        <v>3.6801740233394296E-4</v>
      </c>
      <c r="DC310" s="26">
        <f t="shared" si="175"/>
        <v>3.1084965051507939E-4</v>
      </c>
      <c r="DD310" s="26">
        <f t="shared" si="175"/>
        <v>2.600376884116523E-4</v>
      </c>
      <c r="DE310" s="26">
        <f t="shared" si="175"/>
        <v>2.1545979896965483E-4</v>
      </c>
      <c r="DF310" s="26">
        <f t="shared" si="175"/>
        <v>1.7683964632415037E-4</v>
      </c>
      <c r="DG310" s="26">
        <f t="shared" si="175"/>
        <v>1.4378550682430947E-4</v>
      </c>
      <c r="DH310" s="26">
        <f t="shared" si="175"/>
        <v>1.1582721383069386E-4</v>
      </c>
      <c r="DI310" s="26">
        <f t="shared" si="175"/>
        <v>9.2449244066700507E-5</v>
      </c>
      <c r="DJ310" s="26">
        <f t="shared" si="175"/>
        <v>7.311894758002676E-5</v>
      </c>
      <c r="DK310" s="26">
        <f t="shared" si="175"/>
        <v>5.7309445400561508E-5</v>
      </c>
      <c r="DL310" s="26">
        <f t="shared" si="175"/>
        <v>4.4517158480793465E-5</v>
      </c>
      <c r="DM310" s="26">
        <f t="shared" si="175"/>
        <v>3.4274272458663972E-5</v>
      </c>
      <c r="DN310" s="26">
        <f t="shared" si="175"/>
        <v>2.6156681613190906E-5</v>
      </c>
      <c r="DO310" s="26">
        <f t="shared" si="175"/>
        <v>1.9788098263892273E-5</v>
      </c>
      <c r="DP310" s="26">
        <f t="shared" si="174"/>
        <v>1.4841073697919179E-5</v>
      </c>
      <c r="DQ310" s="26">
        <f t="shared" si="174"/>
        <v>1.1035670185632144E-5</v>
      </c>
      <c r="DR310" s="26">
        <f t="shared" si="174"/>
        <v>8.1364686961864928E-6</v>
      </c>
      <c r="DS310" s="26">
        <f t="shared" si="174"/>
        <v>5.9485107274640575E-6</v>
      </c>
      <c r="DT310" s="26">
        <f t="shared" si="174"/>
        <v>4.3126702774114233E-6</v>
      </c>
      <c r="DU310" s="26">
        <f t="shared" si="174"/>
        <v>3.1008455713619273E-6</v>
      </c>
      <c r="DV310" s="26">
        <f t="shared" si="174"/>
        <v>2.211258727118758E-6</v>
      </c>
      <c r="DW310" s="26">
        <f t="shared" si="174"/>
        <v>1.5640610508888846E-6</v>
      </c>
      <c r="DX310" s="26">
        <f t="shared" si="174"/>
        <v>1.0973654147365534E-6</v>
      </c>
      <c r="DY310" s="26">
        <f t="shared" si="174"/>
        <v>7.637663286566456E-7</v>
      </c>
      <c r="DZ310" s="26">
        <f t="shared" si="174"/>
        <v>5.2736246502482476E-7</v>
      </c>
      <c r="EA310" s="26">
        <f t="shared" si="174"/>
        <v>3.6126405084377486E-7</v>
      </c>
      <c r="EB310" s="26">
        <f t="shared" si="174"/>
        <v>2.4554665955787943E-7</v>
      </c>
      <c r="EC310" s="26">
        <f t="shared" si="174"/>
        <v>1.6560123551577864E-7</v>
      </c>
      <c r="ED310" s="26">
        <f t="shared" si="174"/>
        <v>1.1082544222979063E-7</v>
      </c>
      <c r="EE310" s="26">
        <f t="shared" si="173"/>
        <v>7.3601629572456038E-8</v>
      </c>
      <c r="EF310" s="26">
        <f t="shared" si="173"/>
        <v>4.8510164945482874E-8</v>
      </c>
      <c r="EG310" s="26">
        <f t="shared" si="173"/>
        <v>3.1732213159826926E-8</v>
      </c>
      <c r="EH310" s="26">
        <f t="shared" si="173"/>
        <v>2.0602257797798255E-8</v>
      </c>
      <c r="EI310" s="26">
        <f t="shared" si="173"/>
        <v>1.3277010580803296E-8</v>
      </c>
      <c r="EJ310" s="26">
        <f t="shared" si="173"/>
        <v>8.4933817686020004E-9</v>
      </c>
      <c r="EK310" s="26">
        <f t="shared" si="173"/>
        <v>5.3936074004991546E-9</v>
      </c>
      <c r="EL310" s="26">
        <f t="shared" si="173"/>
        <v>3.4003177090103095E-9</v>
      </c>
      <c r="EM310" s="26">
        <f t="shared" si="173"/>
        <v>2.1282564077978336E-9</v>
      </c>
      <c r="EN310" s="26">
        <f t="shared" si="173"/>
        <v>1.3225593391315065E-9</v>
      </c>
      <c r="EO310" s="26">
        <f t="shared" si="173"/>
        <v>8.1604725180454511E-10</v>
      </c>
      <c r="EP310" s="26">
        <f t="shared" si="173"/>
        <v>4.9997261202109384E-10</v>
      </c>
      <c r="EQ310" s="26">
        <f t="shared" si="173"/>
        <v>3.0417914157926385E-10</v>
      </c>
      <c r="ER310" s="26">
        <f t="shared" si="171"/>
        <v>1.8377489803747379E-10</v>
      </c>
      <c r="ES310" s="26">
        <f t="shared" si="171"/>
        <v>1.1026493882248354E-10</v>
      </c>
      <c r="ET310" s="26">
        <f t="shared" si="171"/>
        <v>6.5705819709289431E-11</v>
      </c>
      <c r="EU310" s="26">
        <f t="shared" si="171"/>
        <v>3.8887117787129339E-11</v>
      </c>
      <c r="EV310" s="26">
        <f t="shared" si="171"/>
        <v>2.2859319239732051E-11</v>
      </c>
      <c r="EW310" s="26">
        <f t="shared" si="171"/>
        <v>1.3347387744004594E-11</v>
      </c>
      <c r="EX310" s="26">
        <f t="shared" si="171"/>
        <v>7.7414848915227314E-12</v>
      </c>
      <c r="EY310" s="26">
        <f t="shared" si="179"/>
        <v>4.460325732201809E-12</v>
      </c>
      <c r="EZ310" s="26">
        <f t="shared" si="179"/>
        <v>2.5529495967207169E-12</v>
      </c>
      <c r="FA310" s="26">
        <f t="shared" si="179"/>
        <v>1.451677221664751E-12</v>
      </c>
      <c r="FB310" s="26">
        <f t="shared" si="179"/>
        <v>8.2010336548592191E-13</v>
      </c>
      <c r="FC310" s="26">
        <f t="shared" si="179"/>
        <v>4.6031608256307063E-13</v>
      </c>
      <c r="FD310" s="26">
        <f t="shared" si="179"/>
        <v>2.5671473835247589E-13</v>
      </c>
      <c r="FE310" s="26">
        <f t="shared" si="179"/>
        <v>1.4225593781315738E-13</v>
      </c>
      <c r="FF310" s="26">
        <f t="shared" si="179"/>
        <v>7.8330801200915811E-14</v>
      </c>
      <c r="FG310" s="26">
        <f t="shared" si="179"/>
        <v>4.2860249713708291E-14</v>
      </c>
      <c r="FH310" s="26">
        <f t="shared" si="179"/>
        <v>2.3305260781828865E-14</v>
      </c>
    </row>
    <row r="311" spans="2:164" ht="19.2" customHeight="1" x14ac:dyDescent="0.3">
      <c r="B311" s="26">
        <f t="shared" si="163"/>
        <v>2.8844102427599251E-2</v>
      </c>
      <c r="C311" s="3">
        <v>88</v>
      </c>
      <c r="D311" s="26">
        <f t="shared" si="181"/>
        <v>4.7471953494650808E-40</v>
      </c>
      <c r="E311" s="26">
        <f t="shared" si="181"/>
        <v>4.1300599540346204E-38</v>
      </c>
      <c r="F311" s="26">
        <f t="shared" si="181"/>
        <v>1.7965760800050415E-36</v>
      </c>
      <c r="G311" s="26">
        <f t="shared" si="181"/>
        <v>5.2100706320146859E-35</v>
      </c>
      <c r="H311" s="26">
        <f t="shared" si="181"/>
        <v>1.1331903624631913E-33</v>
      </c>
      <c r="I311" s="26">
        <f t="shared" si="181"/>
        <v>1.9717512306859566E-32</v>
      </c>
      <c r="J311" s="26">
        <f t="shared" si="181"/>
        <v>2.8590392844946083E-31</v>
      </c>
      <c r="K311" s="26">
        <f t="shared" si="181"/>
        <v>3.5533773964433036E-30</v>
      </c>
      <c r="L311" s="26">
        <f t="shared" si="181"/>
        <v>3.8642979186321119E-29</v>
      </c>
      <c r="M311" s="26">
        <f t="shared" si="181"/>
        <v>3.7354879880110329E-28</v>
      </c>
      <c r="N311" s="26">
        <f t="shared" si="181"/>
        <v>3.2498745495696383E-27</v>
      </c>
      <c r="O311" s="26">
        <f t="shared" si="181"/>
        <v>2.570355325568674E-26</v>
      </c>
      <c r="P311" s="26">
        <f t="shared" si="181"/>
        <v>1.8635076110373024E-25</v>
      </c>
      <c r="Q311" s="26">
        <f t="shared" si="181"/>
        <v>1.2471166320018887E-24</v>
      </c>
      <c r="R311" s="26">
        <f t="shared" si="181"/>
        <v>7.7499390702974233E-24</v>
      </c>
      <c r="S311" s="26">
        <f t="shared" si="181"/>
        <v>4.4949646607725043E-23</v>
      </c>
      <c r="T311" s="26">
        <f t="shared" ref="T311:AI326" si="184">$B311*T$221</f>
        <v>2.4441370342950528E-22</v>
      </c>
      <c r="U311" s="26">
        <f t="shared" si="184"/>
        <v>1.2508230704921654E-21</v>
      </c>
      <c r="V311" s="26">
        <f t="shared" si="184"/>
        <v>6.0456448407121642E-21</v>
      </c>
      <c r="W311" s="26">
        <f t="shared" si="184"/>
        <v>2.7682689533787342E-20</v>
      </c>
      <c r="X311" s="26">
        <f t="shared" si="184"/>
        <v>1.2041969947197551E-19</v>
      </c>
      <c r="Y311" s="26">
        <f t="shared" si="184"/>
        <v>4.9888161209818376E-19</v>
      </c>
      <c r="Z311" s="26">
        <f t="shared" si="184"/>
        <v>1.972850011479174E-18</v>
      </c>
      <c r="AA311" s="26">
        <f t="shared" si="184"/>
        <v>7.4625196086386397E-18</v>
      </c>
      <c r="AB311" s="26">
        <f t="shared" si="184"/>
        <v>2.7051633581315076E-17</v>
      </c>
      <c r="AC311" s="26">
        <f t="shared" si="184"/>
        <v>9.4139684862976557E-17</v>
      </c>
      <c r="AD311" s="26">
        <f t="shared" si="184"/>
        <v>3.1500586857995834E-16</v>
      </c>
      <c r="AE311" s="26">
        <f t="shared" si="184"/>
        <v>1.0150189098687559E-15</v>
      </c>
      <c r="AF311" s="26">
        <f t="shared" si="184"/>
        <v>3.153808755663653E-15</v>
      </c>
      <c r="AG311" s="26">
        <f t="shared" si="184"/>
        <v>9.4614262669909456E-15</v>
      </c>
      <c r="AH311" s="26">
        <f t="shared" si="184"/>
        <v>2.743813617427356E-14</v>
      </c>
      <c r="AI311" s="26">
        <f t="shared" si="183"/>
        <v>7.7003801521348583E-14</v>
      </c>
      <c r="AJ311" s="26">
        <f t="shared" si="183"/>
        <v>2.0935408538616632E-13</v>
      </c>
      <c r="AK311" s="26">
        <f t="shared" si="183"/>
        <v>5.5193349783625713E-13</v>
      </c>
      <c r="AL311" s="26">
        <f t="shared" si="183"/>
        <v>1.4123004209339515E-12</v>
      </c>
      <c r="AM311" s="26">
        <f t="shared" si="183"/>
        <v>3.5105753320358124E-12</v>
      </c>
      <c r="AN311" s="26">
        <f t="shared" si="183"/>
        <v>8.4838903857532417E-12</v>
      </c>
      <c r="AO311" s="26">
        <f t="shared" si="183"/>
        <v>1.9948607123257656E-11</v>
      </c>
      <c r="AP311" s="26">
        <f t="shared" si="183"/>
        <v>4.5671811045353034E-11</v>
      </c>
      <c r="AQ311" s="26">
        <f t="shared" si="183"/>
        <v>1.0188327079347962E-10</v>
      </c>
      <c r="AR311" s="26">
        <f t="shared" si="183"/>
        <v>2.2159611397581873E-10</v>
      </c>
      <c r="AS311" s="26">
        <f t="shared" si="183"/>
        <v>4.7021614429015139E-10</v>
      </c>
      <c r="AT311" s="26">
        <f t="shared" si="183"/>
        <v>9.7401915602959809E-10</v>
      </c>
      <c r="AU311" s="26">
        <f t="shared" si="183"/>
        <v>1.9706899203389567E-9</v>
      </c>
      <c r="AV311" s="26">
        <f t="shared" si="183"/>
        <v>3.8965914333974649E-9</v>
      </c>
      <c r="AW311" s="26">
        <f t="shared" si="183"/>
        <v>7.5334101045684196E-9</v>
      </c>
      <c r="AX311" s="26">
        <f t="shared" si="183"/>
        <v>1.424797128472725E-8</v>
      </c>
      <c r="AY311" s="26">
        <f t="shared" si="182"/>
        <v>2.6373904293005916E-8</v>
      </c>
      <c r="AZ311" s="26">
        <f t="shared" si="182"/>
        <v>4.7802701531073096E-8</v>
      </c>
      <c r="BA311" s="26">
        <f t="shared" si="182"/>
        <v>8.4874184351089031E-8</v>
      </c>
      <c r="BB311" s="26">
        <f t="shared" si="182"/>
        <v>1.4768108077089536E-7</v>
      </c>
      <c r="BC311" s="26">
        <f t="shared" si="182"/>
        <v>2.5192654955035037E-7</v>
      </c>
      <c r="BD311" s="26">
        <f t="shared" si="182"/>
        <v>4.2149249636308395E-7</v>
      </c>
      <c r="BE311" s="26">
        <f t="shared" si="182"/>
        <v>6.9188390912430819E-7</v>
      </c>
      <c r="BF311" s="26">
        <f t="shared" si="182"/>
        <v>1.1147018535891656E-6</v>
      </c>
      <c r="BG311" s="26">
        <f t="shared" si="182"/>
        <v>1.7632556593137765E-6</v>
      </c>
      <c r="BH311" s="26">
        <f t="shared" si="182"/>
        <v>2.7393436135767573E-6</v>
      </c>
      <c r="BI311" s="26">
        <f t="shared" si="182"/>
        <v>4.1811034101961076E-6</v>
      </c>
      <c r="BJ311" s="26">
        <f t="shared" si="182"/>
        <v>6.2716551152941275E-6</v>
      </c>
      <c r="BK311" s="26">
        <f t="shared" si="182"/>
        <v>9.248033814077774E-6</v>
      </c>
      <c r="BL311" s="26">
        <f t="shared" si="182"/>
        <v>1.3409649030412822E-5</v>
      </c>
      <c r="BM311" s="26">
        <f t="shared" si="182"/>
        <v>1.9125237141736319E-5</v>
      </c>
      <c r="BN311" s="26">
        <f t="shared" si="167"/>
        <v>2.6837026311791271E-5</v>
      </c>
      <c r="BO311" s="26">
        <f t="shared" si="167"/>
        <v>3.7060655382949815E-5</v>
      </c>
      <c r="BP311" s="26">
        <f t="shared" si="167"/>
        <v>5.0379328411197549E-5</v>
      </c>
      <c r="BQ311" s="26">
        <f t="shared" si="167"/>
        <v>6.7430793411910441E-5</v>
      </c>
      <c r="BR311" s="26">
        <f t="shared" si="167"/>
        <v>8.8886045861154571E-5</v>
      </c>
      <c r="BS311" s="26">
        <f t="shared" si="167"/>
        <v>1.1541919387940984E-4</v>
      </c>
      <c r="BT311" s="26">
        <f t="shared" si="167"/>
        <v>1.4766867452218591E-4</v>
      </c>
      <c r="BU311" s="26">
        <f t="shared" si="167"/>
        <v>1.8619093744101748E-4</v>
      </c>
      <c r="BV311" s="26">
        <f t="shared" si="167"/>
        <v>2.3140873653383563E-4</v>
      </c>
      <c r="BW311" s="26">
        <f t="shared" si="167"/>
        <v>2.8355718420343287E-4</v>
      </c>
      <c r="BX311" s="26">
        <f t="shared" si="167"/>
        <v>3.4263159757914782E-4</v>
      </c>
      <c r="BY311" s="26">
        <f t="shared" si="167"/>
        <v>4.0834176697788897E-4</v>
      </c>
      <c r="BZ311" s="26">
        <f t="shared" si="167"/>
        <v>4.800774827983282E-4</v>
      </c>
      <c r="CA311" s="26">
        <f t="shared" si="167"/>
        <v>5.5688988004606106E-4</v>
      </c>
      <c r="CB311" s="26">
        <f t="shared" si="167"/>
        <v>6.3749236268430742E-4</v>
      </c>
      <c r="CC311" s="26">
        <f t="shared" si="167"/>
        <v>7.202835786173339E-4</v>
      </c>
      <c r="CD311" s="26">
        <f t="shared" si="172"/>
        <v>8.0339322230395E-4</v>
      </c>
      <c r="CE311" s="26">
        <f t="shared" si="172"/>
        <v>8.8474949798029784E-4</v>
      </c>
      <c r="CF311" s="26">
        <f t="shared" si="172"/>
        <v>9.6216507905357398E-4</v>
      </c>
      <c r="CG311" s="26">
        <f t="shared" si="172"/>
        <v>1.0334365663908758E-3</v>
      </c>
      <c r="CH311" s="26">
        <f t="shared" si="172"/>
        <v>1.0964509911708079E-3</v>
      </c>
      <c r="CI311" s="26">
        <f t="shared" si="172"/>
        <v>1.1492920027934969E-3</v>
      </c>
      <c r="CJ311" s="26">
        <f t="shared" si="154"/>
        <v>1.1903381457504074E-3</v>
      </c>
      <c r="CK311" s="26">
        <f t="shared" si="178"/>
        <v>1.2183461021210054E-3</v>
      </c>
      <c r="CL311" s="26">
        <f t="shared" si="178"/>
        <v>1.2325129172619474E-3</v>
      </c>
      <c r="CM311" s="26">
        <f t="shared" si="178"/>
        <v>1.2325129172619477E-3</v>
      </c>
      <c r="CN311" s="26">
        <f t="shared" si="178"/>
        <v>1.2185070886566981E-3</v>
      </c>
      <c r="CO311" s="26">
        <f t="shared" si="178"/>
        <v>1.1911249068891322E-3</v>
      </c>
      <c r="CP311" s="26">
        <f t="shared" si="178"/>
        <v>1.1514207433261604E-3</v>
      </c>
      <c r="CQ311" s="26">
        <f t="shared" si="178"/>
        <v>1.1008088425206158E-3</v>
      </c>
      <c r="CR311" s="26">
        <f t="shared" si="178"/>
        <v>1.040982274992321E-3</v>
      </c>
      <c r="CS311" s="26">
        <f t="shared" si="178"/>
        <v>9.7382212821862371E-4</v>
      </c>
      <c r="CT311" s="26">
        <f t="shared" si="178"/>
        <v>9.0130345909596014E-4</v>
      </c>
      <c r="CU311" s="26">
        <f t="shared" si="178"/>
        <v>8.2540422043524792E-4</v>
      </c>
      <c r="CV311" s="26">
        <f t="shared" si="178"/>
        <v>7.4802257476944166E-4</v>
      </c>
      <c r="CW311" s="26">
        <f t="shared" si="178"/>
        <v>6.7090684541176802E-4</v>
      </c>
      <c r="CX311" s="26">
        <f t="shared" si="178"/>
        <v>5.9560097500840513E-4</v>
      </c>
      <c r="CY311" s="26">
        <f t="shared" si="178"/>
        <v>5.2340691743162971E-4</v>
      </c>
      <c r="CZ311" s="26">
        <f t="shared" si="178"/>
        <v>4.5536401816551796E-4</v>
      </c>
      <c r="DA311" s="26">
        <f t="shared" si="175"/>
        <v>3.9224425327128798E-4</v>
      </c>
      <c r="DB311" s="26">
        <f t="shared" si="175"/>
        <v>3.3456127484903886E-4</v>
      </c>
      <c r="DC311" s="26">
        <f t="shared" si="175"/>
        <v>2.8259059137734476E-4</v>
      </c>
      <c r="DD311" s="26">
        <f t="shared" si="175"/>
        <v>2.3639789855604745E-4</v>
      </c>
      <c r="DE311" s="26">
        <f t="shared" si="175"/>
        <v>1.9587254451786793E-4</v>
      </c>
      <c r="DF311" s="26">
        <f t="shared" si="175"/>
        <v>1.6076331484013665E-4</v>
      </c>
      <c r="DG311" s="26">
        <f t="shared" si="175"/>
        <v>1.3071409711300853E-4</v>
      </c>
      <c r="DH311" s="26">
        <f t="shared" si="175"/>
        <v>1.0529746711881255E-4</v>
      </c>
      <c r="DI311" s="26">
        <f t="shared" si="175"/>
        <v>8.4044767333364055E-5</v>
      </c>
      <c r="DJ311" s="26">
        <f t="shared" si="175"/>
        <v>6.6471770527297018E-5</v>
      </c>
      <c r="DK311" s="26">
        <f t="shared" si="175"/>
        <v>5.2099495818692259E-5</v>
      </c>
      <c r="DL311" s="26">
        <f t="shared" si="175"/>
        <v>4.0470144073448583E-5</v>
      </c>
      <c r="DM311" s="26">
        <f t="shared" si="175"/>
        <v>3.1158429507876323E-5</v>
      </c>
      <c r="DN311" s="26">
        <f t="shared" si="175"/>
        <v>2.3778801466537175E-5</v>
      </c>
      <c r="DO311" s="26">
        <f t="shared" si="175"/>
        <v>1.7989180239902058E-5</v>
      </c>
      <c r="DP311" s="26">
        <f t="shared" si="174"/>
        <v>1.3491885179926519E-5</v>
      </c>
      <c r="DQ311" s="26">
        <f t="shared" si="174"/>
        <v>1.0032427441483763E-5</v>
      </c>
      <c r="DR311" s="26">
        <f t="shared" si="174"/>
        <v>7.3967897238058995E-6</v>
      </c>
      <c r="DS311" s="26">
        <f t="shared" si="174"/>
        <v>5.4077370249673222E-6</v>
      </c>
      <c r="DT311" s="26">
        <f t="shared" si="174"/>
        <v>3.9206093431012923E-6</v>
      </c>
      <c r="DU311" s="26">
        <f t="shared" si="174"/>
        <v>2.8189505194199325E-6</v>
      </c>
      <c r="DV311" s="26">
        <f t="shared" si="174"/>
        <v>2.0102352064715973E-6</v>
      </c>
      <c r="DW311" s="26">
        <f t="shared" si="174"/>
        <v>1.421873682626258E-6</v>
      </c>
      <c r="DX311" s="26">
        <f t="shared" si="174"/>
        <v>9.9760492248777541E-7</v>
      </c>
      <c r="DY311" s="26">
        <f t="shared" si="174"/>
        <v>6.943330260514957E-7</v>
      </c>
      <c r="DZ311" s="26">
        <f t="shared" si="174"/>
        <v>4.7942042274984045E-7</v>
      </c>
      <c r="EA311" s="26">
        <f t="shared" si="174"/>
        <v>3.2842186440343153E-7</v>
      </c>
      <c r="EB311" s="26">
        <f t="shared" si="174"/>
        <v>2.232242359617085E-7</v>
      </c>
      <c r="EC311" s="26">
        <f t="shared" si="174"/>
        <v>1.5054657774161687E-7</v>
      </c>
      <c r="ED311" s="26">
        <f t="shared" si="174"/>
        <v>1.0075040202708234E-7</v>
      </c>
      <c r="EE311" s="26">
        <f t="shared" si="173"/>
        <v>6.6910572338596357E-8</v>
      </c>
      <c r="EF311" s="26">
        <f t="shared" si="173"/>
        <v>4.410014995043895E-8</v>
      </c>
      <c r="EG311" s="26">
        <f t="shared" si="173"/>
        <v>2.8847466508933552E-8</v>
      </c>
      <c r="EH311" s="26">
        <f t="shared" si="173"/>
        <v>1.8729325270725676E-8</v>
      </c>
      <c r="EI311" s="26">
        <f t="shared" si="173"/>
        <v>1.2070009618912081E-8</v>
      </c>
      <c r="EJ311" s="26">
        <f t="shared" si="173"/>
        <v>7.7212561532745416E-9</v>
      </c>
      <c r="EK311" s="26">
        <f t="shared" si="173"/>
        <v>4.9032794549992289E-9</v>
      </c>
      <c r="EL311" s="26">
        <f t="shared" si="173"/>
        <v>3.091197917282098E-9</v>
      </c>
      <c r="EM311" s="26">
        <f t="shared" si="173"/>
        <v>1.9347785525434842E-9</v>
      </c>
      <c r="EN311" s="26">
        <f t="shared" si="173"/>
        <v>1.2023266719377324E-9</v>
      </c>
      <c r="EO311" s="26">
        <f t="shared" si="173"/>
        <v>7.4186113800413154E-10</v>
      </c>
      <c r="EP311" s="26">
        <f t="shared" si="173"/>
        <v>4.5452055638281235E-10</v>
      </c>
      <c r="EQ311" s="26">
        <f t="shared" si="173"/>
        <v>2.7652649234478516E-10</v>
      </c>
      <c r="ER311" s="26">
        <f t="shared" si="171"/>
        <v>1.6706808912497608E-10</v>
      </c>
      <c r="ES311" s="26">
        <f t="shared" si="171"/>
        <v>1.00240853474985E-10</v>
      </c>
      <c r="ET311" s="26">
        <f t="shared" si="171"/>
        <v>5.9732563372081268E-11</v>
      </c>
      <c r="EU311" s="26">
        <f t="shared" si="171"/>
        <v>3.5351925261026658E-11</v>
      </c>
      <c r="EV311" s="26">
        <f t="shared" si="171"/>
        <v>2.078119930884731E-11</v>
      </c>
      <c r="EW311" s="26">
        <f t="shared" si="171"/>
        <v>1.2133988858185988E-11</v>
      </c>
      <c r="EX311" s="26">
        <f t="shared" si="171"/>
        <v>7.037713537747934E-12</v>
      </c>
      <c r="EY311" s="26">
        <f t="shared" si="179"/>
        <v>4.0548415747289156E-12</v>
      </c>
      <c r="EZ311" s="26">
        <f t="shared" si="179"/>
        <v>2.3208632697461051E-12</v>
      </c>
      <c r="FA311" s="26">
        <f t="shared" si="179"/>
        <v>1.319706565149773E-12</v>
      </c>
      <c r="FB311" s="26">
        <f t="shared" si="179"/>
        <v>7.455485140781104E-13</v>
      </c>
      <c r="FC311" s="26">
        <f t="shared" si="179"/>
        <v>4.1846916596642764E-13</v>
      </c>
      <c r="FD311" s="26">
        <f t="shared" si="179"/>
        <v>2.3337703486588708E-13</v>
      </c>
      <c r="FE311" s="26">
        <f t="shared" si="179"/>
        <v>1.2932357983014301E-13</v>
      </c>
      <c r="FF311" s="26">
        <f t="shared" si="179"/>
        <v>7.1209819273559791E-14</v>
      </c>
      <c r="FG311" s="26">
        <f t="shared" si="179"/>
        <v>3.8963863376098427E-14</v>
      </c>
      <c r="FH311" s="26">
        <f t="shared" si="179"/>
        <v>2.1186600710753505E-14</v>
      </c>
    </row>
    <row r="312" spans="2:164" ht="19.2" customHeight="1" x14ac:dyDescent="0.3">
      <c r="B312" s="26">
        <f t="shared" si="163"/>
        <v>2.5927283080988097E-2</v>
      </c>
      <c r="C312" s="3">
        <v>89</v>
      </c>
      <c r="D312" s="26">
        <f t="shared" si="181"/>
        <v>4.2671418871596239E-40</v>
      </c>
      <c r="E312" s="26">
        <f t="shared" si="181"/>
        <v>3.7124134418288728E-38</v>
      </c>
      <c r="F312" s="26">
        <f t="shared" si="181"/>
        <v>1.6148998471955433E-36</v>
      </c>
      <c r="G312" s="26">
        <f t="shared" si="181"/>
        <v>4.6832095568671349E-35</v>
      </c>
      <c r="H312" s="26">
        <f t="shared" si="181"/>
        <v>1.0185980786185992E-33</v>
      </c>
      <c r="I312" s="26">
        <f t="shared" si="181"/>
        <v>1.7723606567963659E-32</v>
      </c>
      <c r="J312" s="26">
        <f t="shared" si="181"/>
        <v>2.5699229523547046E-31</v>
      </c>
      <c r="K312" s="26">
        <f t="shared" si="181"/>
        <v>3.1940470979265657E-30</v>
      </c>
      <c r="L312" s="26">
        <f t="shared" si="181"/>
        <v>3.4735262189951575E-29</v>
      </c>
      <c r="M312" s="26">
        <f t="shared" si="181"/>
        <v>3.3577420116953113E-28</v>
      </c>
      <c r="N312" s="26">
        <f t="shared" si="181"/>
        <v>2.9212355501749567E-27</v>
      </c>
      <c r="O312" s="26">
        <f t="shared" si="181"/>
        <v>2.310431753320157E-26</v>
      </c>
      <c r="P312" s="26">
        <f t="shared" si="181"/>
        <v>1.6750630211571262E-25</v>
      </c>
      <c r="Q312" s="26">
        <f t="shared" si="181"/>
        <v>1.1210037141590014E-24</v>
      </c>
      <c r="R312" s="26">
        <f t="shared" si="181"/>
        <v>6.9662373665594842E-24</v>
      </c>
      <c r="S312" s="26">
        <f t="shared" si="181"/>
        <v>4.0404176726044997E-23</v>
      </c>
      <c r="T312" s="26">
        <f t="shared" si="184"/>
        <v>2.1969771094786995E-22</v>
      </c>
      <c r="U312" s="26">
        <f t="shared" si="184"/>
        <v>1.1243353442626207E-21</v>
      </c>
      <c r="V312" s="26">
        <f t="shared" si="184"/>
        <v>5.4342874972693623E-21</v>
      </c>
      <c r="W312" s="26">
        <f t="shared" si="184"/>
        <v>2.4883316434865032E-20</v>
      </c>
      <c r="X312" s="26">
        <f t="shared" si="184"/>
        <v>1.0824242649166341E-19</v>
      </c>
      <c r="Y312" s="26">
        <f t="shared" si="184"/>
        <v>4.4843290975117648E-19</v>
      </c>
      <c r="Z312" s="26">
        <f t="shared" si="184"/>
        <v>1.7733483249251009E-18</v>
      </c>
      <c r="AA312" s="26">
        <f t="shared" si="184"/>
        <v>6.7078827942819257E-18</v>
      </c>
      <c r="AB312" s="26">
        <f t="shared" si="184"/>
        <v>2.4316075129271984E-17</v>
      </c>
      <c r="AC312" s="26">
        <f t="shared" si="184"/>
        <v>8.4619941449866593E-17</v>
      </c>
      <c r="AD312" s="26">
        <f t="shared" si="184"/>
        <v>2.8315134254378285E-16</v>
      </c>
      <c r="AE312" s="26">
        <f t="shared" si="184"/>
        <v>9.1237654819663466E-16</v>
      </c>
      <c r="AF312" s="26">
        <f t="shared" si="184"/>
        <v>2.8348842747538459E-15</v>
      </c>
      <c r="AG312" s="26">
        <f t="shared" si="184"/>
        <v>8.5046528242615261E-15</v>
      </c>
      <c r="AH312" s="26">
        <f t="shared" si="184"/>
        <v>2.4663493190358263E-14</v>
      </c>
      <c r="AI312" s="26">
        <f t="shared" si="183"/>
        <v>6.921690024390886E-14</v>
      </c>
      <c r="AJ312" s="26">
        <f t="shared" si="183"/>
        <v>1.8818344753812709E-13</v>
      </c>
      <c r="AK312" s="26">
        <f t="shared" si="183"/>
        <v>4.9611999805506272E-13</v>
      </c>
      <c r="AL312" s="26">
        <f t="shared" si="183"/>
        <v>1.2694835244350128E-12</v>
      </c>
      <c r="AM312" s="26">
        <f t="shared" si="183"/>
        <v>3.1555733321670232E-12</v>
      </c>
      <c r="AN312" s="26">
        <f t="shared" si="183"/>
        <v>7.6259688860703316E-12</v>
      </c>
      <c r="AO312" s="26">
        <f t="shared" si="183"/>
        <v>1.7931332245624865E-11</v>
      </c>
      <c r="AP312" s="26">
        <f t="shared" si="183"/>
        <v>4.1053313299193744E-11</v>
      </c>
      <c r="AQ312" s="26">
        <f t="shared" si="183"/>
        <v>9.1580468128970467E-11</v>
      </c>
      <c r="AR312" s="26">
        <f t="shared" si="183"/>
        <v>1.9918751818051127E-10</v>
      </c>
      <c r="AS312" s="26">
        <f t="shared" si="183"/>
        <v>4.2266619711474292E-10</v>
      </c>
      <c r="AT312" s="26">
        <f t="shared" si="183"/>
        <v>8.7552283688053785E-10</v>
      </c>
      <c r="AU312" s="26">
        <f t="shared" si="183"/>
        <v>1.7714066699676019E-9</v>
      </c>
      <c r="AV312" s="26">
        <f t="shared" si="183"/>
        <v>3.5025540974359247E-9</v>
      </c>
      <c r="AW312" s="26">
        <f t="shared" si="183"/>
        <v>6.7716045883761097E-9</v>
      </c>
      <c r="AX312" s="26">
        <f t="shared" si="183"/>
        <v>1.2807165199754835E-8</v>
      </c>
      <c r="AY312" s="26">
        <f t="shared" si="182"/>
        <v>2.370688026337611E-8</v>
      </c>
      <c r="AZ312" s="26">
        <f t="shared" si="182"/>
        <v>4.2968720477369084E-8</v>
      </c>
      <c r="BA312" s="26">
        <f t="shared" si="182"/>
        <v>7.6291401663900259E-8</v>
      </c>
      <c r="BB312" s="26">
        <f t="shared" si="182"/>
        <v>1.3274703889518687E-7</v>
      </c>
      <c r="BC312" s="26">
        <f t="shared" si="182"/>
        <v>2.2645083105649476E-7</v>
      </c>
      <c r="BD312" s="26">
        <f t="shared" si="182"/>
        <v>3.7886965965221038E-7</v>
      </c>
      <c r="BE312" s="26">
        <f t="shared" si="182"/>
        <v>6.2191812056117607E-7</v>
      </c>
      <c r="BF312" s="26">
        <f t="shared" si="182"/>
        <v>1.0019791942374526E-6</v>
      </c>
      <c r="BG312" s="26">
        <f t="shared" si="182"/>
        <v>1.5849489072483388E-6</v>
      </c>
      <c r="BH312" s="26">
        <f t="shared" si="182"/>
        <v>2.4623313380465242E-6</v>
      </c>
      <c r="BI312" s="26">
        <f t="shared" si="182"/>
        <v>3.7582952001762773E-6</v>
      </c>
      <c r="BJ312" s="26">
        <f t="shared" si="182"/>
        <v>5.6374428002643859E-6</v>
      </c>
      <c r="BK312" s="26">
        <f t="shared" si="182"/>
        <v>8.3128393834406982E-6</v>
      </c>
      <c r="BL312" s="26">
        <f t="shared" si="182"/>
        <v>1.2053617105989056E-5</v>
      </c>
      <c r="BM312" s="26">
        <f t="shared" si="182"/>
        <v>1.719122439706636E-5</v>
      </c>
      <c r="BN312" s="26">
        <f t="shared" si="167"/>
        <v>2.4123169718464071E-5</v>
      </c>
      <c r="BO312" s="26">
        <f t="shared" si="167"/>
        <v>3.3312948658831302E-5</v>
      </c>
      <c r="BP312" s="26">
        <f t="shared" si="167"/>
        <v>4.5284789583098931E-5</v>
      </c>
      <c r="BQ312" s="26">
        <f t="shared" si="167"/>
        <v>6.0611949134301528E-5</v>
      </c>
      <c r="BR312" s="26">
        <f t="shared" si="167"/>
        <v>7.9897569313397394E-5</v>
      </c>
      <c r="BS312" s="26">
        <f t="shared" si="167"/>
        <v>1.0374759000396393E-4</v>
      </c>
      <c r="BT312" s="26">
        <f t="shared" si="167"/>
        <v>1.3273588721095364E-4</v>
      </c>
      <c r="BU312" s="26">
        <f t="shared" si="167"/>
        <v>1.6736264039642022E-4</v>
      </c>
      <c r="BV312" s="26">
        <f t="shared" si="167"/>
        <v>2.0800785306412199E-4</v>
      </c>
      <c r="BW312" s="26">
        <f t="shared" si="167"/>
        <v>2.5488286220533301E-4</v>
      </c>
      <c r="BX312" s="26">
        <f t="shared" si="167"/>
        <v>3.0798345849811047E-4</v>
      </c>
      <c r="BY312" s="26">
        <f t="shared" si="167"/>
        <v>3.6704877930596766E-4</v>
      </c>
      <c r="BZ312" s="26">
        <f t="shared" si="167"/>
        <v>4.3153032161647489E-4</v>
      </c>
      <c r="CA312" s="26">
        <f t="shared" si="167"/>
        <v>5.0057517307511117E-4</v>
      </c>
      <c r="CB312" s="26">
        <f t="shared" si="167"/>
        <v>5.7302684286229897E-4</v>
      </c>
      <c r="CC312" s="26">
        <f t="shared" si="167"/>
        <v>6.4744591336389577E-4</v>
      </c>
      <c r="CD312" s="26">
        <f t="shared" si="172"/>
        <v>7.2215121105973054E-4</v>
      </c>
      <c r="CE312" s="26">
        <f t="shared" si="172"/>
        <v>7.9528044762273975E-4</v>
      </c>
      <c r="CF312" s="26">
        <f t="shared" si="172"/>
        <v>8.6486748678972969E-4</v>
      </c>
      <c r="CG312" s="26">
        <f t="shared" si="172"/>
        <v>9.2893174507045035E-4</v>
      </c>
      <c r="CH312" s="26">
        <f t="shared" si="172"/>
        <v>9.8557392464791748E-4</v>
      </c>
      <c r="CI312" s="26">
        <f t="shared" si="172"/>
        <v>1.033071463185166E-3</v>
      </c>
      <c r="CJ312" s="26">
        <f t="shared" si="154"/>
        <v>1.0699668725846362E-3</v>
      </c>
      <c r="CK312" s="26">
        <f t="shared" si="178"/>
        <v>1.0951425637042748E-3</v>
      </c>
      <c r="CL312" s="26">
        <f t="shared" si="178"/>
        <v>1.1078767795613012E-3</v>
      </c>
      <c r="CM312" s="26">
        <f t="shared" si="178"/>
        <v>1.1078767795613014E-3</v>
      </c>
      <c r="CN312" s="26">
        <f t="shared" si="178"/>
        <v>1.0952872707026501E-3</v>
      </c>
      <c r="CO312" s="26">
        <f t="shared" si="178"/>
        <v>1.0706740736082089E-3</v>
      </c>
      <c r="CP312" s="26">
        <f t="shared" si="178"/>
        <v>1.0349849378212682E-3</v>
      </c>
      <c r="CQ312" s="26">
        <f t="shared" si="178"/>
        <v>9.8949109440055389E-4</v>
      </c>
      <c r="CR312" s="26">
        <f t="shared" si="178"/>
        <v>9.3571440448747989E-4</v>
      </c>
      <c r="CS312" s="26">
        <f t="shared" si="178"/>
        <v>8.7534573323022375E-4</v>
      </c>
      <c r="CT312" s="26">
        <f t="shared" si="178"/>
        <v>8.101604126705261E-4</v>
      </c>
      <c r="CU312" s="26">
        <f t="shared" si="178"/>
        <v>7.419363779193241E-4</v>
      </c>
      <c r="CV312" s="26">
        <f t="shared" si="178"/>
        <v>6.7237984248938595E-4</v>
      </c>
      <c r="CW312" s="26">
        <f t="shared" si="178"/>
        <v>6.0306233295439834E-4</v>
      </c>
      <c r="CX312" s="26">
        <f t="shared" si="178"/>
        <v>5.3537166292890359E-4</v>
      </c>
      <c r="CY312" s="26">
        <f t="shared" si="178"/>
        <v>4.7047812802843137E-4</v>
      </c>
      <c r="CZ312" s="26">
        <f t="shared" si="178"/>
        <v>4.0931597138473534E-4</v>
      </c>
      <c r="DA312" s="26">
        <f t="shared" si="175"/>
        <v>3.5257910406407919E-4</v>
      </c>
      <c r="DB312" s="26">
        <f t="shared" si="175"/>
        <v>3.0072923581936085E-4</v>
      </c>
      <c r="DC312" s="26">
        <f t="shared" si="175"/>
        <v>2.5401401472120884E-4</v>
      </c>
      <c r="DD312" s="26">
        <f t="shared" si="175"/>
        <v>2.1249249308408764E-4</v>
      </c>
      <c r="DE312" s="26">
        <f t="shared" si="175"/>
        <v>1.7606520855538695E-4</v>
      </c>
      <c r="DF312" s="26">
        <f t="shared" si="175"/>
        <v>1.4450635041810038E-4</v>
      </c>
      <c r="DG312" s="26">
        <f t="shared" si="175"/>
        <v>1.1749581762967062E-4</v>
      </c>
      <c r="DH312" s="26">
        <f t="shared" si="175"/>
        <v>9.4649408646123662E-5</v>
      </c>
      <c r="DI312" s="26">
        <f t="shared" si="175"/>
        <v>7.5545858277181201E-5</v>
      </c>
      <c r="DJ312" s="26">
        <f t="shared" si="175"/>
        <v>5.9749906091952398E-5</v>
      </c>
      <c r="DK312" s="26">
        <f t="shared" si="175"/>
        <v>4.6831007477476198E-5</v>
      </c>
      <c r="DL312" s="26">
        <f t="shared" si="175"/>
        <v>3.6377657594111096E-5</v>
      </c>
      <c r="DM312" s="26">
        <f t="shared" si="175"/>
        <v>2.8007577085731531E-5</v>
      </c>
      <c r="DN312" s="26">
        <f t="shared" si="175"/>
        <v>2.1374203565426681E-5</v>
      </c>
      <c r="DO312" s="26">
        <f t="shared" si="175"/>
        <v>1.6170049653844549E-5</v>
      </c>
      <c r="DP312" s="26">
        <f t="shared" si="174"/>
        <v>1.212753724038339E-5</v>
      </c>
      <c r="DQ312" s="26">
        <f t="shared" si="174"/>
        <v>9.0179123069516992E-6</v>
      </c>
      <c r="DR312" s="26">
        <f t="shared" si="174"/>
        <v>6.6487997517356416E-6</v>
      </c>
      <c r="DS312" s="26">
        <f t="shared" si="174"/>
        <v>4.8608872134537738E-6</v>
      </c>
      <c r="DT312" s="26">
        <f t="shared" si="174"/>
        <v>3.524143229753971E-6</v>
      </c>
      <c r="DU312" s="26">
        <f t="shared" si="174"/>
        <v>2.53388810734376E-6</v>
      </c>
      <c r="DV312" s="26">
        <f t="shared" si="174"/>
        <v>1.8069529945812113E-6</v>
      </c>
      <c r="DW312" s="26">
        <f t="shared" si="174"/>
        <v>1.278088703484277E-6</v>
      </c>
      <c r="DX312" s="26">
        <f t="shared" si="174"/>
        <v>8.9672352583170835E-7</v>
      </c>
      <c r="DY312" s="26">
        <f t="shared" si="174"/>
        <v>6.2411957397887272E-7</v>
      </c>
      <c r="DZ312" s="26">
        <f t="shared" si="174"/>
        <v>4.3093970584255326E-7</v>
      </c>
      <c r="EA312" s="26">
        <f t="shared" si="174"/>
        <v>2.9521066463229806E-7</v>
      </c>
      <c r="EB312" s="26">
        <f t="shared" si="174"/>
        <v>2.0065099861726611E-7</v>
      </c>
      <c r="EC312" s="26">
        <f t="shared" si="174"/>
        <v>1.3532276650931858E-7</v>
      </c>
      <c r="ED312" s="26">
        <f t="shared" si="174"/>
        <v>9.0562159125467293E-8</v>
      </c>
      <c r="EE312" s="26">
        <f t="shared" si="173"/>
        <v>6.0144334686378769E-8</v>
      </c>
      <c r="EF312" s="26">
        <f t="shared" si="173"/>
        <v>3.9640584225113674E-8</v>
      </c>
      <c r="EG312" s="26">
        <f t="shared" si="173"/>
        <v>2.5930306974322302E-8</v>
      </c>
      <c r="EH312" s="26">
        <f t="shared" si="173"/>
        <v>1.683534855795567E-8</v>
      </c>
      <c r="EI312" s="26">
        <f t="shared" si="173"/>
        <v>1.08494468484603E-8</v>
      </c>
      <c r="EJ312" s="26">
        <f t="shared" si="173"/>
        <v>6.9404549692355449E-9</v>
      </c>
      <c r="EK312" s="26">
        <f t="shared" si="173"/>
        <v>4.4074422067408815E-9</v>
      </c>
      <c r="EL312" s="26">
        <f t="shared" si="173"/>
        <v>2.7786048694670549E-9</v>
      </c>
      <c r="EM312" s="26">
        <f t="shared" si="173"/>
        <v>1.739126788803132E-9</v>
      </c>
      <c r="EN312" s="26">
        <f t="shared" si="173"/>
        <v>1.0807430758990856E-9</v>
      </c>
      <c r="EO312" s="26">
        <f t="shared" si="173"/>
        <v>6.668414723632645E-10</v>
      </c>
      <c r="EP312" s="26">
        <f t="shared" si="173"/>
        <v>4.085578034901685E-10</v>
      </c>
      <c r="EQ312" s="26">
        <f t="shared" si="173"/>
        <v>2.4856313918632378E-10</v>
      </c>
      <c r="ER312" s="26">
        <f t="shared" si="171"/>
        <v>1.5017356325840552E-10</v>
      </c>
      <c r="ES312" s="26">
        <f t="shared" si="171"/>
        <v>9.010413795504271E-11</v>
      </c>
      <c r="ET312" s="26">
        <f t="shared" si="171"/>
        <v>5.3692191795129247E-11</v>
      </c>
      <c r="EU312" s="26">
        <f t="shared" si="171"/>
        <v>3.1777011470585764E-11</v>
      </c>
      <c r="EV312" s="26">
        <f t="shared" si="171"/>
        <v>1.8679729715817812E-11</v>
      </c>
      <c r="EW312" s="26">
        <f t="shared" si="171"/>
        <v>1.0906956277021115E-11</v>
      </c>
      <c r="EX312" s="26">
        <f t="shared" si="171"/>
        <v>6.3260346406723012E-12</v>
      </c>
      <c r="EY312" s="26">
        <f t="shared" si="179"/>
        <v>3.644801415486666E-12</v>
      </c>
      <c r="EZ312" s="26">
        <f t="shared" si="179"/>
        <v>2.0861692312324547E-12</v>
      </c>
      <c r="FA312" s="26">
        <f t="shared" si="179"/>
        <v>1.1862530922694591E-12</v>
      </c>
      <c r="FB312" s="26">
        <f t="shared" si="179"/>
        <v>6.7015596771066123E-13</v>
      </c>
      <c r="FC312" s="26">
        <f t="shared" si="179"/>
        <v>3.7615205929566538E-13</v>
      </c>
      <c r="FD312" s="26">
        <f t="shared" si="179"/>
        <v>2.0977710999180864E-13</v>
      </c>
      <c r="FE312" s="26">
        <f t="shared" si="179"/>
        <v>1.1624591445406117E-13</v>
      </c>
      <c r="FF312" s="26">
        <f t="shared" si="179"/>
        <v>6.4008826313312195E-14</v>
      </c>
      <c r="FG312" s="26">
        <f t="shared" si="179"/>
        <v>3.5023697416717694E-14</v>
      </c>
      <c r="FH312" s="26">
        <f t="shared" si="179"/>
        <v>1.9044135470340234E-14</v>
      </c>
    </row>
    <row r="313" spans="2:164" ht="19.2" customHeight="1" x14ac:dyDescent="0.3">
      <c r="B313" s="26">
        <f t="shared" si="163"/>
        <v>2.3046473849767178E-2</v>
      </c>
      <c r="C313" s="3">
        <v>90</v>
      </c>
      <c r="D313" s="26">
        <f t="shared" si="181"/>
        <v>3.7930150108085514E-40</v>
      </c>
      <c r="E313" s="26">
        <f t="shared" si="181"/>
        <v>3.2999230594034401E-38</v>
      </c>
      <c r="F313" s="26">
        <f t="shared" si="181"/>
        <v>1.4354665308404818E-36</v>
      </c>
      <c r="G313" s="26">
        <f t="shared" si="181"/>
        <v>4.1628529394374495E-35</v>
      </c>
      <c r="H313" s="26">
        <f t="shared" si="181"/>
        <v>9.0542051432764301E-34</v>
      </c>
      <c r="I313" s="26">
        <f t="shared" si="181"/>
        <v>1.5754316949301017E-32</v>
      </c>
      <c r="J313" s="26">
        <f t="shared" si="181"/>
        <v>2.2843759576486245E-31</v>
      </c>
      <c r="K313" s="26">
        <f t="shared" si="181"/>
        <v>2.8391529759347226E-30</v>
      </c>
      <c r="L313" s="26">
        <f t="shared" si="181"/>
        <v>3.0875788613290265E-29</v>
      </c>
      <c r="M313" s="26">
        <f t="shared" si="181"/>
        <v>2.9846595659513853E-28</v>
      </c>
      <c r="N313" s="26">
        <f t="shared" si="181"/>
        <v>2.5966538223777372E-27</v>
      </c>
      <c r="O313" s="26">
        <f t="shared" si="181"/>
        <v>2.05371711406236E-26</v>
      </c>
      <c r="P313" s="26">
        <f t="shared" si="181"/>
        <v>1.4889449076952219E-25</v>
      </c>
      <c r="Q313" s="26">
        <f t="shared" si="181"/>
        <v>9.9644774591911139E-25</v>
      </c>
      <c r="R313" s="26">
        <f t="shared" si="181"/>
        <v>6.1922109924973139E-24</v>
      </c>
      <c r="S313" s="26">
        <f t="shared" si="181"/>
        <v>3.5914823756484412E-23</v>
      </c>
      <c r="T313" s="26">
        <f t="shared" si="184"/>
        <v>1.9528685417588425E-22</v>
      </c>
      <c r="U313" s="26">
        <f t="shared" si="184"/>
        <v>9.9940919490010655E-22</v>
      </c>
      <c r="V313" s="26">
        <f t="shared" si="184"/>
        <v>4.8304777753505405E-21</v>
      </c>
      <c r="W313" s="26">
        <f t="shared" si="184"/>
        <v>2.2118503497657787E-20</v>
      </c>
      <c r="X313" s="26">
        <f t="shared" si="184"/>
        <v>9.6215490214811847E-20</v>
      </c>
      <c r="Y313" s="26">
        <f t="shared" si="184"/>
        <v>3.9860703088993433E-19</v>
      </c>
      <c r="Z313" s="26">
        <f t="shared" si="184"/>
        <v>1.5763096221556439E-18</v>
      </c>
      <c r="AA313" s="26">
        <f t="shared" si="184"/>
        <v>5.9625624838061508E-18</v>
      </c>
      <c r="AB313" s="26">
        <f t="shared" si="184"/>
        <v>2.16142890037973E-17</v>
      </c>
      <c r="AC313" s="26">
        <f t="shared" si="184"/>
        <v>7.5217725733214677E-17</v>
      </c>
      <c r="AD313" s="26">
        <f t="shared" si="184"/>
        <v>2.516900822611401E-16</v>
      </c>
      <c r="AE313" s="26">
        <f t="shared" si="184"/>
        <v>8.1100137617478568E-16</v>
      </c>
      <c r="AF313" s="26">
        <f t="shared" si="184"/>
        <v>2.5198971331145277E-15</v>
      </c>
      <c r="AG313" s="26">
        <f t="shared" si="184"/>
        <v>7.5596913993435732E-15</v>
      </c>
      <c r="AH313" s="26">
        <f t="shared" si="184"/>
        <v>2.1923105058096213E-14</v>
      </c>
      <c r="AI313" s="26">
        <f t="shared" si="183"/>
        <v>6.1526133550141157E-14</v>
      </c>
      <c r="AJ313" s="26">
        <f t="shared" si="183"/>
        <v>1.6727417558944615E-13</v>
      </c>
      <c r="AK313" s="26">
        <f t="shared" si="183"/>
        <v>4.4099555382672204E-13</v>
      </c>
      <c r="AL313" s="26">
        <f t="shared" si="183"/>
        <v>1.1284297994977882E-12</v>
      </c>
      <c r="AM313" s="26">
        <f t="shared" si="183"/>
        <v>2.8049540730373516E-12</v>
      </c>
      <c r="AN313" s="26">
        <f t="shared" si="183"/>
        <v>6.7786390098402885E-12</v>
      </c>
      <c r="AO313" s="26">
        <f t="shared" si="183"/>
        <v>1.5938961996110979E-11</v>
      </c>
      <c r="AP313" s="26">
        <f t="shared" si="183"/>
        <v>3.6491834043727747E-11</v>
      </c>
      <c r="AQ313" s="26">
        <f t="shared" si="183"/>
        <v>8.1404860559084783E-11</v>
      </c>
      <c r="AR313" s="26">
        <f t="shared" si="183"/>
        <v>1.7705557171600985E-10</v>
      </c>
      <c r="AS313" s="26">
        <f t="shared" si="183"/>
        <v>3.7570328632421561E-10</v>
      </c>
      <c r="AT313" s="26">
        <f t="shared" si="183"/>
        <v>7.7824252167158855E-10</v>
      </c>
      <c r="AU313" s="26">
        <f t="shared" si="183"/>
        <v>1.5745837066378671E-9</v>
      </c>
      <c r="AV313" s="26">
        <f t="shared" si="183"/>
        <v>3.1133814199430416E-9</v>
      </c>
      <c r="AW313" s="26">
        <f t="shared" si="183"/>
        <v>6.0192040785565368E-9</v>
      </c>
      <c r="AX313" s="26">
        <f t="shared" si="183"/>
        <v>1.138414684422651E-8</v>
      </c>
      <c r="AY313" s="26">
        <f t="shared" si="182"/>
        <v>2.1072782456334305E-8</v>
      </c>
      <c r="AZ313" s="26">
        <f t="shared" si="182"/>
        <v>3.8194418202105819E-8</v>
      </c>
      <c r="BA313" s="26">
        <f t="shared" si="182"/>
        <v>6.7814579256800177E-8</v>
      </c>
      <c r="BB313" s="26">
        <f t="shared" si="182"/>
        <v>1.1799736790683268E-7</v>
      </c>
      <c r="BC313" s="26">
        <f t="shared" si="182"/>
        <v>2.0128962760577297E-7</v>
      </c>
      <c r="BD313" s="26">
        <f t="shared" si="182"/>
        <v>3.3677303080196449E-7</v>
      </c>
      <c r="BE313" s="26">
        <f t="shared" si="182"/>
        <v>5.5281610716548939E-7</v>
      </c>
      <c r="BF313" s="26">
        <f t="shared" si="182"/>
        <v>8.9064817265551259E-7</v>
      </c>
      <c r="BG313" s="26">
        <f t="shared" si="182"/>
        <v>1.4088434731096332E-6</v>
      </c>
      <c r="BH313" s="26">
        <f t="shared" si="182"/>
        <v>2.1887389671524641E-6</v>
      </c>
      <c r="BI313" s="26">
        <f t="shared" si="182"/>
        <v>3.3407068446011328E-6</v>
      </c>
      <c r="BJ313" s="26">
        <f t="shared" si="182"/>
        <v>5.0110602669016723E-6</v>
      </c>
      <c r="BK313" s="26">
        <f t="shared" si="182"/>
        <v>7.389190563058392E-6</v>
      </c>
      <c r="BL313" s="26">
        <f t="shared" si="182"/>
        <v>1.0714326316434707E-5</v>
      </c>
      <c r="BM313" s="26">
        <f t="shared" si="182"/>
        <v>1.5281088352947861E-5</v>
      </c>
      <c r="BN313" s="26">
        <f t="shared" si="167"/>
        <v>2.1442817527523599E-5</v>
      </c>
      <c r="BO313" s="26">
        <f t="shared" si="167"/>
        <v>2.9611509918961136E-5</v>
      </c>
      <c r="BP313" s="26">
        <f t="shared" si="167"/>
        <v>4.025314629608791E-5</v>
      </c>
      <c r="BQ313" s="26">
        <f t="shared" si="167"/>
        <v>5.3877288119379096E-5</v>
      </c>
      <c r="BR313" s="26">
        <f t="shared" si="167"/>
        <v>7.1020061611908739E-5</v>
      </c>
      <c r="BS313" s="26">
        <f t="shared" si="167"/>
        <v>9.2220080003523413E-5</v>
      </c>
      <c r="BT313" s="26">
        <f t="shared" si="167"/>
        <v>1.1798745529862537E-4</v>
      </c>
      <c r="BU313" s="26">
        <f t="shared" si="167"/>
        <v>1.4876679146348453E-4</v>
      </c>
      <c r="BV313" s="26">
        <f t="shared" si="167"/>
        <v>1.848958693903305E-4</v>
      </c>
      <c r="BW313" s="26">
        <f t="shared" si="167"/>
        <v>2.2656254418251803E-4</v>
      </c>
      <c r="BX313" s="26">
        <f t="shared" si="167"/>
        <v>2.7376307422054242E-4</v>
      </c>
      <c r="BY313" s="26">
        <f t="shared" si="167"/>
        <v>3.2626558160530434E-4</v>
      </c>
      <c r="BZ313" s="26">
        <f t="shared" si="167"/>
        <v>3.8358250810353292E-4</v>
      </c>
      <c r="CA313" s="26">
        <f t="shared" si="167"/>
        <v>4.4495570940009842E-4</v>
      </c>
      <c r="CB313" s="26">
        <f t="shared" si="167"/>
        <v>5.0935719365537634E-4</v>
      </c>
      <c r="CC313" s="26">
        <f t="shared" si="167"/>
        <v>5.7550747854568458E-4</v>
      </c>
      <c r="CD313" s="26">
        <f t="shared" si="172"/>
        <v>6.4191218760864879E-4</v>
      </c>
      <c r="CE313" s="26">
        <f t="shared" si="172"/>
        <v>7.0691595344243483E-4</v>
      </c>
      <c r="CF313" s="26">
        <f t="shared" si="172"/>
        <v>7.6877109936864798E-4</v>
      </c>
      <c r="CG313" s="26">
        <f t="shared" si="172"/>
        <v>8.257171067292885E-4</v>
      </c>
      <c r="CH313" s="26">
        <f t="shared" si="172"/>
        <v>8.7606571079814808E-4</v>
      </c>
      <c r="CI313" s="26">
        <f t="shared" si="172"/>
        <v>9.182857450534802E-4</v>
      </c>
      <c r="CJ313" s="26">
        <f t="shared" si="154"/>
        <v>9.5108166451967583E-4</v>
      </c>
      <c r="CK313" s="26">
        <f t="shared" si="178"/>
        <v>9.7346005662602114E-4</v>
      </c>
      <c r="CL313" s="26">
        <f t="shared" si="178"/>
        <v>9.8477935961004473E-4</v>
      </c>
      <c r="CM313" s="26">
        <f t="shared" si="178"/>
        <v>9.8477935961004495E-4</v>
      </c>
      <c r="CN313" s="26">
        <f t="shared" si="178"/>
        <v>9.7358868506902153E-4</v>
      </c>
      <c r="CO313" s="26">
        <f t="shared" si="178"/>
        <v>9.5171028765174046E-4</v>
      </c>
      <c r="CP313" s="26">
        <f t="shared" si="178"/>
        <v>9.19986611396682E-4</v>
      </c>
      <c r="CQ313" s="26">
        <f t="shared" si="178"/>
        <v>8.7954763946715821E-4</v>
      </c>
      <c r="CR313" s="26">
        <f t="shared" si="178"/>
        <v>8.3174613732220359E-4</v>
      </c>
      <c r="CS313" s="26">
        <f t="shared" si="178"/>
        <v>7.7808509620464264E-4</v>
      </c>
      <c r="CT313" s="26">
        <f t="shared" si="178"/>
        <v>7.2014258904046701E-4</v>
      </c>
      <c r="CU313" s="26">
        <f t="shared" si="178"/>
        <v>6.5949900259495422E-4</v>
      </c>
      <c r="CV313" s="26">
        <f t="shared" si="178"/>
        <v>5.9767097110167587E-4</v>
      </c>
      <c r="CW313" s="26">
        <f t="shared" si="178"/>
        <v>5.3605540707057583E-4</v>
      </c>
      <c r="CX313" s="26">
        <f t="shared" si="178"/>
        <v>4.7588592260346948E-4</v>
      </c>
      <c r="CY313" s="26">
        <f t="shared" si="178"/>
        <v>4.1820278046971642E-4</v>
      </c>
      <c r="CZ313" s="26">
        <f t="shared" si="178"/>
        <v>3.6383641900865333E-4</v>
      </c>
      <c r="DA313" s="26">
        <f t="shared" si="175"/>
        <v>3.1340364805695903E-4</v>
      </c>
      <c r="DB313" s="26">
        <f t="shared" si="175"/>
        <v>2.6731487628387608E-4</v>
      </c>
      <c r="DC313" s="26">
        <f t="shared" si="175"/>
        <v>2.25790235307741E-4</v>
      </c>
      <c r="DD313" s="26">
        <f t="shared" si="175"/>
        <v>1.8888221607474441E-4</v>
      </c>
      <c r="DE313" s="26">
        <f t="shared" si="175"/>
        <v>1.5650240760478826E-4</v>
      </c>
      <c r="DF313" s="26">
        <f t="shared" si="175"/>
        <v>1.2845008926053357E-4</v>
      </c>
      <c r="DG313" s="26">
        <f t="shared" si="175"/>
        <v>1.0444072678192935E-4</v>
      </c>
      <c r="DH313" s="26">
        <f t="shared" si="175"/>
        <v>8.4132807685443185E-5</v>
      </c>
      <c r="DI313" s="26">
        <f t="shared" si="175"/>
        <v>6.7151874024161011E-5</v>
      </c>
      <c r="DJ313" s="26">
        <f t="shared" si="175"/>
        <v>5.3111027637290975E-5</v>
      </c>
      <c r="DK313" s="26">
        <f t="shared" si="175"/>
        <v>4.1627562202201026E-5</v>
      </c>
      <c r="DL313" s="26">
        <f t="shared" si="175"/>
        <v>3.2335695639209838E-5</v>
      </c>
      <c r="DM313" s="26">
        <f t="shared" si="175"/>
        <v>2.4895624076205784E-5</v>
      </c>
      <c r="DN313" s="26">
        <f t="shared" si="175"/>
        <v>1.8999292058157032E-5</v>
      </c>
      <c r="DO313" s="26">
        <f t="shared" si="175"/>
        <v>1.4373377470084032E-5</v>
      </c>
      <c r="DP313" s="26">
        <f t="shared" si="174"/>
        <v>1.0780033102563005E-5</v>
      </c>
      <c r="DQ313" s="26">
        <f t="shared" si="174"/>
        <v>8.0159220506237262E-6</v>
      </c>
      <c r="DR313" s="26">
        <f t="shared" si="174"/>
        <v>5.9100442237650098E-6</v>
      </c>
      <c r="DS313" s="26">
        <f t="shared" si="174"/>
        <v>4.3207886341811289E-6</v>
      </c>
      <c r="DT313" s="26">
        <f t="shared" si="174"/>
        <v>3.1325717597813049E-6</v>
      </c>
      <c r="DU313" s="26">
        <f t="shared" si="174"/>
        <v>2.2523449843055626E-6</v>
      </c>
      <c r="DV313" s="26">
        <f t="shared" si="174"/>
        <v>1.6061804396277421E-6</v>
      </c>
      <c r="DW313" s="26">
        <f t="shared" si="174"/>
        <v>1.1360788475415787E-6</v>
      </c>
      <c r="DX313" s="26">
        <f t="shared" si="174"/>
        <v>7.9708757851707349E-7</v>
      </c>
      <c r="DY313" s="26">
        <f t="shared" si="174"/>
        <v>5.547729546478864E-7</v>
      </c>
      <c r="DZ313" s="26">
        <f t="shared" si="174"/>
        <v>3.8305751630449149E-7</v>
      </c>
      <c r="EA313" s="26">
        <f t="shared" si="174"/>
        <v>2.6240947967315365E-7</v>
      </c>
      <c r="EB313" s="26">
        <f t="shared" si="174"/>
        <v>1.7835644321534749E-7</v>
      </c>
      <c r="EC313" s="26">
        <f t="shared" si="174"/>
        <v>1.2028690356383864E-7</v>
      </c>
      <c r="ED313" s="26">
        <f t="shared" si="174"/>
        <v>8.049969700041531E-8</v>
      </c>
      <c r="EE313" s="26">
        <f t="shared" si="173"/>
        <v>5.3461630832336635E-8</v>
      </c>
      <c r="EF313" s="26">
        <f t="shared" si="173"/>
        <v>3.5236074866767679E-8</v>
      </c>
      <c r="EG313" s="26">
        <f t="shared" si="173"/>
        <v>2.3049161754953136E-8</v>
      </c>
      <c r="EH313" s="26">
        <f t="shared" si="173"/>
        <v>1.496475427373836E-8</v>
      </c>
      <c r="EI313" s="26">
        <f t="shared" si="173"/>
        <v>9.6439527541869244E-9</v>
      </c>
      <c r="EJ313" s="26">
        <f t="shared" si="173"/>
        <v>6.1692933059871454E-9</v>
      </c>
      <c r="EK313" s="26">
        <f t="shared" si="173"/>
        <v>3.9177264059918908E-9</v>
      </c>
      <c r="EL313" s="26">
        <f t="shared" si="173"/>
        <v>2.4698709950818246E-9</v>
      </c>
      <c r="EM313" s="26">
        <f t="shared" si="173"/>
        <v>1.5458904789361161E-9</v>
      </c>
      <c r="EN313" s="26">
        <f t="shared" si="173"/>
        <v>9.6066051191029759E-10</v>
      </c>
      <c r="EO313" s="26">
        <f t="shared" si="173"/>
        <v>5.9274797543401238E-10</v>
      </c>
      <c r="EP313" s="26">
        <f t="shared" si="173"/>
        <v>3.6316249199126061E-10</v>
      </c>
      <c r="EQ313" s="26">
        <f t="shared" si="173"/>
        <v>2.2094501261006541E-10</v>
      </c>
      <c r="ER313" s="26">
        <f t="shared" si="171"/>
        <v>1.3348761178524922E-10</v>
      </c>
      <c r="ES313" s="26">
        <f t="shared" si="171"/>
        <v>8.0092567071149004E-11</v>
      </c>
      <c r="ET313" s="26">
        <f t="shared" si="171"/>
        <v>4.7726392706781512E-11</v>
      </c>
      <c r="EU313" s="26">
        <f t="shared" si="171"/>
        <v>2.8246232418298433E-11</v>
      </c>
      <c r="EV313" s="26">
        <f t="shared" si="171"/>
        <v>1.6604204191838041E-11</v>
      </c>
      <c r="EW313" s="26">
        <f t="shared" si="171"/>
        <v>9.6950722462409826E-12</v>
      </c>
      <c r="EX313" s="26">
        <f t="shared" si="171"/>
        <v>5.6231419028198192E-12</v>
      </c>
      <c r="EY313" s="26">
        <f t="shared" si="179"/>
        <v>3.2398234804325897E-12</v>
      </c>
      <c r="EZ313" s="26">
        <f t="shared" si="179"/>
        <v>1.8543726499844025E-12</v>
      </c>
      <c r="FA313" s="26">
        <f t="shared" si="179"/>
        <v>1.0544471931284073E-12</v>
      </c>
      <c r="FB313" s="26">
        <f t="shared" si="179"/>
        <v>5.9569419352058729E-13</v>
      </c>
      <c r="FC313" s="26">
        <f t="shared" si="179"/>
        <v>3.3435738604059118E-13</v>
      </c>
      <c r="FD313" s="26">
        <f t="shared" si="179"/>
        <v>1.8646854221494085E-13</v>
      </c>
      <c r="FE313" s="26">
        <f t="shared" si="179"/>
        <v>1.0332970173694316E-13</v>
      </c>
      <c r="FF313" s="26">
        <f t="shared" si="179"/>
        <v>5.6896734500721896E-14</v>
      </c>
      <c r="FG313" s="26">
        <f t="shared" si="179"/>
        <v>3.1132175481526814E-14</v>
      </c>
      <c r="FH313" s="26">
        <f t="shared" si="179"/>
        <v>1.6928120418080194E-14</v>
      </c>
    </row>
    <row r="314" spans="2:164" ht="19.2" customHeight="1" x14ac:dyDescent="0.3">
      <c r="B314" s="26">
        <f t="shared" si="163"/>
        <v>2.0260636351443675E-2</v>
      </c>
      <c r="C314" s="3">
        <v>91</v>
      </c>
      <c r="D314" s="26">
        <f t="shared" si="181"/>
        <v>3.334518690820705E-40</v>
      </c>
      <c r="E314" s="26">
        <f t="shared" si="181"/>
        <v>2.9010312610140131E-38</v>
      </c>
      <c r="F314" s="26">
        <f t="shared" si="181"/>
        <v>1.2619485985410829E-36</v>
      </c>
      <c r="G314" s="26">
        <f t="shared" si="181"/>
        <v>3.6596509357691868E-35</v>
      </c>
      <c r="H314" s="26">
        <f t="shared" si="181"/>
        <v>7.9597407852979614E-34</v>
      </c>
      <c r="I314" s="26">
        <f t="shared" si="181"/>
        <v>1.3849948966418478E-32</v>
      </c>
      <c r="J314" s="26">
        <f t="shared" si="181"/>
        <v>2.008242600130659E-31</v>
      </c>
      <c r="K314" s="26">
        <f t="shared" si="181"/>
        <v>2.4959586601623937E-30</v>
      </c>
      <c r="L314" s="26">
        <f t="shared" si="181"/>
        <v>2.714355042926617E-29</v>
      </c>
      <c r="M314" s="26">
        <f t="shared" si="181"/>
        <v>2.6238765414957238E-28</v>
      </c>
      <c r="N314" s="26">
        <f t="shared" si="181"/>
        <v>2.2827725911013075E-27</v>
      </c>
      <c r="O314" s="26">
        <f t="shared" si="181"/>
        <v>1.8054655947800968E-26</v>
      </c>
      <c r="P314" s="26">
        <f t="shared" si="181"/>
        <v>1.30896255621558E-25</v>
      </c>
      <c r="Q314" s="26">
        <f t="shared" si="181"/>
        <v>8.7599801839042765E-25</v>
      </c>
      <c r="R314" s="26">
        <f t="shared" si="181"/>
        <v>5.4437019714262103E-24</v>
      </c>
      <c r="S314" s="26">
        <f t="shared" si="181"/>
        <v>3.1573471434272012E-23</v>
      </c>
      <c r="T314" s="26">
        <f t="shared" si="184"/>
        <v>1.7168075092385429E-22</v>
      </c>
      <c r="U314" s="26">
        <f t="shared" si="184"/>
        <v>8.7860149002207179E-22</v>
      </c>
      <c r="V314" s="26">
        <f t="shared" si="184"/>
        <v>4.246573868440036E-21</v>
      </c>
      <c r="W314" s="26">
        <f t="shared" si="184"/>
        <v>1.9444838239699155E-20</v>
      </c>
      <c r="X314" s="26">
        <f t="shared" si="184"/>
        <v>8.4585046342691739E-20</v>
      </c>
      <c r="Y314" s="26">
        <f t="shared" si="184"/>
        <v>3.5042376341972249E-19</v>
      </c>
      <c r="Z314" s="26">
        <f t="shared" si="184"/>
        <v>1.3857667007961706E-18</v>
      </c>
      <c r="AA314" s="26">
        <f t="shared" si="184"/>
        <v>5.2418131725768368E-18</v>
      </c>
      <c r="AB314" s="26">
        <f t="shared" si="184"/>
        <v>1.9001572750591035E-17</v>
      </c>
      <c r="AC314" s="26">
        <f t="shared" si="184"/>
        <v>6.6125473172056863E-17</v>
      </c>
      <c r="AD314" s="26">
        <f t="shared" si="184"/>
        <v>2.2126600638341987E-16</v>
      </c>
      <c r="AE314" s="26">
        <f t="shared" si="184"/>
        <v>7.129682427910204E-16</v>
      </c>
      <c r="AF314" s="26">
        <f t="shared" si="184"/>
        <v>2.2152941829578267E-15</v>
      </c>
      <c r="AG314" s="26">
        <f t="shared" si="184"/>
        <v>6.6458825488734713E-15</v>
      </c>
      <c r="AH314" s="26">
        <f t="shared" si="184"/>
        <v>1.9273059391732937E-14</v>
      </c>
      <c r="AI314" s="26">
        <f t="shared" si="183"/>
        <v>5.4088908615508709E-14</v>
      </c>
      <c r="AJ314" s="26">
        <f t="shared" si="183"/>
        <v>1.4705422029841423E-13</v>
      </c>
      <c r="AK314" s="26">
        <f t="shared" si="183"/>
        <v>3.876883989685469E-13</v>
      </c>
      <c r="AL314" s="26">
        <f t="shared" si="183"/>
        <v>9.9202619736069304E-13</v>
      </c>
      <c r="AM314" s="26">
        <f t="shared" si="183"/>
        <v>2.4658936905822872E-12</v>
      </c>
      <c r="AN314" s="26">
        <f t="shared" si="183"/>
        <v>5.959243085573881E-12</v>
      </c>
      <c r="AO314" s="26">
        <f t="shared" si="183"/>
        <v>1.4012274282295367E-11</v>
      </c>
      <c r="AP314" s="26">
        <f t="shared" si="183"/>
        <v>3.2080733225255159E-11</v>
      </c>
      <c r="AQ314" s="26">
        <f t="shared" si="183"/>
        <v>7.1564712579415206E-11</v>
      </c>
      <c r="AR314" s="26">
        <f t="shared" si="183"/>
        <v>1.5565324986022848E-10</v>
      </c>
      <c r="AS314" s="26">
        <f t="shared" si="183"/>
        <v>3.3028860336194782E-10</v>
      </c>
      <c r="AT314" s="26">
        <f t="shared" si="183"/>
        <v>6.8416924982117678E-10</v>
      </c>
      <c r="AU314" s="26">
        <f t="shared" si="183"/>
        <v>1.3842494124288942E-9</v>
      </c>
      <c r="AV314" s="26">
        <f t="shared" si="183"/>
        <v>2.7370386109389378E-9</v>
      </c>
      <c r="AW314" s="26">
        <f t="shared" si="183"/>
        <v>5.2916079811486038E-9</v>
      </c>
      <c r="AX314" s="26">
        <f t="shared" si="183"/>
        <v>1.0008041181737592E-8</v>
      </c>
      <c r="AY314" s="26">
        <f t="shared" si="182"/>
        <v>1.8525523038535652E-8</v>
      </c>
      <c r="AZ314" s="26">
        <f t="shared" si="182"/>
        <v>3.3577510507345777E-8</v>
      </c>
      <c r="BA314" s="26">
        <f t="shared" si="182"/>
        <v>5.9617212533450708E-8</v>
      </c>
      <c r="BB314" s="26">
        <f t="shared" si="182"/>
        <v>1.0373394980820457E-7</v>
      </c>
      <c r="BC314" s="26">
        <f t="shared" si="182"/>
        <v>1.7695791437870152E-7</v>
      </c>
      <c r="BD314" s="26">
        <f t="shared" si="182"/>
        <v>2.9606420290282596E-7</v>
      </c>
      <c r="BE314" s="26">
        <f t="shared" si="182"/>
        <v>4.8599218212350714E-7</v>
      </c>
      <c r="BF314" s="26">
        <f t="shared" si="182"/>
        <v>7.8298740453231881E-7</v>
      </c>
      <c r="BG314" s="26">
        <f t="shared" si="182"/>
        <v>1.2385437126238536E-6</v>
      </c>
      <c r="BH314" s="26">
        <f t="shared" si="182"/>
        <v>1.9241661249691993E-6</v>
      </c>
      <c r="BI314" s="26">
        <f t="shared" si="182"/>
        <v>2.9368851381108862E-6</v>
      </c>
      <c r="BJ314" s="26">
        <f t="shared" si="182"/>
        <v>4.4053277071663054E-6</v>
      </c>
      <c r="BK314" s="26">
        <f t="shared" si="182"/>
        <v>6.4959917037875986E-6</v>
      </c>
      <c r="BL314" s="26">
        <f t="shared" si="182"/>
        <v>9.4191879704920522E-6</v>
      </c>
      <c r="BM314" s="26">
        <f t="shared" si="182"/>
        <v>1.3433923826767352E-5</v>
      </c>
      <c r="BN314" s="26">
        <f t="shared" si="167"/>
        <v>1.8850828595625145E-5</v>
      </c>
      <c r="BO314" s="26">
        <f t="shared" si="167"/>
        <v>2.6032096632053746E-5</v>
      </c>
      <c r="BP314" s="26">
        <f t="shared" si="167"/>
        <v>3.5387381359198166E-5</v>
      </c>
      <c r="BQ314" s="26">
        <f t="shared" ref="BQ314:CF332" si="185">$B314*BQ$221</f>
        <v>4.7364648896157452E-5</v>
      </c>
      <c r="BR314" s="26">
        <f t="shared" si="185"/>
        <v>6.2435218999480207E-5</v>
      </c>
      <c r="BS314" s="26">
        <f t="shared" si="185"/>
        <v>8.1072597805295323E-5</v>
      </c>
      <c r="BT314" s="26">
        <f t="shared" si="185"/>
        <v>1.0372523542736298E-4</v>
      </c>
      <c r="BU314" s="26">
        <f t="shared" si="185"/>
        <v>1.3078399249537103E-4</v>
      </c>
      <c r="BV314" s="26">
        <f t="shared" si="185"/>
        <v>1.625458192442466E-4</v>
      </c>
      <c r="BW314" s="26">
        <f t="shared" si="185"/>
        <v>1.9917586301759828E-4</v>
      </c>
      <c r="BX314" s="26">
        <f t="shared" si="185"/>
        <v>2.4067083447959774E-4</v>
      </c>
      <c r="BY314" s="26">
        <f t="shared" si="185"/>
        <v>2.8682688492774009E-4</v>
      </c>
      <c r="BZ314" s="26">
        <f t="shared" si="185"/>
        <v>3.372153917393696E-4</v>
      </c>
      <c r="CA314" s="26">
        <f t="shared" si="185"/>
        <v>3.9116985441766902E-4</v>
      </c>
      <c r="CB314" s="26">
        <f t="shared" si="185"/>
        <v>4.4778654387285841E-4</v>
      </c>
      <c r="CC314" s="26">
        <f t="shared" si="185"/>
        <v>5.0594064047972283E-4</v>
      </c>
      <c r="CD314" s="26">
        <f t="shared" si="185"/>
        <v>5.6431840668892208E-4</v>
      </c>
      <c r="CE314" s="26">
        <f t="shared" si="185"/>
        <v>6.214645744548878E-4</v>
      </c>
      <c r="CF314" s="26">
        <f t="shared" si="185"/>
        <v>6.7584272471969058E-4</v>
      </c>
      <c r="CG314" s="26">
        <f t="shared" ref="CG314:CI329" si="186">$B314*CG$221</f>
        <v>7.2590514877300097E-4</v>
      </c>
      <c r="CH314" s="26">
        <f t="shared" si="186"/>
        <v>7.701676578445258E-4</v>
      </c>
      <c r="CI314" s="26">
        <f t="shared" si="186"/>
        <v>8.07284171475587E-4</v>
      </c>
      <c r="CJ314" s="26">
        <f t="shared" si="154"/>
        <v>8.3611574902828646E-4</v>
      </c>
      <c r="CK314" s="26">
        <f t="shared" si="178"/>
        <v>8.5578906077012854E-4</v>
      </c>
      <c r="CL314" s="26">
        <f t="shared" si="178"/>
        <v>8.6574009636047899E-4</v>
      </c>
      <c r="CM314" s="26">
        <f t="shared" si="178"/>
        <v>8.657400963604791E-4</v>
      </c>
      <c r="CN314" s="26">
        <f t="shared" si="178"/>
        <v>8.5590214072001904E-4</v>
      </c>
      <c r="CO314" s="26">
        <f t="shared" si="178"/>
        <v>8.366683847487829E-4</v>
      </c>
      <c r="CP314" s="26">
        <f t="shared" si="178"/>
        <v>8.0877943859048969E-4</v>
      </c>
      <c r="CQ314" s="26">
        <f t="shared" si="178"/>
        <v>7.7322869403706224E-4</v>
      </c>
      <c r="CR314" s="26">
        <f t="shared" si="178"/>
        <v>7.3120539544809112E-4</v>
      </c>
      <c r="CS314" s="26">
        <f t="shared" si="178"/>
        <v>6.8403085380627933E-4</v>
      </c>
      <c r="CT314" s="26">
        <f t="shared" si="178"/>
        <v>6.3309238596964148E-4</v>
      </c>
      <c r="CU314" s="26">
        <f t="shared" si="178"/>
        <v>5.7977934294061915E-4</v>
      </c>
      <c r="CV314" s="26">
        <f t="shared" si="178"/>
        <v>5.2542502953993489E-4</v>
      </c>
      <c r="CW314" s="26">
        <f t="shared" si="178"/>
        <v>4.7125750072138541E-4</v>
      </c>
      <c r="CX314" s="26">
        <f t="shared" si="178"/>
        <v>4.1836125064041274E-4</v>
      </c>
      <c r="CY314" s="26">
        <f t="shared" si="178"/>
        <v>3.6765079601733312E-4</v>
      </c>
      <c r="CZ314" s="26">
        <f t="shared" si="178"/>
        <v>3.1985619253507987E-4</v>
      </c>
      <c r="DA314" s="26">
        <f t="shared" si="175"/>
        <v>2.755196905995244E-4</v>
      </c>
      <c r="DB314" s="26">
        <f t="shared" si="175"/>
        <v>2.350020890407702E-4</v>
      </c>
      <c r="DC314" s="26">
        <f t="shared" si="175"/>
        <v>1.9849691016065143E-4</v>
      </c>
      <c r="DD314" s="26">
        <f t="shared" si="175"/>
        <v>1.6605029984592917E-4</v>
      </c>
      <c r="DE314" s="26">
        <f t="shared" si="175"/>
        <v>1.3758453415805563E-4</v>
      </c>
      <c r="DF314" s="26">
        <f t="shared" si="175"/>
        <v>1.1292315539387567E-4</v>
      </c>
      <c r="DG314" s="26">
        <f t="shared" si="175"/>
        <v>9.1816023544553287E-5</v>
      </c>
      <c r="DH314" s="26">
        <f t="shared" si="175"/>
        <v>7.3962907855334672E-5</v>
      </c>
      <c r="DI314" s="26">
        <f t="shared" si="175"/>
        <v>5.9034614526734957E-5</v>
      </c>
      <c r="DJ314" s="26">
        <f t="shared" si="175"/>
        <v>4.6691013307508555E-5</v>
      </c>
      <c r="DK314" s="26">
        <f t="shared" si="175"/>
        <v>3.659565907885805E-5</v>
      </c>
      <c r="DL314" s="26">
        <f t="shared" si="175"/>
        <v>2.8426985177327333E-5</v>
      </c>
      <c r="DM314" s="26">
        <f t="shared" si="175"/>
        <v>2.1886262924136954E-5</v>
      </c>
      <c r="DN314" s="26">
        <f t="shared" si="175"/>
        <v>1.6702674336841348E-5</v>
      </c>
      <c r="DO314" s="26">
        <f t="shared" si="175"/>
        <v>1.2635936237436512E-5</v>
      </c>
      <c r="DP314" s="26">
        <f t="shared" si="174"/>
        <v>9.4769521780773672E-6</v>
      </c>
      <c r="DQ314" s="26">
        <f t="shared" si="174"/>
        <v>7.0469644401087703E-6</v>
      </c>
      <c r="DR314" s="26">
        <f t="shared" si="174"/>
        <v>5.1956432736395696E-6</v>
      </c>
      <c r="DS314" s="26">
        <f t="shared" si="174"/>
        <v>3.7984955025768169E-6</v>
      </c>
      <c r="DT314" s="26">
        <f t="shared" si="174"/>
        <v>2.7539092393681804E-6</v>
      </c>
      <c r="DU314" s="26">
        <f t="shared" si="174"/>
        <v>1.9800835026862089E-6</v>
      </c>
      <c r="DV314" s="26">
        <f t="shared" si="174"/>
        <v>1.4120267601123008E-6</v>
      </c>
      <c r="DW314" s="26">
        <f t="shared" si="174"/>
        <v>9.9875063520138785E-7</v>
      </c>
      <c r="DX314" s="26">
        <f t="shared" si="174"/>
        <v>7.0073633276226241E-7</v>
      </c>
      <c r="DY314" s="26">
        <f t="shared" si="174"/>
        <v>4.8771248760253751E-7</v>
      </c>
      <c r="DZ314" s="26">
        <f t="shared" si="174"/>
        <v>3.367538604874651E-7</v>
      </c>
      <c r="EA314" s="26">
        <f t="shared" si="174"/>
        <v>2.306896524599153E-7</v>
      </c>
      <c r="EB314" s="26">
        <f t="shared" si="174"/>
        <v>1.5679687315634946E-7</v>
      </c>
      <c r="EC314" s="26">
        <f t="shared" si="174"/>
        <v>1.0574672840777023E-7</v>
      </c>
      <c r="ED314" s="26">
        <f t="shared" si="174"/>
        <v>7.0768964395969511E-8</v>
      </c>
      <c r="EE314" s="26">
        <f t="shared" si="173"/>
        <v>4.6999235896559687E-8</v>
      </c>
      <c r="EF314" s="26">
        <f t="shared" si="173"/>
        <v>3.097676911364192E-8</v>
      </c>
      <c r="EG314" s="26">
        <f t="shared" si="173"/>
        <v>2.0262999345013748E-8</v>
      </c>
      <c r="EH314" s="26">
        <f t="shared" si="173"/>
        <v>1.3155827932956801E-8</v>
      </c>
      <c r="EI314" s="26">
        <f t="shared" si="173"/>
        <v>8.4782002234610334E-9</v>
      </c>
      <c r="EJ314" s="26">
        <f t="shared" si="173"/>
        <v>5.4235545547139747E-9</v>
      </c>
      <c r="EK314" s="26">
        <f t="shared" si="173"/>
        <v>3.4441550821906739E-9</v>
      </c>
      <c r="EL314" s="26">
        <f t="shared" si="173"/>
        <v>2.1713151605114944E-9</v>
      </c>
      <c r="EM314" s="26">
        <f t="shared" si="173"/>
        <v>1.3590245968669154E-9</v>
      </c>
      <c r="EN314" s="26">
        <f t="shared" si="173"/>
        <v>8.4453671376729462E-10</v>
      </c>
      <c r="EO314" s="26">
        <f t="shared" si="173"/>
        <v>5.2109712126067028E-10</v>
      </c>
      <c r="EP314" s="26">
        <f t="shared" si="173"/>
        <v>3.1926372922308629E-10</v>
      </c>
      <c r="EQ314" s="26">
        <f t="shared" si="173"/>
        <v>1.9423737372313444E-10</v>
      </c>
      <c r="ER314" s="26">
        <f t="shared" si="171"/>
        <v>1.1735174662439493E-10</v>
      </c>
      <c r="ES314" s="26">
        <f t="shared" si="171"/>
        <v>7.04110479746365E-11</v>
      </c>
      <c r="ET314" s="26">
        <f t="shared" si="171"/>
        <v>4.1957268313654076E-11</v>
      </c>
      <c r="EU314" s="26">
        <f t="shared" si="171"/>
        <v>2.4831852675427197E-11</v>
      </c>
      <c r="EV314" s="26">
        <f t="shared" si="171"/>
        <v>1.4597102586231247E-11</v>
      </c>
      <c r="EW314" s="26">
        <f t="shared" si="171"/>
        <v>8.5231404362558095E-12</v>
      </c>
      <c r="EX314" s="26">
        <f t="shared" si="171"/>
        <v>4.9434214530284128E-12</v>
      </c>
      <c r="EY314" s="26">
        <f t="shared" si="179"/>
        <v>2.8481964663143648E-12</v>
      </c>
      <c r="EZ314" s="26">
        <f t="shared" si="179"/>
        <v>1.6302177142720024E-12</v>
      </c>
      <c r="FA314" s="26">
        <f t="shared" si="179"/>
        <v>9.2698654340958882E-13</v>
      </c>
      <c r="FB314" s="26">
        <f t="shared" si="179"/>
        <v>5.2368720309502184E-13</v>
      </c>
      <c r="FC314" s="26">
        <f t="shared" si="179"/>
        <v>2.9394055915656371E-13</v>
      </c>
      <c r="FD314" s="26">
        <f t="shared" si="179"/>
        <v>1.6392838876038757E-13</v>
      </c>
      <c r="FE314" s="26">
        <f t="shared" si="179"/>
        <v>9.0839298230279714E-14</v>
      </c>
      <c r="FF314" s="26">
        <f t="shared" si="179"/>
        <v>5.0019107253381896E-14</v>
      </c>
      <c r="FG314" s="26">
        <f t="shared" si="179"/>
        <v>2.7368945478265331E-14</v>
      </c>
      <c r="FH314" s="26">
        <f t="shared" si="179"/>
        <v>1.4881864103806766E-14</v>
      </c>
    </row>
    <row r="315" spans="2:164" ht="19.2" customHeight="1" x14ac:dyDescent="0.3">
      <c r="B315" s="26">
        <f t="shared" si="163"/>
        <v>1.7617944653429311E-2</v>
      </c>
      <c r="C315" s="3">
        <v>92</v>
      </c>
      <c r="D315" s="26">
        <f t="shared" si="181"/>
        <v>2.8995814702788786E-40</v>
      </c>
      <c r="E315" s="26">
        <f t="shared" si="181"/>
        <v>2.5226358791426241E-38</v>
      </c>
      <c r="F315" s="26">
        <f t="shared" si="181"/>
        <v>1.0973466074270304E-36</v>
      </c>
      <c r="G315" s="26">
        <f t="shared" si="181"/>
        <v>3.1823051615384286E-35</v>
      </c>
      <c r="H315" s="26">
        <f t="shared" si="181"/>
        <v>6.9215137263460646E-34</v>
      </c>
      <c r="I315" s="26">
        <f t="shared" si="181"/>
        <v>1.2043433883842174E-32</v>
      </c>
      <c r="J315" s="26">
        <f t="shared" si="181"/>
        <v>1.7462979131570976E-31</v>
      </c>
      <c r="K315" s="26">
        <f t="shared" si="181"/>
        <v>2.1703988349238241E-30</v>
      </c>
      <c r="L315" s="26">
        <f t="shared" si="181"/>
        <v>2.3603087329796706E-29</v>
      </c>
      <c r="M315" s="26">
        <f t="shared" si="181"/>
        <v>2.2816317752136766E-28</v>
      </c>
      <c r="N315" s="26">
        <f t="shared" si="181"/>
        <v>1.9850196444359227E-27</v>
      </c>
      <c r="O315" s="26">
        <f t="shared" si="181"/>
        <v>1.5699700824174781E-26</v>
      </c>
      <c r="P315" s="26">
        <f t="shared" si="181"/>
        <v>1.1382283097526801E-25</v>
      </c>
      <c r="Q315" s="26">
        <f t="shared" si="181"/>
        <v>7.6173740729602533E-25</v>
      </c>
      <c r="R315" s="26">
        <f t="shared" si="181"/>
        <v>4.7336538881967118E-24</v>
      </c>
      <c r="S315" s="26">
        <f t="shared" si="181"/>
        <v>2.7455192551540926E-23</v>
      </c>
      <c r="T315" s="26">
        <f t="shared" si="184"/>
        <v>1.4928760949900397E-22</v>
      </c>
      <c r="U315" s="26">
        <f t="shared" si="184"/>
        <v>7.6400129567136797E-22</v>
      </c>
      <c r="V315" s="26">
        <f t="shared" si="184"/>
        <v>3.6926729290782981E-21</v>
      </c>
      <c r="W315" s="26">
        <f t="shared" si="184"/>
        <v>1.6908554991042772E-20</v>
      </c>
      <c r="X315" s="26">
        <f t="shared" si="184"/>
        <v>7.3552214211036411E-20</v>
      </c>
      <c r="Y315" s="26">
        <f t="shared" si="184"/>
        <v>3.0471631601715049E-19</v>
      </c>
      <c r="Z315" s="26">
        <f t="shared" si="184"/>
        <v>1.2050145224314545E-18</v>
      </c>
      <c r="AA315" s="26">
        <f t="shared" si="184"/>
        <v>4.558098410936387E-18</v>
      </c>
      <c r="AB315" s="26">
        <f t="shared" si="184"/>
        <v>1.6523106739644405E-17</v>
      </c>
      <c r="AC315" s="26">
        <f t="shared" si="184"/>
        <v>5.7500411453962585E-17</v>
      </c>
      <c r="AD315" s="26">
        <f t="shared" si="184"/>
        <v>1.9240522294210455E-16</v>
      </c>
      <c r="AE315" s="26">
        <f t="shared" si="184"/>
        <v>6.1997238503567097E-16</v>
      </c>
      <c r="AF315" s="26">
        <f t="shared" si="184"/>
        <v>1.9263427677894176E-15</v>
      </c>
      <c r="AG315" s="26">
        <f t="shared" si="184"/>
        <v>5.779028303368245E-15</v>
      </c>
      <c r="AH315" s="26">
        <f t="shared" si="184"/>
        <v>1.6759182079767799E-14</v>
      </c>
      <c r="AI315" s="26">
        <f t="shared" si="183"/>
        <v>4.7033833578703299E-14</v>
      </c>
      <c r="AJ315" s="26">
        <f t="shared" si="183"/>
        <v>1.2787323504209952E-13</v>
      </c>
      <c r="AK315" s="26">
        <f t="shared" si="183"/>
        <v>3.3712034692917173E-13</v>
      </c>
      <c r="AL315" s="26">
        <f t="shared" si="183"/>
        <v>8.6263147596582139E-13</v>
      </c>
      <c r="AM315" s="26">
        <f t="shared" si="183"/>
        <v>2.1442553831150358E-12</v>
      </c>
      <c r="AN315" s="26">
        <f t="shared" si="183"/>
        <v>5.1819505091946869E-12</v>
      </c>
      <c r="AO315" s="26">
        <f t="shared" si="183"/>
        <v>1.2184586332430772E-11</v>
      </c>
      <c r="AP315" s="26">
        <f t="shared" si="183"/>
        <v>2.7896289761091491E-11</v>
      </c>
      <c r="AQ315" s="26">
        <f t="shared" si="183"/>
        <v>6.2230184851665499E-11</v>
      </c>
      <c r="AR315" s="26">
        <f t="shared" si="183"/>
        <v>1.353506520523728E-10</v>
      </c>
      <c r="AS315" s="26">
        <f t="shared" si="183"/>
        <v>2.8720748118430289E-10</v>
      </c>
      <c r="AT315" s="26">
        <f t="shared" si="183"/>
        <v>5.9492978245319817E-10</v>
      </c>
      <c r="AU315" s="26">
        <f t="shared" si="183"/>
        <v>1.2036951412425185E-9</v>
      </c>
      <c r="AV315" s="26">
        <f t="shared" si="183"/>
        <v>2.3800335747295148E-9</v>
      </c>
      <c r="AW315" s="26">
        <f t="shared" si="183"/>
        <v>4.6013982444770545E-9</v>
      </c>
      <c r="AX315" s="26">
        <f t="shared" si="183"/>
        <v>8.702644505858789E-9</v>
      </c>
      <c r="AY315" s="26">
        <f t="shared" si="182"/>
        <v>1.6109150468291896E-8</v>
      </c>
      <c r="AZ315" s="26">
        <f t="shared" si="182"/>
        <v>2.9197835223778986E-8</v>
      </c>
      <c r="BA315" s="26">
        <f t="shared" si="182"/>
        <v>5.1841054376913745E-8</v>
      </c>
      <c r="BB315" s="26">
        <f t="shared" si="182"/>
        <v>9.0203434615830199E-8</v>
      </c>
      <c r="BC315" s="26">
        <f t="shared" si="182"/>
        <v>1.5387644728582764E-7</v>
      </c>
      <c r="BD315" s="26">
        <f t="shared" si="182"/>
        <v>2.5744713295897951E-7</v>
      </c>
      <c r="BE315" s="26">
        <f t="shared" si="182"/>
        <v>4.2260189749870254E-7</v>
      </c>
      <c r="BF315" s="26">
        <f t="shared" si="182"/>
        <v>6.8085861263680002E-7</v>
      </c>
      <c r="BG315" s="26">
        <f t="shared" si="182"/>
        <v>1.076994532716396E-6</v>
      </c>
      <c r="BH315" s="26">
        <f t="shared" si="182"/>
        <v>1.6731879347558282E-6</v>
      </c>
      <c r="BI315" s="26">
        <f t="shared" si="182"/>
        <v>2.5538131635746877E-6</v>
      </c>
      <c r="BJ315" s="26">
        <f t="shared" si="182"/>
        <v>3.8307197453620104E-6</v>
      </c>
      <c r="BK315" s="26">
        <f t="shared" si="182"/>
        <v>5.6486884380761817E-6</v>
      </c>
      <c r="BL315" s="26">
        <f t="shared" si="182"/>
        <v>8.1905982352104924E-6</v>
      </c>
      <c r="BM315" s="26">
        <f t="shared" si="182"/>
        <v>1.1681672892841194E-5</v>
      </c>
      <c r="BN315" s="26">
        <f t="shared" si="182"/>
        <v>1.6392024865761022E-5</v>
      </c>
      <c r="BO315" s="26">
        <f t="shared" ref="BO315:CC324" si="187">$B315*BO$221</f>
        <v>2.2636605767003295E-5</v>
      </c>
      <c r="BP315" s="26">
        <f t="shared" si="187"/>
        <v>3.0771635964520189E-5</v>
      </c>
      <c r="BQ315" s="26">
        <f t="shared" si="187"/>
        <v>4.1186651214050019E-5</v>
      </c>
      <c r="BR315" s="26">
        <f t="shared" si="187"/>
        <v>5.4291494782156794E-5</v>
      </c>
      <c r="BS315" s="26">
        <f t="shared" si="187"/>
        <v>7.0497911135039513E-5</v>
      </c>
      <c r="BT315" s="26">
        <f t="shared" si="187"/>
        <v>9.0195856893359247E-5</v>
      </c>
      <c r="BU315" s="26">
        <f t="shared" si="187"/>
        <v>1.137252108655402E-4</v>
      </c>
      <c r="BV315" s="26">
        <f t="shared" si="187"/>
        <v>1.4134419064717118E-4</v>
      </c>
      <c r="BW315" s="26">
        <f t="shared" si="187"/>
        <v>1.7319640262399878E-4</v>
      </c>
      <c r="BX315" s="26">
        <f t="shared" si="187"/>
        <v>2.0927898650399836E-4</v>
      </c>
      <c r="BY315" s="26">
        <f t="shared" si="187"/>
        <v>2.4941468254586135E-4</v>
      </c>
      <c r="BZ315" s="26">
        <f t="shared" si="187"/>
        <v>2.9323077542553927E-4</v>
      </c>
      <c r="CA315" s="26">
        <f t="shared" si="187"/>
        <v>3.4014769949362574E-4</v>
      </c>
      <c r="CB315" s="26">
        <f t="shared" si="187"/>
        <v>3.8937960336770359E-4</v>
      </c>
      <c r="CC315" s="26">
        <f t="shared" si="187"/>
        <v>4.3994838302584662E-4</v>
      </c>
      <c r="CD315" s="26">
        <f t="shared" si="185"/>
        <v>4.9071165799036782E-4</v>
      </c>
      <c r="CE315" s="26">
        <f t="shared" si="185"/>
        <v>5.4040397778685979E-4</v>
      </c>
      <c r="CF315" s="26">
        <f t="shared" si="185"/>
        <v>5.8768932584321012E-4</v>
      </c>
      <c r="CG315" s="26">
        <f t="shared" si="186"/>
        <v>6.3122186849826273E-4</v>
      </c>
      <c r="CH315" s="26">
        <f t="shared" si="186"/>
        <v>6.6971100682132793E-4</v>
      </c>
      <c r="CI315" s="26">
        <f t="shared" si="186"/>
        <v>7.0198623606572896E-4</v>
      </c>
      <c r="CJ315" s="26">
        <f t="shared" si="154"/>
        <v>7.2705717306807639E-4</v>
      </c>
      <c r="CK315" s="26">
        <f t="shared" si="178"/>
        <v>7.4416440066967817E-4</v>
      </c>
      <c r="CL315" s="26">
        <f t="shared" si="178"/>
        <v>7.5281747509606993E-4</v>
      </c>
      <c r="CM315" s="26">
        <f t="shared" si="178"/>
        <v>7.5281747509607004E-4</v>
      </c>
      <c r="CN315" s="26">
        <f t="shared" si="178"/>
        <v>7.4426273106088727E-4</v>
      </c>
      <c r="CO315" s="26">
        <f t="shared" si="178"/>
        <v>7.2753772586850798E-4</v>
      </c>
      <c r="CP315" s="26">
        <f t="shared" si="178"/>
        <v>7.0328646833955747E-4</v>
      </c>
      <c r="CQ315" s="26">
        <f t="shared" si="178"/>
        <v>6.723727774235335E-4</v>
      </c>
      <c r="CR315" s="26">
        <f t="shared" si="178"/>
        <v>6.3583077865051504E-4</v>
      </c>
      <c r="CS315" s="26">
        <f t="shared" si="178"/>
        <v>5.9480943809241777E-4</v>
      </c>
      <c r="CT315" s="26">
        <f t="shared" si="178"/>
        <v>5.505151182344717E-4</v>
      </c>
      <c r="CU315" s="26">
        <f t="shared" si="178"/>
        <v>5.0415595038314789E-4</v>
      </c>
      <c r="CV315" s="26">
        <f t="shared" si="178"/>
        <v>4.5689133003472677E-4</v>
      </c>
      <c r="CW315" s="26">
        <f t="shared" si="178"/>
        <v>4.0978913106207491E-4</v>
      </c>
      <c r="CX315" s="26">
        <f t="shared" si="178"/>
        <v>3.6379239186122906E-4</v>
      </c>
      <c r="CY315" s="26">
        <f t="shared" si="178"/>
        <v>3.1969634436289888E-4</v>
      </c>
      <c r="CZ315" s="26">
        <f t="shared" si="178"/>
        <v>2.7813581959572207E-4</v>
      </c>
      <c r="DA315" s="26">
        <f t="shared" si="175"/>
        <v>2.3958233965176075E-4</v>
      </c>
      <c r="DB315" s="26">
        <f t="shared" si="175"/>
        <v>2.0434964264414834E-4</v>
      </c>
      <c r="DC315" s="26">
        <f t="shared" si="175"/>
        <v>1.7260600883534934E-4</v>
      </c>
      <c r="DD315" s="26">
        <f t="shared" si="175"/>
        <v>1.4439156508341689E-4</v>
      </c>
      <c r="DE315" s="26">
        <f t="shared" si="175"/>
        <v>1.1963872535483117E-4</v>
      </c>
      <c r="DF315" s="26">
        <f t="shared" si="175"/>
        <v>9.8194048168587692E-5</v>
      </c>
      <c r="DG315" s="26">
        <f t="shared" si="175"/>
        <v>7.9840020473524726E-5</v>
      </c>
      <c r="DH315" s="26">
        <f t="shared" si="175"/>
        <v>6.4315572048117206E-5</v>
      </c>
      <c r="DI315" s="26">
        <f t="shared" si="175"/>
        <v>5.1334447414552218E-5</v>
      </c>
      <c r="DJ315" s="26">
        <f t="shared" si="175"/>
        <v>4.0600881136964022E-5</v>
      </c>
      <c r="DK315" s="26">
        <f t="shared" si="175"/>
        <v>3.1822312242485314E-5</v>
      </c>
      <c r="DL315" s="26">
        <f t="shared" si="175"/>
        <v>2.4719117545502068E-5</v>
      </c>
      <c r="DM315" s="26">
        <f t="shared" si="175"/>
        <v>1.9031532977510427E-5</v>
      </c>
      <c r="DN315" s="26">
        <f t="shared" si="175"/>
        <v>1.4524064640731631E-5</v>
      </c>
      <c r="DO315" s="26">
        <f t="shared" si="175"/>
        <v>1.0987770641249159E-5</v>
      </c>
      <c r="DP315" s="26">
        <f t="shared" si="174"/>
        <v>8.2408279809368551E-6</v>
      </c>
      <c r="DQ315" s="26">
        <f t="shared" si="174"/>
        <v>6.1277951653119844E-6</v>
      </c>
      <c r="DR315" s="26">
        <f t="shared" si="174"/>
        <v>4.5179506727300674E-6</v>
      </c>
      <c r="DS315" s="26">
        <f t="shared" si="174"/>
        <v>3.3030395674581068E-6</v>
      </c>
      <c r="DT315" s="26">
        <f t="shared" si="174"/>
        <v>2.3947036864071172E-6</v>
      </c>
      <c r="DU315" s="26">
        <f t="shared" si="174"/>
        <v>1.7218117414662714E-6</v>
      </c>
      <c r="DV315" s="26">
        <f t="shared" si="174"/>
        <v>1.2278493566193939E-6</v>
      </c>
      <c r="DW315" s="26">
        <f t="shared" si="174"/>
        <v>8.6847881321859955E-7</v>
      </c>
      <c r="DX315" s="26">
        <f t="shared" si="174"/>
        <v>6.0933594153240306E-7</v>
      </c>
      <c r="DY315" s="26">
        <f t="shared" si="174"/>
        <v>4.2409781530655505E-7</v>
      </c>
      <c r="DZ315" s="26">
        <f t="shared" si="174"/>
        <v>2.9282944390214403E-7</v>
      </c>
      <c r="EA315" s="26">
        <f t="shared" si="174"/>
        <v>2.0059969779123102E-7</v>
      </c>
      <c r="EB315" s="26">
        <f t="shared" si="174"/>
        <v>1.3634510709247801E-7</v>
      </c>
      <c r="EC315" s="26">
        <f t="shared" si="174"/>
        <v>9.1953676876322096E-8</v>
      </c>
      <c r="ED315" s="26">
        <f t="shared" ref="DY315:EN333" si="188">$B315*ED$221</f>
        <v>6.1538229909538806E-8</v>
      </c>
      <c r="EE315" s="26">
        <f t="shared" si="173"/>
        <v>4.0868900779617186E-8</v>
      </c>
      <c r="EF315" s="26">
        <f t="shared" si="173"/>
        <v>2.6936320968384323E-8</v>
      </c>
      <c r="EG315" s="26">
        <f t="shared" si="173"/>
        <v>1.7619999430446766E-8</v>
      </c>
      <c r="EH315" s="26">
        <f t="shared" si="173"/>
        <v>1.1439850376484194E-8</v>
      </c>
      <c r="EI315" s="26">
        <f t="shared" si="173"/>
        <v>7.3723480204009108E-9</v>
      </c>
      <c r="EJ315" s="26">
        <f t="shared" si="173"/>
        <v>4.7161343954034637E-9</v>
      </c>
      <c r="EK315" s="26">
        <f t="shared" si="173"/>
        <v>2.9949174627745037E-9</v>
      </c>
      <c r="EL315" s="26">
        <f t="shared" si="173"/>
        <v>1.8881001395752154E-9</v>
      </c>
      <c r="EM315" s="26">
        <f t="shared" si="173"/>
        <v>1.1817605190147109E-9</v>
      </c>
      <c r="EN315" s="26">
        <f t="shared" si="173"/>
        <v>7.3437975110199651E-10</v>
      </c>
      <c r="EO315" s="26">
        <f t="shared" si="173"/>
        <v>4.5312793153101836E-10</v>
      </c>
      <c r="EP315" s="26">
        <f t="shared" si="173"/>
        <v>2.7762063410703196E-10</v>
      </c>
      <c r="EQ315" s="26">
        <f t="shared" si="173"/>
        <v>1.689020641070737E-10</v>
      </c>
      <c r="ER315" s="26">
        <f t="shared" si="171"/>
        <v>1.020449970646914E-10</v>
      </c>
      <c r="ES315" s="26">
        <f t="shared" si="171"/>
        <v>6.1226998238814439E-11</v>
      </c>
      <c r="ET315" s="26">
        <f t="shared" si="171"/>
        <v>3.6484581142307953E-11</v>
      </c>
      <c r="EU315" s="26">
        <f t="shared" si="171"/>
        <v>2.1592915369936728E-11</v>
      </c>
      <c r="EV315" s="26">
        <f t="shared" si="171"/>
        <v>1.2693132683679364E-11</v>
      </c>
      <c r="EW315" s="26">
        <f t="shared" si="171"/>
        <v>7.4114264663094115E-12</v>
      </c>
      <c r="EX315" s="26">
        <f t="shared" si="171"/>
        <v>4.2986273504594963E-12</v>
      </c>
      <c r="EY315" s="26">
        <f t="shared" si="179"/>
        <v>2.4766925794037996E-12</v>
      </c>
      <c r="EZ315" s="26">
        <f t="shared" si="179"/>
        <v>1.4175806211060914E-12</v>
      </c>
      <c r="FA315" s="26">
        <f t="shared" si="179"/>
        <v>8.0607525513877415E-13</v>
      </c>
      <c r="FB315" s="26">
        <f t="shared" si="179"/>
        <v>4.5538017660436751E-13</v>
      </c>
      <c r="FC315" s="26">
        <f t="shared" si="179"/>
        <v>2.5560048622309927E-13</v>
      </c>
      <c r="FD315" s="26">
        <f t="shared" si="179"/>
        <v>1.4254642500903291E-13</v>
      </c>
      <c r="FE315" s="26">
        <f t="shared" si="179"/>
        <v>7.8990694113286839E-14</v>
      </c>
      <c r="FF315" s="26">
        <f t="shared" si="179"/>
        <v>4.3494875872506066E-14</v>
      </c>
      <c r="FG315" s="26">
        <f t="shared" si="179"/>
        <v>2.3799083024578588E-14</v>
      </c>
      <c r="FH315" s="26">
        <f t="shared" si="179"/>
        <v>1.2940751394614598E-14</v>
      </c>
    </row>
    <row r="316" spans="2:164" ht="19.2" customHeight="1" x14ac:dyDescent="0.3">
      <c r="B316" s="26">
        <f t="shared" si="163"/>
        <v>1.5155221207251018E-2</v>
      </c>
      <c r="C316" s="3">
        <v>93</v>
      </c>
      <c r="D316" s="26">
        <f t="shared" si="181"/>
        <v>2.4942636303474221E-40</v>
      </c>
      <c r="E316" s="26">
        <f t="shared" si="181"/>
        <v>2.1700093584022572E-38</v>
      </c>
      <c r="F316" s="26">
        <f t="shared" si="181"/>
        <v>9.4395407090497236E-37</v>
      </c>
      <c r="G316" s="26">
        <f t="shared" si="181"/>
        <v>2.7374668056244544E-35</v>
      </c>
      <c r="H316" s="26">
        <f t="shared" si="181"/>
        <v>5.9539903022331731E-34</v>
      </c>
      <c r="I316" s="26">
        <f t="shared" si="181"/>
        <v>1.0359943125885739E-32</v>
      </c>
      <c r="J316" s="26">
        <f t="shared" si="181"/>
        <v>1.5021917532534172E-31</v>
      </c>
      <c r="K316" s="26">
        <f t="shared" si="181"/>
        <v>1.8670097504721066E-30</v>
      </c>
      <c r="L316" s="26">
        <f t="shared" si="181"/>
        <v>2.0303731036384261E-29</v>
      </c>
      <c r="M316" s="26">
        <f t="shared" si="181"/>
        <v>1.9626940001838074E-28</v>
      </c>
      <c r="N316" s="26">
        <f t="shared" si="181"/>
        <v>1.7075437801599334E-27</v>
      </c>
      <c r="O316" s="26">
        <f t="shared" si="181"/>
        <v>1.3505118988537443E-26</v>
      </c>
      <c r="P316" s="26">
        <f t="shared" si="181"/>
        <v>9.7912112666897198E-26</v>
      </c>
      <c r="Q316" s="26">
        <f t="shared" si="181"/>
        <v>6.5525798477077444E-25</v>
      </c>
      <c r="R316" s="26">
        <f t="shared" si="181"/>
        <v>4.0719603339326555E-24</v>
      </c>
      <c r="S316" s="26">
        <f t="shared" si="181"/>
        <v>2.3617369936809393E-23</v>
      </c>
      <c r="T316" s="26">
        <f t="shared" si="184"/>
        <v>1.2841944903140126E-22</v>
      </c>
      <c r="U316" s="26">
        <f t="shared" si="184"/>
        <v>6.5720541563128419E-22</v>
      </c>
      <c r="V316" s="26">
        <f t="shared" si="184"/>
        <v>3.1764928422178901E-21</v>
      </c>
      <c r="W316" s="26">
        <f t="shared" si="184"/>
        <v>1.4544993540681953E-20</v>
      </c>
      <c r="X316" s="26">
        <f t="shared" si="184"/>
        <v>6.3270721901966801E-20</v>
      </c>
      <c r="Y316" s="26">
        <f t="shared" si="184"/>
        <v>2.6212156216529071E-19</v>
      </c>
      <c r="Z316" s="26">
        <f t="shared" si="184"/>
        <v>1.0365716321991006E-18</v>
      </c>
      <c r="AA316" s="26">
        <f t="shared" si="184"/>
        <v>3.920944869622698E-18</v>
      </c>
      <c r="AB316" s="26">
        <f t="shared" si="184"/>
        <v>1.4213425152382283E-17</v>
      </c>
      <c r="AC316" s="26">
        <f t="shared" si="184"/>
        <v>4.9462719530290391E-17</v>
      </c>
      <c r="AD316" s="26">
        <f t="shared" si="184"/>
        <v>1.6550986919750928E-16</v>
      </c>
      <c r="AE316" s="26">
        <f t="shared" si="184"/>
        <v>5.3330957852530831E-16</v>
      </c>
      <c r="AF316" s="26">
        <f t="shared" si="184"/>
        <v>1.6570690475607891E-15</v>
      </c>
      <c r="AG316" s="26">
        <f t="shared" si="184"/>
        <v>4.9712071426823609E-15</v>
      </c>
      <c r="AH316" s="26">
        <f t="shared" si="184"/>
        <v>1.4416500713778748E-14</v>
      </c>
      <c r="AI316" s="26">
        <f t="shared" si="183"/>
        <v>4.0459211680604989E-14</v>
      </c>
      <c r="AJ316" s="26">
        <f t="shared" si="183"/>
        <v>1.0999848175664475E-13</v>
      </c>
      <c r="AK316" s="26">
        <f t="shared" si="183"/>
        <v>2.8999599735842728E-13</v>
      </c>
      <c r="AL316" s="26">
        <f t="shared" si="183"/>
        <v>7.4204858147597535E-13</v>
      </c>
      <c r="AM316" s="26">
        <f t="shared" si="183"/>
        <v>1.8445207596688479E-12</v>
      </c>
      <c r="AN316" s="26">
        <f t="shared" si="183"/>
        <v>4.4575918358663971E-12</v>
      </c>
      <c r="AO316" s="26">
        <f t="shared" si="183"/>
        <v>1.0481364587037223E-11</v>
      </c>
      <c r="AP316" s="26">
        <f t="shared" si="183"/>
        <v>2.3996808396637838E-11</v>
      </c>
      <c r="AQ316" s="26">
        <f t="shared" si="183"/>
        <v>5.3531341807884292E-11</v>
      </c>
      <c r="AR316" s="26">
        <f t="shared" si="183"/>
        <v>1.1643066843214862E-10</v>
      </c>
      <c r="AS316" s="26">
        <f t="shared" si="183"/>
        <v>2.4706019886821756E-10</v>
      </c>
      <c r="AT316" s="26">
        <f t="shared" si="183"/>
        <v>5.1176755479844995E-10</v>
      </c>
      <c r="AU316" s="26">
        <f t="shared" si="183"/>
        <v>1.0354366806387255E-9</v>
      </c>
      <c r="AV316" s="26">
        <f t="shared" si="183"/>
        <v>2.047340709444744E-9</v>
      </c>
      <c r="AW316" s="26">
        <f t="shared" si="183"/>
        <v>3.9581920382598311E-9</v>
      </c>
      <c r="AX316" s="26">
        <f t="shared" si="183"/>
        <v>7.4861458114914315E-9</v>
      </c>
      <c r="AY316" s="26">
        <f t="shared" si="182"/>
        <v>1.3857333736165073E-8</v>
      </c>
      <c r="AZ316" s="26">
        <f t="shared" si="182"/>
        <v>2.5116417396799124E-8</v>
      </c>
      <c r="BA316" s="26">
        <f t="shared" si="182"/>
        <v>4.4594455377990317E-8</v>
      </c>
      <c r="BB316" s="26">
        <f t="shared" si="182"/>
        <v>7.7594352357703396E-8</v>
      </c>
      <c r="BC316" s="26">
        <f t="shared" si="182"/>
        <v>1.3236683637490549E-7</v>
      </c>
      <c r="BD316" s="26">
        <f t="shared" si="182"/>
        <v>2.2145989931955224E-7</v>
      </c>
      <c r="BE316" s="26">
        <f t="shared" si="182"/>
        <v>3.6352851397737849E-7</v>
      </c>
      <c r="BF316" s="26">
        <f t="shared" si="182"/>
        <v>5.8568482807466667E-7</v>
      </c>
      <c r="BG316" s="26">
        <f t="shared" si="182"/>
        <v>9.2644690986356645E-7</v>
      </c>
      <c r="BH316" s="26">
        <f t="shared" si="182"/>
        <v>1.4393014492523252E-6</v>
      </c>
      <c r="BI316" s="26">
        <f t="shared" si="182"/>
        <v>2.1968285278061828E-6</v>
      </c>
      <c r="BJ316" s="26">
        <f t="shared" si="182"/>
        <v>3.2952427917092564E-6</v>
      </c>
      <c r="BK316" s="26">
        <f t="shared" si="182"/>
        <v>4.8590868284526288E-6</v>
      </c>
      <c r="BL316" s="26">
        <f t="shared" si="182"/>
        <v>7.0456759012563375E-6</v>
      </c>
      <c r="BM316" s="26">
        <f t="shared" si="182"/>
        <v>1.0048750875562317E-5</v>
      </c>
      <c r="BN316" s="26">
        <f t="shared" si="182"/>
        <v>1.4100666551192275E-5</v>
      </c>
      <c r="BO316" s="26">
        <f t="shared" si="187"/>
        <v>1.9472349046884552E-5</v>
      </c>
      <c r="BP316" s="26">
        <f t="shared" si="187"/>
        <v>2.6470224485608764E-5</v>
      </c>
      <c r="BQ316" s="26">
        <f t="shared" si="187"/>
        <v>3.542937738843012E-5</v>
      </c>
      <c r="BR316" s="26">
        <f t="shared" si="187"/>
        <v>4.6702361102930572E-5</v>
      </c>
      <c r="BS316" s="26">
        <f t="shared" si="187"/>
        <v>6.064336441723829E-5</v>
      </c>
      <c r="BT316" s="26">
        <f t="shared" si="187"/>
        <v>7.7587833886760642E-5</v>
      </c>
      <c r="BU316" s="26">
        <f t="shared" si="187"/>
        <v>9.7828138378959305E-5</v>
      </c>
      <c r="BV316" s="26">
        <f t="shared" si="187"/>
        <v>1.2158640055670639E-4</v>
      </c>
      <c r="BW316" s="26">
        <f t="shared" si="187"/>
        <v>1.4898615279483764E-4</v>
      </c>
      <c r="BX316" s="26">
        <f t="shared" si="187"/>
        <v>1.8002493462709534E-4</v>
      </c>
      <c r="BY316" s="26">
        <f t="shared" si="187"/>
        <v>2.1455026455557963E-4</v>
      </c>
      <c r="BZ316" s="26">
        <f t="shared" si="187"/>
        <v>2.5224152724777571E-4</v>
      </c>
      <c r="CA316" s="26">
        <f t="shared" si="187"/>
        <v>2.9260017160741996E-4</v>
      </c>
      <c r="CB316" s="26">
        <f t="shared" si="187"/>
        <v>3.3495019644533638E-4</v>
      </c>
      <c r="CC316" s="26">
        <f t="shared" si="187"/>
        <v>3.7845022195771746E-4</v>
      </c>
      <c r="CD316" s="26">
        <f t="shared" si="185"/>
        <v>4.2211755526053141E-4</v>
      </c>
      <c r="CE316" s="26">
        <f t="shared" si="185"/>
        <v>4.6486363680590086E-4</v>
      </c>
      <c r="CF316" s="26">
        <f t="shared" si="185"/>
        <v>5.0553920502641723E-4</v>
      </c>
      <c r="CG316" s="26">
        <f t="shared" si="186"/>
        <v>5.4298655354689254E-4</v>
      </c>
      <c r="CH316" s="26">
        <f t="shared" si="186"/>
        <v>5.7609548973877665E-4</v>
      </c>
      <c r="CI316" s="26">
        <f t="shared" si="186"/>
        <v>6.0385912779847644E-4</v>
      </c>
      <c r="CJ316" s="26">
        <f t="shared" si="154"/>
        <v>6.2542552521985056E-4</v>
      </c>
      <c r="CK316" s="26">
        <f t="shared" si="178"/>
        <v>6.4014141993090591E-4</v>
      </c>
      <c r="CL316" s="26">
        <f t="shared" si="178"/>
        <v>6.4758492481382349E-4</v>
      </c>
      <c r="CM316" s="26">
        <f t="shared" si="178"/>
        <v>6.475849248138236E-4</v>
      </c>
      <c r="CN316" s="26">
        <f t="shared" si="178"/>
        <v>6.4022600521366645E-4</v>
      </c>
      <c r="CO316" s="26">
        <f t="shared" si="178"/>
        <v>6.2583890397291007E-4</v>
      </c>
      <c r="CP316" s="26">
        <f t="shared" si="178"/>
        <v>6.0497760717381278E-4</v>
      </c>
      <c r="CQ316" s="26">
        <f t="shared" si="178"/>
        <v>5.7838518488045887E-4</v>
      </c>
      <c r="CR316" s="26">
        <f t="shared" si="178"/>
        <v>5.4695120744130323E-4</v>
      </c>
      <c r="CS316" s="26">
        <f t="shared" si="178"/>
        <v>5.1166403276767117E-4</v>
      </c>
      <c r="CT316" s="26">
        <f t="shared" si="178"/>
        <v>4.7356139202965299E-4</v>
      </c>
      <c r="CU316" s="26">
        <f t="shared" si="178"/>
        <v>4.3368253796399818E-4</v>
      </c>
      <c r="CV316" s="26">
        <f t="shared" si="178"/>
        <v>3.9302480002987244E-4</v>
      </c>
      <c r="CW316" s="26">
        <f t="shared" si="178"/>
        <v>3.5250677940823645E-4</v>
      </c>
      <c r="CX316" s="26">
        <f t="shared" si="178"/>
        <v>3.1293969192363789E-4</v>
      </c>
      <c r="CY316" s="26">
        <f t="shared" si="178"/>
        <v>2.7500760805410654E-4</v>
      </c>
      <c r="CZ316" s="26">
        <f t="shared" si="178"/>
        <v>2.3925661900707273E-4</v>
      </c>
      <c r="DA316" s="26">
        <f t="shared" ref="DA316:DP331" si="189">$B316*DA$221</f>
        <v>2.060923351843103E-4</v>
      </c>
      <c r="DB316" s="26">
        <f t="shared" si="189"/>
        <v>1.7578463883367596E-4</v>
      </c>
      <c r="DC316" s="26">
        <f t="shared" si="189"/>
        <v>1.4847828717019296E-4</v>
      </c>
      <c r="DD316" s="26">
        <f t="shared" si="189"/>
        <v>1.2420779792121883E-4</v>
      </c>
      <c r="DE316" s="26">
        <f t="shared" si="189"/>
        <v>1.0291503256329562E-4</v>
      </c>
      <c r="DF316" s="26">
        <f t="shared" si="189"/>
        <v>8.4467998424591554E-5</v>
      </c>
      <c r="DG316" s="26">
        <f t="shared" si="189"/>
        <v>6.8679587504107278E-5</v>
      </c>
      <c r="DH316" s="26">
        <f t="shared" si="189"/>
        <v>5.5325223267197593E-5</v>
      </c>
      <c r="DI316" s="26">
        <f t="shared" si="189"/>
        <v>4.415866444262556E-5</v>
      </c>
      <c r="DJ316" s="26">
        <f t="shared" si="189"/>
        <v>3.4925489150076579E-5</v>
      </c>
      <c r="DK316" s="26">
        <f t="shared" si="189"/>
        <v>2.7374032036546504E-5</v>
      </c>
      <c r="DL316" s="26">
        <f t="shared" si="189"/>
        <v>2.1263757028388872E-5</v>
      </c>
      <c r="DM316" s="26">
        <f t="shared" si="189"/>
        <v>1.6371211163449827E-5</v>
      </c>
      <c r="DN316" s="26">
        <f t="shared" si="189"/>
        <v>1.2493819045790649E-5</v>
      </c>
      <c r="DO316" s="26">
        <f t="shared" si="189"/>
        <v>9.4518457129025014E-6</v>
      </c>
      <c r="DP316" s="26">
        <f t="shared" si="189"/>
        <v>7.0888842846768634E-6</v>
      </c>
      <c r="DQ316" s="26">
        <f t="shared" ref="DQ316:DX331" si="190">$B316*DQ$221</f>
        <v>5.2712216475802005E-6</v>
      </c>
      <c r="DR316" s="26">
        <f t="shared" si="190"/>
        <v>3.8864091808430684E-6</v>
      </c>
      <c r="DS316" s="26">
        <f t="shared" si="190"/>
        <v>2.8413243591037477E-6</v>
      </c>
      <c r="DT316" s="26">
        <f t="shared" si="190"/>
        <v>2.0599601603502084E-6</v>
      </c>
      <c r="DU316" s="26">
        <f t="shared" si="190"/>
        <v>1.4811283797559322E-6</v>
      </c>
      <c r="DV316" s="26">
        <f t="shared" si="190"/>
        <v>1.0562145003177581E-6</v>
      </c>
      <c r="DW316" s="26">
        <f t="shared" si="190"/>
        <v>7.4707854900524686E-7</v>
      </c>
      <c r="DX316" s="26">
        <f t="shared" si="190"/>
        <v>5.2415994970529297E-7</v>
      </c>
      <c r="DY316" s="26">
        <f t="shared" si="188"/>
        <v>3.6481532499488603E-7</v>
      </c>
      <c r="DZ316" s="26">
        <f t="shared" si="188"/>
        <v>2.5189629582980126E-7</v>
      </c>
      <c r="EA316" s="26">
        <f t="shared" si="188"/>
        <v>1.7255887982041376E-7</v>
      </c>
      <c r="EB316" s="26">
        <f t="shared" si="188"/>
        <v>1.1728611362793806E-7</v>
      </c>
      <c r="EC316" s="26">
        <f t="shared" si="188"/>
        <v>7.9099937097911473E-8</v>
      </c>
      <c r="ED316" s="26">
        <f t="shared" si="188"/>
        <v>5.2936111750140899E-8</v>
      </c>
      <c r="EE316" s="26">
        <f t="shared" si="173"/>
        <v>3.5156043681391119E-8</v>
      </c>
      <c r="EF316" s="26">
        <f t="shared" si="173"/>
        <v>2.3171028790008018E-8</v>
      </c>
      <c r="EG316" s="26">
        <f t="shared" si="173"/>
        <v>1.5156988757373561E-8</v>
      </c>
      <c r="EH316" s="26">
        <f t="shared" si="173"/>
        <v>9.8407315066530689E-9</v>
      </c>
      <c r="EI316" s="26">
        <f t="shared" si="173"/>
        <v>6.3418047487319656E-9</v>
      </c>
      <c r="EJ316" s="26">
        <f t="shared" si="173"/>
        <v>4.0568898024976032E-9</v>
      </c>
      <c r="EK316" s="26">
        <f t="shared" si="173"/>
        <v>2.5762730862576374E-9</v>
      </c>
      <c r="EL316" s="26">
        <f t="shared" si="173"/>
        <v>1.6241721630754541E-9</v>
      </c>
      <c r="EM316" s="26">
        <f t="shared" si="173"/>
        <v>1.0165681883997512E-9</v>
      </c>
      <c r="EN316" s="26">
        <f t="shared" si="173"/>
        <v>6.3172451707698612E-10</v>
      </c>
      <c r="EO316" s="26">
        <f t="shared" si="173"/>
        <v>3.8978746798367168E-10</v>
      </c>
      <c r="EP316" s="26">
        <f t="shared" si="173"/>
        <v>2.3881344869422105E-10</v>
      </c>
      <c r="EQ316" s="26">
        <f t="shared" si="173"/>
        <v>1.4529209815662252E-10</v>
      </c>
      <c r="ER316" s="26">
        <f t="shared" ref="ER316:FG332" si="191">$B316*ER$221</f>
        <v>8.7780642636293682E-11</v>
      </c>
      <c r="ES316" s="26">
        <f t="shared" si="191"/>
        <v>5.2668385581775863E-11</v>
      </c>
      <c r="ET316" s="26">
        <f t="shared" si="191"/>
        <v>3.1384585928867053E-11</v>
      </c>
      <c r="EU316" s="26">
        <f t="shared" si="191"/>
        <v>1.8574550855859549E-11</v>
      </c>
      <c r="EV316" s="26">
        <f t="shared" si="191"/>
        <v>1.0918823813917731E-11</v>
      </c>
      <c r="EW316" s="26">
        <f t="shared" si="191"/>
        <v>6.3754206161801385E-12</v>
      </c>
      <c r="EX316" s="26">
        <f t="shared" si="191"/>
        <v>3.6977439573845126E-12</v>
      </c>
      <c r="EY316" s="26">
        <f t="shared" si="191"/>
        <v>2.1304882403473543E-12</v>
      </c>
      <c r="EZ316" s="26">
        <f t="shared" si="191"/>
        <v>1.2194241901987881E-12</v>
      </c>
      <c r="FA316" s="26">
        <f t="shared" si="191"/>
        <v>6.9339806893657987E-13</v>
      </c>
      <c r="FB316" s="26">
        <f t="shared" si="191"/>
        <v>3.9172488310053118E-13</v>
      </c>
      <c r="FC316" s="26">
        <f t="shared" si="191"/>
        <v>2.1987138599836494E-13</v>
      </c>
      <c r="FD316" s="26">
        <f t="shared" si="191"/>
        <v>1.2262058065293152E-13</v>
      </c>
      <c r="FE316" s="26">
        <f t="shared" si="191"/>
        <v>6.7948984183472547E-14</v>
      </c>
      <c r="FF316" s="26">
        <f t="shared" si="191"/>
        <v>3.7414946987101986E-14</v>
      </c>
      <c r="FG316" s="26">
        <f t="shared" si="191"/>
        <v>2.0472329483508459E-14</v>
      </c>
      <c r="FH316" s="26">
        <f t="shared" si="179"/>
        <v>1.1131829156657717E-14</v>
      </c>
    </row>
    <row r="317" spans="2:164" ht="19.2" customHeight="1" x14ac:dyDescent="0.3">
      <c r="B317" s="26">
        <f t="shared" si="163"/>
        <v>1.2898060601915748E-2</v>
      </c>
      <c r="C317" s="3">
        <v>94</v>
      </c>
      <c r="D317" s="26">
        <f t="shared" si="181"/>
        <v>2.1227775577424849E-40</v>
      </c>
      <c r="E317" s="26">
        <f t="shared" si="181"/>
        <v>1.8468164752359617E-38</v>
      </c>
      <c r="F317" s="26">
        <f t="shared" si="181"/>
        <v>8.0336516672763525E-37</v>
      </c>
      <c r="G317" s="26">
        <f t="shared" si="181"/>
        <v>2.3297589835101715E-35</v>
      </c>
      <c r="H317" s="26">
        <f t="shared" si="181"/>
        <v>5.0672257891346106E-34</v>
      </c>
      <c r="I317" s="26">
        <f t="shared" si="181"/>
        <v>8.8169728730942379E-33</v>
      </c>
      <c r="J317" s="26">
        <f t="shared" si="181"/>
        <v>1.2784610665986518E-31</v>
      </c>
      <c r="K317" s="26">
        <f t="shared" si="181"/>
        <v>1.5889444684868977E-30</v>
      </c>
      <c r="L317" s="26">
        <f t="shared" si="181"/>
        <v>1.7279771094795099E-29</v>
      </c>
      <c r="M317" s="26">
        <f t="shared" si="181"/>
        <v>1.6703778724968558E-28</v>
      </c>
      <c r="N317" s="26">
        <f t="shared" si="181"/>
        <v>1.4532287490722823E-27</v>
      </c>
      <c r="O317" s="26">
        <f t="shared" si="181"/>
        <v>1.1493718288116963E-26</v>
      </c>
      <c r="P317" s="26">
        <f t="shared" si="181"/>
        <v>8.3329457588848588E-26</v>
      </c>
      <c r="Q317" s="26">
        <f t="shared" si="181"/>
        <v>5.5766637001767975E-25</v>
      </c>
      <c r="R317" s="26">
        <f t="shared" si="181"/>
        <v>3.4654981565384267E-24</v>
      </c>
      <c r="S317" s="26">
        <f t="shared" si="181"/>
        <v>2.0099889307922867E-23</v>
      </c>
      <c r="T317" s="26">
        <f t="shared" si="184"/>
        <v>1.0929314811183075E-22</v>
      </c>
      <c r="U317" s="26">
        <f t="shared" si="184"/>
        <v>5.5932375798407107E-22</v>
      </c>
      <c r="V317" s="26">
        <f t="shared" si="184"/>
        <v>2.7033981635896913E-21</v>
      </c>
      <c r="W317" s="26">
        <f t="shared" si="184"/>
        <v>1.2378717906963351E-20</v>
      </c>
      <c r="X317" s="26">
        <f t="shared" si="184"/>
        <v>5.3847422895290838E-20</v>
      </c>
      <c r="Y317" s="26">
        <f t="shared" si="184"/>
        <v>2.2308218056620463E-19</v>
      </c>
      <c r="Z317" s="26">
        <f t="shared" si="184"/>
        <v>8.8218862314816981E-19</v>
      </c>
      <c r="AA317" s="26">
        <f t="shared" si="184"/>
        <v>3.3369743571256973E-18</v>
      </c>
      <c r="AB317" s="26">
        <f t="shared" si="184"/>
        <v>1.2096532044580653E-17</v>
      </c>
      <c r="AC317" s="26">
        <f t="shared" si="184"/>
        <v>4.2095931515140719E-17</v>
      </c>
      <c r="AD317" s="26">
        <f t="shared" si="184"/>
        <v>1.4085946314681628E-16</v>
      </c>
      <c r="AE317" s="26">
        <f t="shared" si="184"/>
        <v>4.5388049236196404E-16</v>
      </c>
      <c r="AF317" s="26">
        <f t="shared" si="184"/>
        <v>1.4102715298389681E-15</v>
      </c>
      <c r="AG317" s="26">
        <f t="shared" si="184"/>
        <v>4.2308145895168982E-15</v>
      </c>
      <c r="AH317" s="26">
        <f t="shared" si="184"/>
        <v>1.2269362309598923E-14</v>
      </c>
      <c r="AI317" s="26">
        <f t="shared" si="183"/>
        <v>3.4433371643068041E-14</v>
      </c>
      <c r="AJ317" s="26">
        <f t="shared" si="183"/>
        <v>9.361572915459118E-14</v>
      </c>
      <c r="AK317" s="26">
        <f t="shared" si="183"/>
        <v>2.4680510413483146E-13</v>
      </c>
      <c r="AL317" s="26">
        <f t="shared" si="183"/>
        <v>6.315307076391273E-13</v>
      </c>
      <c r="AM317" s="26">
        <f t="shared" si="183"/>
        <v>1.5698049018458263E-12</v>
      </c>
      <c r="AN317" s="26">
        <f t="shared" si="183"/>
        <v>3.79369517946076E-12</v>
      </c>
      <c r="AO317" s="26">
        <f t="shared" si="183"/>
        <v>8.9203102868401814E-12</v>
      </c>
      <c r="AP317" s="26">
        <f t="shared" si="183"/>
        <v>2.0422815656713033E-11</v>
      </c>
      <c r="AQ317" s="26">
        <f t="shared" si="183"/>
        <v>4.555858877266744E-11</v>
      </c>
      <c r="AR317" s="26">
        <f t="shared" si="183"/>
        <v>9.9089930580551933E-11</v>
      </c>
      <c r="AS317" s="26">
        <f t="shared" si="183"/>
        <v>2.1026399903678068E-10</v>
      </c>
      <c r="AT317" s="26">
        <f t="shared" si="183"/>
        <v>4.3554685514761654E-10</v>
      </c>
      <c r="AU317" s="26">
        <f t="shared" si="183"/>
        <v>8.812227069265741E-10</v>
      </c>
      <c r="AV317" s="26">
        <f t="shared" si="183"/>
        <v>1.7424176250593547E-9</v>
      </c>
      <c r="AW317" s="26">
        <f t="shared" si="183"/>
        <v>3.3686740751147467E-9</v>
      </c>
      <c r="AX317" s="26">
        <f t="shared" si="183"/>
        <v>6.3711879246735519E-9</v>
      </c>
      <c r="AY317" s="26">
        <f t="shared" si="182"/>
        <v>1.1793475520140474E-8</v>
      </c>
      <c r="AZ317" s="26">
        <f t="shared" si="182"/>
        <v>2.1375674380254551E-8</v>
      </c>
      <c r="BA317" s="26">
        <f t="shared" si="182"/>
        <v>3.7952727981268318E-8</v>
      </c>
      <c r="BB317" s="26">
        <f t="shared" si="182"/>
        <v>6.6037746687407078E-8</v>
      </c>
      <c r="BC317" s="26">
        <f t="shared" si="182"/>
        <v>1.1265262670204711E-7</v>
      </c>
      <c r="BD317" s="26">
        <f t="shared" si="182"/>
        <v>1.884765100591932E-7</v>
      </c>
      <c r="BE317" s="26">
        <f t="shared" si="182"/>
        <v>3.0938596934244947E-7</v>
      </c>
      <c r="BF317" s="26">
        <f t="shared" si="182"/>
        <v>4.9845517282950306E-7</v>
      </c>
      <c r="BG317" s="26">
        <f t="shared" si="182"/>
        <v>7.8846545520303443E-7</v>
      </c>
      <c r="BH317" s="26">
        <f t="shared" si="182"/>
        <v>1.2249374036189989E-6</v>
      </c>
      <c r="BI317" s="26">
        <f t="shared" si="182"/>
        <v>1.8696413002605793E-6</v>
      </c>
      <c r="BJ317" s="26">
        <f t="shared" si="182"/>
        <v>2.8044619503908534E-6</v>
      </c>
      <c r="BK317" s="26">
        <f t="shared" si="182"/>
        <v>4.1353930454915945E-6</v>
      </c>
      <c r="BL317" s="26">
        <f t="shared" si="182"/>
        <v>5.9963199159628342E-6</v>
      </c>
      <c r="BM317" s="26">
        <f t="shared" si="182"/>
        <v>8.5521284047338778E-6</v>
      </c>
      <c r="BN317" s="26">
        <f t="shared" si="182"/>
        <v>1.2000567277610435E-5</v>
      </c>
      <c r="BO317" s="26">
        <f t="shared" si="187"/>
        <v>1.6572211954795349E-5</v>
      </c>
      <c r="BP317" s="26">
        <f t="shared" si="187"/>
        <v>2.2527850626049991E-5</v>
      </c>
      <c r="BQ317" s="26">
        <f t="shared" si="187"/>
        <v>3.0152661607174542E-5</v>
      </c>
      <c r="BR317" s="26">
        <f t="shared" si="187"/>
        <v>3.9746690300366404E-5</v>
      </c>
      <c r="BS317" s="26">
        <f t="shared" si="187"/>
        <v>5.1611373972117641E-5</v>
      </c>
      <c r="BT317" s="26">
        <f t="shared" si="187"/>
        <v>6.6032199052562174E-5</v>
      </c>
      <c r="BU317" s="26">
        <f t="shared" si="187"/>
        <v>8.3257990109752519E-5</v>
      </c>
      <c r="BV317" s="26">
        <f t="shared" si="187"/>
        <v>1.0347778770783512E-4</v>
      </c>
      <c r="BW317" s="26">
        <f t="shared" si="187"/>
        <v>1.2679672578284044E-4</v>
      </c>
      <c r="BX317" s="26">
        <f t="shared" si="187"/>
        <v>1.5321271032093207E-4</v>
      </c>
      <c r="BY317" s="26">
        <f t="shared" si="187"/>
        <v>1.8259596983453567E-4</v>
      </c>
      <c r="BZ317" s="26">
        <f t="shared" si="187"/>
        <v>2.1467364021087273E-4</v>
      </c>
      <c r="CA317" s="26">
        <f t="shared" si="187"/>
        <v>2.4902142264461249E-4</v>
      </c>
      <c r="CB317" s="26">
        <f t="shared" si="187"/>
        <v>2.8506399697475406E-4</v>
      </c>
      <c r="CC317" s="26">
        <f t="shared" si="187"/>
        <v>3.2208529528316348E-4</v>
      </c>
      <c r="CD317" s="26">
        <f t="shared" si="185"/>
        <v>3.5924898320045194E-4</v>
      </c>
      <c r="CE317" s="26">
        <f t="shared" si="185"/>
        <v>3.9562862706885141E-4</v>
      </c>
      <c r="CF317" s="26">
        <f t="shared" si="185"/>
        <v>4.3024613193737597E-4</v>
      </c>
      <c r="CG317" s="26">
        <f t="shared" si="186"/>
        <v>4.6211621578458897E-4</v>
      </c>
      <c r="CH317" s="26">
        <f t="shared" si="186"/>
        <v>4.9029403382023498E-4</v>
      </c>
      <c r="CI317" s="26">
        <f t="shared" si="186"/>
        <v>5.1392266195614972E-4</v>
      </c>
      <c r="CJ317" s="26">
        <f t="shared" si="154"/>
        <v>5.3227704274029779E-4</v>
      </c>
      <c r="CK317" s="26">
        <f t="shared" si="178"/>
        <v>5.4480120845183428E-4</v>
      </c>
      <c r="CL317" s="26">
        <f t="shared" si="178"/>
        <v>5.5113610622453007E-4</v>
      </c>
      <c r="CM317" s="26">
        <f t="shared" si="178"/>
        <v>5.5113610622453018E-4</v>
      </c>
      <c r="CN317" s="26">
        <f t="shared" si="178"/>
        <v>5.4487319592652411E-4</v>
      </c>
      <c r="CO317" s="26">
        <f t="shared" si="178"/>
        <v>5.3262885444502932E-4</v>
      </c>
      <c r="CP317" s="26">
        <f t="shared" si="178"/>
        <v>5.1487455929686145E-4</v>
      </c>
      <c r="CQ317" s="26">
        <f t="shared" si="178"/>
        <v>4.9224271053656019E-4</v>
      </c>
      <c r="CR317" s="26">
        <f t="shared" si="178"/>
        <v>4.6549038931174695E-4</v>
      </c>
      <c r="CS317" s="26">
        <f t="shared" si="178"/>
        <v>4.3545875129163459E-4</v>
      </c>
      <c r="CT317" s="26">
        <f t="shared" si="178"/>
        <v>4.030309719401298E-4</v>
      </c>
      <c r="CU317" s="26">
        <f t="shared" si="178"/>
        <v>3.6909152167148741E-4</v>
      </c>
      <c r="CV317" s="26">
        <f t="shared" si="178"/>
        <v>3.3448919151478471E-4</v>
      </c>
      <c r="CW317" s="26">
        <f t="shared" si="178"/>
        <v>3.0000576970913714E-4</v>
      </c>
      <c r="CX317" s="26">
        <f t="shared" si="178"/>
        <v>2.6633165270096817E-4</v>
      </c>
      <c r="CY317" s="26">
        <f t="shared" si="178"/>
        <v>2.3404902813115426E-4</v>
      </c>
      <c r="CZ317" s="26">
        <f t="shared" ref="CZ317" si="192">$B317*CZ$221</f>
        <v>2.0362265447410423E-4</v>
      </c>
      <c r="DA317" s="26">
        <f t="shared" si="189"/>
        <v>1.7539773207175328E-4</v>
      </c>
      <c r="DB317" s="26">
        <f t="shared" si="189"/>
        <v>1.4960394794355386E-4</v>
      </c>
      <c r="DC317" s="26">
        <f t="shared" si="189"/>
        <v>1.2636449971931303E-4</v>
      </c>
      <c r="DD317" s="26">
        <f t="shared" si="189"/>
        <v>1.0570876418827124E-4</v>
      </c>
      <c r="DE317" s="26">
        <f t="shared" si="189"/>
        <v>8.7587261755996191E-5</v>
      </c>
      <c r="DF317" s="26">
        <f t="shared" si="189"/>
        <v>7.188765823369487E-5</v>
      </c>
      <c r="DG317" s="26">
        <f t="shared" si="189"/>
        <v>5.8450712769452948E-5</v>
      </c>
      <c r="DH317" s="26">
        <f t="shared" si="189"/>
        <v>4.7085296397614928E-5</v>
      </c>
      <c r="DI317" s="26">
        <f t="shared" si="189"/>
        <v>3.7581842078830227E-5</v>
      </c>
      <c r="DJ317" s="26">
        <f t="shared" si="189"/>
        <v>2.9723820553256632E-5</v>
      </c>
      <c r="DK317" s="26">
        <f t="shared" si="189"/>
        <v>2.3297048541741682E-5</v>
      </c>
      <c r="DL317" s="26">
        <f t="shared" si="189"/>
        <v>1.8096814492245832E-5</v>
      </c>
      <c r="DM317" s="26">
        <f t="shared" si="189"/>
        <v>1.3932945671021117E-5</v>
      </c>
      <c r="DN317" s="26">
        <f t="shared" si="189"/>
        <v>1.0633037485779266E-5</v>
      </c>
      <c r="DO317" s="26">
        <f t="shared" si="189"/>
        <v>8.0441240109808441E-6</v>
      </c>
      <c r="DP317" s="26">
        <f t="shared" si="189"/>
        <v>6.0330930082356225E-6</v>
      </c>
      <c r="DQ317" s="26">
        <f t="shared" si="190"/>
        <v>4.4861460830469753E-6</v>
      </c>
      <c r="DR317" s="26">
        <f t="shared" si="190"/>
        <v>3.3075822815685657E-6</v>
      </c>
      <c r="DS317" s="26">
        <f t="shared" si="190"/>
        <v>2.4181483907265914E-6</v>
      </c>
      <c r="DT317" s="26">
        <f t="shared" si="190"/>
        <v>1.7531575832767712E-6</v>
      </c>
      <c r="DU317" s="26">
        <f t="shared" si="190"/>
        <v>1.2605347912816433E-6</v>
      </c>
      <c r="DV317" s="26">
        <f t="shared" si="190"/>
        <v>8.9890595771724007E-7</v>
      </c>
      <c r="DW317" s="26">
        <f t="shared" si="190"/>
        <v>6.3581153106829459E-7</v>
      </c>
      <c r="DX317" s="26">
        <f t="shared" si="190"/>
        <v>4.4609357421727013E-7</v>
      </c>
      <c r="DY317" s="26">
        <f t="shared" si="188"/>
        <v>3.1048112765522183E-7</v>
      </c>
      <c r="DZ317" s="26">
        <f t="shared" si="188"/>
        <v>2.1437982623812854E-7</v>
      </c>
      <c r="EA317" s="26">
        <f t="shared" si="188"/>
        <v>1.4685862112375626E-7</v>
      </c>
      <c r="EB317" s="26">
        <f t="shared" si="188"/>
        <v>9.9817969045053571E-8</v>
      </c>
      <c r="EC317" s="26">
        <f t="shared" si="188"/>
        <v>6.7319095402477773E-8</v>
      </c>
      <c r="ED317" s="26">
        <f t="shared" si="188"/>
        <v>4.505201000011987E-8</v>
      </c>
      <c r="EE317" s="26">
        <f t="shared" si="173"/>
        <v>2.9920037175651989E-8</v>
      </c>
      <c r="EF317" s="26">
        <f t="shared" si="173"/>
        <v>1.9720024502134464E-8</v>
      </c>
      <c r="EG317" s="26">
        <f t="shared" si="173"/>
        <v>1.2899564899892379E-8</v>
      </c>
      <c r="EH317" s="26">
        <f t="shared" si="173"/>
        <v>8.3750906439600501E-9</v>
      </c>
      <c r="EI317" s="26">
        <f t="shared" si="173"/>
        <v>5.3972806372186885E-9</v>
      </c>
      <c r="EJ317" s="26">
        <f t="shared" ref="EJ317:ER332" si="193">$B317*EJ$221</f>
        <v>3.4526721723383819E-9</v>
      </c>
      <c r="EK317" s="26">
        <f t="shared" si="193"/>
        <v>2.1925728393681997E-9</v>
      </c>
      <c r="EL317" s="26">
        <f t="shared" si="193"/>
        <v>1.3822741813408106E-9</v>
      </c>
      <c r="EM317" s="26">
        <f t="shared" si="193"/>
        <v>8.6516441565936186E-10</v>
      </c>
      <c r="EN317" s="26">
        <f t="shared" si="193"/>
        <v>5.3763788687403021E-10</v>
      </c>
      <c r="EO317" s="26">
        <f t="shared" si="193"/>
        <v>3.3173401530525213E-10</v>
      </c>
      <c r="EP317" s="26">
        <f t="shared" si="193"/>
        <v>2.0324548825040068E-10</v>
      </c>
      <c r="EQ317" s="26">
        <f t="shared" si="193"/>
        <v>1.2365284949499777E-10</v>
      </c>
      <c r="ER317" s="26">
        <f t="shared" si="193"/>
        <v>7.4706929903228584E-11</v>
      </c>
      <c r="ES317" s="26">
        <f t="shared" si="191"/>
        <v>4.4824157941936861E-11</v>
      </c>
      <c r="ET317" s="26">
        <f t="shared" si="191"/>
        <v>2.6710285896908103E-11</v>
      </c>
      <c r="EU317" s="26">
        <f t="shared" si="191"/>
        <v>1.5808128387965556E-11</v>
      </c>
      <c r="EV317" s="26">
        <f t="shared" si="191"/>
        <v>9.2926160118448683E-12</v>
      </c>
      <c r="EW317" s="26">
        <f t="shared" si="191"/>
        <v>5.4258898861107513E-12</v>
      </c>
      <c r="EX317" s="26">
        <f t="shared" si="191"/>
        <v>3.1470161339442626E-12</v>
      </c>
      <c r="EY317" s="26">
        <f t="shared" si="191"/>
        <v>1.8131814811466826E-12</v>
      </c>
      <c r="EZ317" s="26">
        <f t="shared" si="191"/>
        <v>1.0378078214457761E-12</v>
      </c>
      <c r="FA317" s="26">
        <f t="shared" si="191"/>
        <v>5.901260161162376E-13</v>
      </c>
      <c r="FB317" s="26">
        <f t="shared" si="191"/>
        <v>3.333828792344943E-13</v>
      </c>
      <c r="FC317" s="26">
        <f t="shared" si="191"/>
        <v>1.8712458382839551E-13</v>
      </c>
      <c r="FD317" s="26">
        <f t="shared" si="191"/>
        <v>1.0435794098121821E-13</v>
      </c>
      <c r="FE317" s="26">
        <f t="shared" si="191"/>
        <v>5.782892270933827E-14</v>
      </c>
      <c r="FF317" s="26">
        <f t="shared" si="191"/>
        <v>3.1842508074129319E-14</v>
      </c>
      <c r="FG317" s="26">
        <f t="shared" si="191"/>
        <v>1.74232591349008E-14</v>
      </c>
      <c r="FH317" s="26">
        <f t="shared" si="179"/>
        <v>9.4738971546023045E-15</v>
      </c>
    </row>
    <row r="318" spans="2:164" ht="19.2" customHeight="1" x14ac:dyDescent="0.3">
      <c r="B318" s="26">
        <f t="shared" si="163"/>
        <v>1.0861524717402734E-2</v>
      </c>
      <c r="C318" s="3">
        <v>95</v>
      </c>
      <c r="D318" s="26">
        <f t="shared" si="181"/>
        <v>1.7876021538884082E-40</v>
      </c>
      <c r="E318" s="26">
        <f t="shared" si="181"/>
        <v>1.5552138738829149E-38</v>
      </c>
      <c r="F318" s="26">
        <f t="shared" si="181"/>
        <v>6.7651803513906114E-37</v>
      </c>
      <c r="G318" s="26">
        <f t="shared" si="181"/>
        <v>1.9619023019033021E-35</v>
      </c>
      <c r="H318" s="26">
        <f t="shared" si="181"/>
        <v>4.2671375066396713E-34</v>
      </c>
      <c r="I318" s="26">
        <f t="shared" si="181"/>
        <v>7.4248192615530417E-33</v>
      </c>
      <c r="J318" s="26">
        <f t="shared" si="181"/>
        <v>1.0765987929251803E-31</v>
      </c>
      <c r="K318" s="26">
        <f t="shared" si="181"/>
        <v>1.3380584997784399E-30</v>
      </c>
      <c r="L318" s="26">
        <f t="shared" si="181"/>
        <v>1.4551386185090607E-29</v>
      </c>
      <c r="M318" s="26">
        <f t="shared" si="181"/>
        <v>1.4066339978920888E-28</v>
      </c>
      <c r="N318" s="26">
        <f t="shared" si="181"/>
        <v>1.2237715781661324E-27</v>
      </c>
      <c r="O318" s="26">
        <f t="shared" si="181"/>
        <v>9.6789206636774408E-27</v>
      </c>
      <c r="P318" s="26">
        <f t="shared" si="181"/>
        <v>7.0172174811661961E-26</v>
      </c>
      <c r="Q318" s="26">
        <f t="shared" si="181"/>
        <v>4.6961378527804605E-25</v>
      </c>
      <c r="R318" s="26">
        <f t="shared" si="181"/>
        <v>2.9183142370849902E-24</v>
      </c>
      <c r="S318" s="26">
        <f t="shared" si="181"/>
        <v>1.6926222575092941E-23</v>
      </c>
      <c r="T318" s="26">
        <f t="shared" si="184"/>
        <v>9.2036335252067992E-23</v>
      </c>
      <c r="U318" s="26">
        <f t="shared" si="184"/>
        <v>4.7100948040763875E-22</v>
      </c>
      <c r="V318" s="26">
        <f t="shared" si="184"/>
        <v>2.2765458219702659E-21</v>
      </c>
      <c r="W318" s="26">
        <f t="shared" si="184"/>
        <v>1.0424183500600716E-20</v>
      </c>
      <c r="X318" s="26">
        <f t="shared" si="184"/>
        <v>4.5345198227613334E-20</v>
      </c>
      <c r="Y318" s="26">
        <f t="shared" si="184"/>
        <v>1.8785867837154073E-19</v>
      </c>
      <c r="Z318" s="26">
        <f t="shared" si="184"/>
        <v>7.4289568265109032E-19</v>
      </c>
      <c r="AA318" s="26">
        <f t="shared" si="184"/>
        <v>2.8100836691584816E-18</v>
      </c>
      <c r="AB318" s="26">
        <f t="shared" si="184"/>
        <v>1.0186553300699497E-17</v>
      </c>
      <c r="AC318" s="26">
        <f t="shared" si="184"/>
        <v>3.5449205486434286E-17</v>
      </c>
      <c r="AD318" s="26">
        <f t="shared" si="184"/>
        <v>1.1861849528152949E-16</v>
      </c>
      <c r="AE318" s="26">
        <f t="shared" si="184"/>
        <v>3.8221515146270654E-16</v>
      </c>
      <c r="AF318" s="26">
        <f t="shared" si="184"/>
        <v>1.1875970777591309E-15</v>
      </c>
      <c r="AG318" s="26">
        <f t="shared" si="184"/>
        <v>3.5627912332773875E-15</v>
      </c>
      <c r="AH318" s="26">
        <f t="shared" si="184"/>
        <v>1.0332094576504356E-14</v>
      </c>
      <c r="AI318" s="26">
        <f t="shared" si="183"/>
        <v>2.8996523488899396E-14</v>
      </c>
      <c r="AJ318" s="26">
        <f t="shared" si="183"/>
        <v>7.8834298235445192E-14</v>
      </c>
      <c r="AK318" s="26">
        <f t="shared" si="183"/>
        <v>2.0783587716617384E-13</v>
      </c>
      <c r="AL318" s="26">
        <f t="shared" si="183"/>
        <v>5.3181533274873877E-13</v>
      </c>
      <c r="AM318" s="26">
        <f t="shared" si="183"/>
        <v>1.3219409699754326E-12</v>
      </c>
      <c r="AN318" s="26">
        <f t="shared" si="183"/>
        <v>3.1946906774406396E-12</v>
      </c>
      <c r="AO318" s="26">
        <f t="shared" si="183"/>
        <v>7.5118402415496256E-12</v>
      </c>
      <c r="AP318" s="26">
        <f t="shared" si="183"/>
        <v>1.7198160553021499E-11</v>
      </c>
      <c r="AQ318" s="26">
        <f t="shared" si="183"/>
        <v>3.8365127387509415E-11</v>
      </c>
      <c r="AR318" s="26">
        <f t="shared" si="183"/>
        <v>8.3444152067833196E-11</v>
      </c>
      <c r="AS318" s="26">
        <f t="shared" si="183"/>
        <v>1.7706442024149949E-10</v>
      </c>
      <c r="AT318" s="26">
        <f t="shared" si="183"/>
        <v>3.6677629907167708E-10</v>
      </c>
      <c r="AU318" s="26">
        <f t="shared" si="183"/>
        <v>7.4208227951711492E-10</v>
      </c>
      <c r="AV318" s="26">
        <f t="shared" si="183"/>
        <v>1.4672990526815618E-9</v>
      </c>
      <c r="AW318" s="26">
        <f t="shared" si="183"/>
        <v>2.8367781685176813E-9</v>
      </c>
      <c r="AX318" s="26">
        <f t="shared" si="183"/>
        <v>5.3652108839356221E-9</v>
      </c>
      <c r="AY318" s="26">
        <f t="shared" si="182"/>
        <v>9.9313478064340835E-9</v>
      </c>
      <c r="AZ318" s="26">
        <f t="shared" si="182"/>
        <v>1.8000567899161725E-8</v>
      </c>
      <c r="BA318" s="26">
        <f t="shared" si="182"/>
        <v>3.1960191984225948E-8</v>
      </c>
      <c r="BB318" s="26">
        <f t="shared" si="182"/>
        <v>5.5610734052553321E-8</v>
      </c>
      <c r="BC318" s="26">
        <f t="shared" si="182"/>
        <v>9.4865369854355452E-8</v>
      </c>
      <c r="BD318" s="26">
        <f t="shared" si="182"/>
        <v>1.5871706110247848E-7</v>
      </c>
      <c r="BE318" s="26">
        <f t="shared" si="182"/>
        <v>2.6053555313048372E-7</v>
      </c>
      <c r="BF318" s="26">
        <f t="shared" si="182"/>
        <v>4.1975172448800251E-7</v>
      </c>
      <c r="BG318" s="26">
        <f t="shared" si="182"/>
        <v>6.6397090964466052E-7</v>
      </c>
      <c r="BH318" s="26">
        <f t="shared" si="182"/>
        <v>1.0315262346265254E-6</v>
      </c>
      <c r="BI318" s="26">
        <f t="shared" si="182"/>
        <v>1.5744347791668034E-6</v>
      </c>
      <c r="BJ318" s="26">
        <f t="shared" si="182"/>
        <v>2.3616521687501924E-6</v>
      </c>
      <c r="BK318" s="26">
        <f t="shared" si="182"/>
        <v>3.4824362488350268E-6</v>
      </c>
      <c r="BL318" s="26">
        <f t="shared" si="182"/>
        <v>5.0495325608108071E-6</v>
      </c>
      <c r="BM318" s="26">
        <f t="shared" si="182"/>
        <v>7.2017923408285286E-6</v>
      </c>
      <c r="BN318" s="26">
        <f t="shared" si="182"/>
        <v>1.0105740865356155E-5</v>
      </c>
      <c r="BO318" s="26">
        <f t="shared" si="187"/>
        <v>1.3955546909301344E-5</v>
      </c>
      <c r="BP318" s="26">
        <f t="shared" si="187"/>
        <v>1.8970821579831568E-5</v>
      </c>
      <c r="BQ318" s="26">
        <f t="shared" si="187"/>
        <v>2.5391715037620664E-5</v>
      </c>
      <c r="BR318" s="26">
        <f t="shared" si="187"/>
        <v>3.3470897095045388E-5</v>
      </c>
      <c r="BS318" s="26">
        <f t="shared" si="187"/>
        <v>4.3462209660730642E-5</v>
      </c>
      <c r="BT318" s="26">
        <f t="shared" si="187"/>
        <v>5.5606062360052353E-5</v>
      </c>
      <c r="BU318" s="26">
        <f t="shared" si="187"/>
        <v>7.0111991671370529E-5</v>
      </c>
      <c r="BV318" s="26">
        <f t="shared" si="187"/>
        <v>8.7139189648703243E-5</v>
      </c>
      <c r="BW318" s="26">
        <f t="shared" si="187"/>
        <v>1.0677619013291825E-4</v>
      </c>
      <c r="BX318" s="26">
        <f t="shared" si="187"/>
        <v>1.2902122974394278E-4</v>
      </c>
      <c r="BY318" s="26">
        <f t="shared" si="187"/>
        <v>1.5376502722908267E-4</v>
      </c>
      <c r="BZ318" s="26">
        <f t="shared" si="187"/>
        <v>1.8077780228284017E-4</v>
      </c>
      <c r="CA318" s="26">
        <f t="shared" si="187"/>
        <v>2.0970225064809471E-4</v>
      </c>
      <c r="CB318" s="26">
        <f t="shared" si="187"/>
        <v>2.4005389218926659E-4</v>
      </c>
      <c r="CC318" s="26">
        <f t="shared" si="187"/>
        <v>2.7122972234371658E-4</v>
      </c>
      <c r="CD318" s="26">
        <f t="shared" si="185"/>
        <v>3.0252545953722261E-4</v>
      </c>
      <c r="CE318" s="26">
        <f t="shared" si="185"/>
        <v>3.3316094911061165E-4</v>
      </c>
      <c r="CF318" s="26">
        <f t="shared" si="185"/>
        <v>3.6231253215779027E-4</v>
      </c>
      <c r="CG318" s="26">
        <f t="shared" si="186"/>
        <v>3.8915049750281173E-4</v>
      </c>
      <c r="CH318" s="26">
        <f t="shared" si="186"/>
        <v>4.1287918637493464E-4</v>
      </c>
      <c r="CI318" s="26">
        <f t="shared" si="186"/>
        <v>4.3277697848938918E-4</v>
      </c>
      <c r="CJ318" s="26">
        <f t="shared" si="154"/>
        <v>4.4823329914972444E-4</v>
      </c>
      <c r="CK318" s="26">
        <f t="shared" ref="CK318:CZ336" si="194">$B318*CK$221</f>
        <v>4.5877996501207094E-4</v>
      </c>
      <c r="CL318" s="26">
        <f t="shared" si="194"/>
        <v>4.6411461576802528E-4</v>
      </c>
      <c r="CM318" s="26">
        <f t="shared" si="194"/>
        <v>4.6411461576802534E-4</v>
      </c>
      <c r="CN318" s="26">
        <f t="shared" si="194"/>
        <v>4.5884058604338864E-4</v>
      </c>
      <c r="CO318" s="26">
        <f t="shared" si="194"/>
        <v>4.4852956163791936E-4</v>
      </c>
      <c r="CP318" s="26">
        <f t="shared" si="194"/>
        <v>4.3357857624998854E-4</v>
      </c>
      <c r="CQ318" s="26">
        <f t="shared" si="194"/>
        <v>4.145201772939454E-4</v>
      </c>
      <c r="CR318" s="26">
        <f t="shared" si="194"/>
        <v>3.919919067888395E-4</v>
      </c>
      <c r="CS318" s="26">
        <f t="shared" si="194"/>
        <v>3.6670210635085011E-4</v>
      </c>
      <c r="CT318" s="26">
        <f t="shared" si="194"/>
        <v>3.3939450268642506E-4</v>
      </c>
      <c r="CU318" s="26">
        <f t="shared" si="194"/>
        <v>3.1081391298651571E-4</v>
      </c>
      <c r="CV318" s="26">
        <f t="shared" si="194"/>
        <v>2.8167510864402921E-4</v>
      </c>
      <c r="CW318" s="26">
        <f t="shared" si="194"/>
        <v>2.5263643764979963E-4</v>
      </c>
      <c r="CX318" s="26">
        <f t="shared" si="194"/>
        <v>2.2427928648502578E-4</v>
      </c>
      <c r="CY318" s="26">
        <f t="shared" si="194"/>
        <v>1.9709391842623515E-4</v>
      </c>
      <c r="CZ318" s="26">
        <f t="shared" si="194"/>
        <v>1.7147170903082461E-4</v>
      </c>
      <c r="DA318" s="26">
        <f t="shared" si="189"/>
        <v>1.4770335332358169E-4</v>
      </c>
      <c r="DB318" s="26">
        <f t="shared" si="189"/>
        <v>1.2598227195246639E-4</v>
      </c>
      <c r="DC318" s="26">
        <f t="shared" si="189"/>
        <v>1.0641221028994782E-4</v>
      </c>
      <c r="DD318" s="26">
        <f t="shared" si="189"/>
        <v>8.9017906684859982E-5</v>
      </c>
      <c r="DE318" s="26">
        <f t="shared" si="189"/>
        <v>7.3757694110312567E-5</v>
      </c>
      <c r="DF318" s="26">
        <f t="shared" si="189"/>
        <v>6.053697535469041E-5</v>
      </c>
      <c r="DG318" s="26">
        <f t="shared" si="189"/>
        <v>4.9221652858486688E-5</v>
      </c>
      <c r="DH318" s="26">
        <f t="shared" si="189"/>
        <v>3.9650775913780988E-5</v>
      </c>
      <c r="DI318" s="26">
        <f t="shared" si="189"/>
        <v>3.1647867013751765E-5</v>
      </c>
      <c r="DJ318" s="26">
        <f t="shared" si="189"/>
        <v>2.5030585729058211E-5</v>
      </c>
      <c r="DK318" s="26">
        <f t="shared" si="189"/>
        <v>1.9618567193045624E-5</v>
      </c>
      <c r="DL318" s="26">
        <f t="shared" si="189"/>
        <v>1.5239422730312277E-5</v>
      </c>
      <c r="DM318" s="26">
        <f t="shared" si="189"/>
        <v>1.1733006880859886E-5</v>
      </c>
      <c r="DN318" s="26">
        <f t="shared" si="189"/>
        <v>8.9541368301299064E-6</v>
      </c>
      <c r="DO318" s="26">
        <f t="shared" si="189"/>
        <v>6.7739991671417627E-6</v>
      </c>
      <c r="DP318" s="26">
        <f t="shared" si="189"/>
        <v>5.0804993753563127E-6</v>
      </c>
      <c r="DQ318" s="26">
        <f t="shared" si="190"/>
        <v>3.7778072278290311E-6</v>
      </c>
      <c r="DR318" s="26">
        <f t="shared" si="190"/>
        <v>2.7853324476366866E-6</v>
      </c>
      <c r="DS318" s="26">
        <f t="shared" si="190"/>
        <v>2.0363354869276557E-6</v>
      </c>
      <c r="DT318" s="26">
        <f t="shared" si="190"/>
        <v>1.4763432280225441E-6</v>
      </c>
      <c r="DU318" s="26">
        <f t="shared" si="190"/>
        <v>1.0615029821319101E-6</v>
      </c>
      <c r="DV318" s="26">
        <f t="shared" si="190"/>
        <v>7.5697343807767579E-7</v>
      </c>
      <c r="DW318" s="26">
        <f t="shared" si="190"/>
        <v>5.3542023668909012E-7</v>
      </c>
      <c r="DX318" s="26">
        <f t="shared" si="190"/>
        <v>3.7565774670928008E-7</v>
      </c>
      <c r="DY318" s="26">
        <f t="shared" si="188"/>
        <v>2.6145779170966045E-7</v>
      </c>
      <c r="DZ318" s="26">
        <f t="shared" si="188"/>
        <v>1.8053037999000296E-7</v>
      </c>
      <c r="EA318" s="26">
        <f t="shared" si="188"/>
        <v>1.2367041778842629E-7</v>
      </c>
      <c r="EB318" s="26">
        <f t="shared" si="188"/>
        <v>8.4057237090571416E-8</v>
      </c>
      <c r="EC318" s="26">
        <f t="shared" si="188"/>
        <v>5.6689764549454964E-8</v>
      </c>
      <c r="ED318" s="26">
        <f t="shared" si="188"/>
        <v>3.793853473694304E-8</v>
      </c>
      <c r="EE318" s="26">
        <f t="shared" si="188"/>
        <v>2.5195820779496408E-8</v>
      </c>
      <c r="EF318" s="26">
        <f t="shared" si="188"/>
        <v>1.6606336422850072E-8</v>
      </c>
      <c r="EG318" s="26">
        <f t="shared" si="188"/>
        <v>1.0862791494646213E-8</v>
      </c>
      <c r="EH318" s="26">
        <f t="shared" si="188"/>
        <v>7.0527079107031992E-9</v>
      </c>
      <c r="EI318" s="26">
        <f t="shared" si="188"/>
        <v>4.5450784313420534E-9</v>
      </c>
      <c r="EJ318" s="26">
        <f t="shared" si="188"/>
        <v>2.9075134082849528E-9</v>
      </c>
      <c r="EK318" s="26">
        <f t="shared" si="188"/>
        <v>1.8463771278890103E-9</v>
      </c>
      <c r="EL318" s="26">
        <f t="shared" si="188"/>
        <v>1.1640203632343666E-9</v>
      </c>
      <c r="EM318" s="26">
        <f t="shared" si="188"/>
        <v>7.2855950792367306E-10</v>
      </c>
      <c r="EN318" s="26">
        <f t="shared" si="188"/>
        <v>4.5274769420970961E-10</v>
      </c>
      <c r="EO318" s="26">
        <f t="shared" si="193"/>
        <v>2.7935496025705443E-10</v>
      </c>
      <c r="EP318" s="26">
        <f t="shared" si="193"/>
        <v>1.7115409536875845E-10</v>
      </c>
      <c r="EQ318" s="26">
        <f t="shared" si="193"/>
        <v>1.0412871536420864E-10</v>
      </c>
      <c r="ER318" s="26">
        <f t="shared" si="193"/>
        <v>6.2911098865876696E-11</v>
      </c>
      <c r="ES318" s="26">
        <f t="shared" si="191"/>
        <v>3.7746659319525772E-11</v>
      </c>
      <c r="ET318" s="26">
        <f t="shared" si="191"/>
        <v>2.24928723342384E-11</v>
      </c>
      <c r="EU318" s="26">
        <f t="shared" si="191"/>
        <v>1.3312108116181521E-11</v>
      </c>
      <c r="EV318" s="26">
        <f t="shared" si="191"/>
        <v>7.8253608520798885E-12</v>
      </c>
      <c r="EW318" s="26">
        <f t="shared" si="191"/>
        <v>4.569170430409053E-12</v>
      </c>
      <c r="EX318" s="26">
        <f t="shared" si="191"/>
        <v>2.6501188496372738E-12</v>
      </c>
      <c r="EY318" s="26">
        <f t="shared" si="191"/>
        <v>1.5268896683340483E-12</v>
      </c>
      <c r="EZ318" s="26">
        <f t="shared" si="191"/>
        <v>8.7394342858591658E-13</v>
      </c>
      <c r="FA318" s="26">
        <f t="shared" si="191"/>
        <v>4.9694822409788422E-13</v>
      </c>
      <c r="FB318" s="26">
        <f t="shared" si="191"/>
        <v>2.8074347725010041E-13</v>
      </c>
      <c r="FC318" s="26">
        <f t="shared" si="191"/>
        <v>1.5757859690812251E-13</v>
      </c>
      <c r="FD318" s="26">
        <f t="shared" si="191"/>
        <v>8.7880371352604798E-14</v>
      </c>
      <c r="FE318" s="26">
        <f t="shared" si="191"/>
        <v>4.8698040176284856E-14</v>
      </c>
      <c r="FF318" s="26">
        <f t="shared" si="191"/>
        <v>2.6814743641372056E-14</v>
      </c>
      <c r="FG318" s="26">
        <f t="shared" si="191"/>
        <v>1.4672218218863829E-14</v>
      </c>
      <c r="FH318" s="26">
        <f t="shared" si="179"/>
        <v>7.9780186565072028E-15</v>
      </c>
    </row>
    <row r="319" spans="2:164" ht="19.2" customHeight="1" x14ac:dyDescent="0.3">
      <c r="B319" s="26">
        <f t="shared" ref="B319:B350" si="195">_xlfn.POISSON.DIST($C319, AwayTeamRatingLive + AwayTeamPointsAdjustment, FALSE)</f>
        <v>9.0512705978356249E-3</v>
      </c>
      <c r="C319" s="3">
        <v>96</v>
      </c>
      <c r="D319" s="26">
        <f t="shared" si="181"/>
        <v>1.4896684615736756E-40</v>
      </c>
      <c r="E319" s="26">
        <f t="shared" si="181"/>
        <v>1.2960115615690977E-38</v>
      </c>
      <c r="F319" s="26">
        <f t="shared" si="181"/>
        <v>5.637650292825518E-37</v>
      </c>
      <c r="G319" s="26">
        <f t="shared" si="181"/>
        <v>1.634918584919421E-35</v>
      </c>
      <c r="H319" s="26">
        <f t="shared" si="181"/>
        <v>3.5559479221997317E-34</v>
      </c>
      <c r="I319" s="26">
        <f t="shared" si="181"/>
        <v>6.1873493846275439E-33</v>
      </c>
      <c r="J319" s="26">
        <f t="shared" si="181"/>
        <v>8.9716566077098489E-32</v>
      </c>
      <c r="K319" s="26">
        <f t="shared" si="181"/>
        <v>1.1150487498153683E-30</v>
      </c>
      <c r="L319" s="26">
        <f t="shared" si="181"/>
        <v>1.2126155154242191E-29</v>
      </c>
      <c r="M319" s="26">
        <f t="shared" si="181"/>
        <v>1.1721949982434092E-28</v>
      </c>
      <c r="N319" s="26">
        <f t="shared" si="181"/>
        <v>1.0198096484717785E-27</v>
      </c>
      <c r="O319" s="26">
        <f t="shared" si="181"/>
        <v>8.0657672197312138E-27</v>
      </c>
      <c r="P319" s="26">
        <f t="shared" si="181"/>
        <v>5.8476812343051728E-26</v>
      </c>
      <c r="Q319" s="26">
        <f t="shared" si="181"/>
        <v>3.91344821065039E-25</v>
      </c>
      <c r="R319" s="26">
        <f t="shared" si="181"/>
        <v>2.4319285309041623E-24</v>
      </c>
      <c r="S319" s="26">
        <f t="shared" si="181"/>
        <v>1.4105185479244138E-23</v>
      </c>
      <c r="T319" s="26">
        <f t="shared" si="184"/>
        <v>7.6696946043390107E-23</v>
      </c>
      <c r="U319" s="26">
        <f t="shared" si="184"/>
        <v>3.9250790033969958E-22</v>
      </c>
      <c r="V319" s="26">
        <f t="shared" si="184"/>
        <v>1.8971215183085579E-21</v>
      </c>
      <c r="W319" s="26">
        <f t="shared" si="184"/>
        <v>8.6868195838339437E-21</v>
      </c>
      <c r="X319" s="26">
        <f t="shared" si="184"/>
        <v>3.7787665189677837E-20</v>
      </c>
      <c r="Y319" s="26">
        <f t="shared" si="184"/>
        <v>1.5654889864295086E-19</v>
      </c>
      <c r="Z319" s="26">
        <f t="shared" si="184"/>
        <v>6.1907973554257624E-19</v>
      </c>
      <c r="AA319" s="26">
        <f t="shared" si="184"/>
        <v>2.3417363909654048E-18</v>
      </c>
      <c r="AB319" s="26">
        <f t="shared" si="184"/>
        <v>8.4887944172495937E-18</v>
      </c>
      <c r="AC319" s="26">
        <f t="shared" si="184"/>
        <v>2.9541004572028617E-17</v>
      </c>
      <c r="AD319" s="26">
        <f t="shared" si="184"/>
        <v>9.8848746067941378E-17</v>
      </c>
      <c r="AE319" s="26">
        <f t="shared" si="184"/>
        <v>3.1851262621892257E-16</v>
      </c>
      <c r="AF319" s="26">
        <f t="shared" si="184"/>
        <v>9.8966423146594379E-16</v>
      </c>
      <c r="AG319" s="26">
        <f t="shared" si="184"/>
        <v>2.9689926943978278E-15</v>
      </c>
      <c r="AH319" s="26">
        <f t="shared" si="184"/>
        <v>8.6100788137536423E-15</v>
      </c>
      <c r="AI319" s="26">
        <f t="shared" si="183"/>
        <v>2.4163769574082869E-14</v>
      </c>
      <c r="AJ319" s="26">
        <f t="shared" si="183"/>
        <v>6.5695248529537761E-14</v>
      </c>
      <c r="AK319" s="26">
        <f t="shared" si="183"/>
        <v>1.7319656430514513E-13</v>
      </c>
      <c r="AL319" s="26">
        <f t="shared" si="183"/>
        <v>4.4317944395728298E-13</v>
      </c>
      <c r="AM319" s="26">
        <f t="shared" si="183"/>
        <v>1.1016174749795288E-12</v>
      </c>
      <c r="AN319" s="26">
        <f t="shared" si="183"/>
        <v>2.6622422312005368E-12</v>
      </c>
      <c r="AO319" s="26">
        <f t="shared" si="183"/>
        <v>6.25986686795803E-12</v>
      </c>
      <c r="AP319" s="26">
        <f t="shared" si="183"/>
        <v>1.4331800460851271E-11</v>
      </c>
      <c r="AQ319" s="26">
        <f t="shared" si="183"/>
        <v>3.1970939489591228E-11</v>
      </c>
      <c r="AR319" s="26">
        <f t="shared" si="183"/>
        <v>6.9536793389861096E-11</v>
      </c>
      <c r="AS319" s="26">
        <f t="shared" si="183"/>
        <v>1.4755368353458314E-10</v>
      </c>
      <c r="AT319" s="26">
        <f t="shared" si="183"/>
        <v>3.0564691589306465E-10</v>
      </c>
      <c r="AU319" s="26">
        <f t="shared" si="183"/>
        <v>6.1840189959759673E-10</v>
      </c>
      <c r="AV319" s="26">
        <f t="shared" si="183"/>
        <v>1.2227492105679699E-9</v>
      </c>
      <c r="AW319" s="26">
        <f t="shared" si="183"/>
        <v>2.3639818070980713E-9</v>
      </c>
      <c r="AX319" s="26">
        <f t="shared" si="183"/>
        <v>4.471009069946359E-9</v>
      </c>
      <c r="AY319" s="26">
        <f t="shared" si="182"/>
        <v>8.2761231720284148E-9</v>
      </c>
      <c r="AZ319" s="26">
        <f t="shared" si="182"/>
        <v>1.5000473249301461E-8</v>
      </c>
      <c r="BA319" s="26">
        <f t="shared" si="182"/>
        <v>2.6633493320188327E-8</v>
      </c>
      <c r="BB319" s="26">
        <f t="shared" si="182"/>
        <v>4.6342278377127836E-8</v>
      </c>
      <c r="BC319" s="26">
        <f t="shared" si="182"/>
        <v>7.9054474878629672E-8</v>
      </c>
      <c r="BD319" s="26">
        <f t="shared" si="182"/>
        <v>1.3226421758539894E-7</v>
      </c>
      <c r="BE319" s="26">
        <f t="shared" si="182"/>
        <v>2.171129609420701E-7</v>
      </c>
      <c r="BF319" s="26">
        <f t="shared" si="182"/>
        <v>3.4979310374000265E-7</v>
      </c>
      <c r="BG319" s="26">
        <f t="shared" si="182"/>
        <v>5.533090913705513E-7</v>
      </c>
      <c r="BH319" s="26">
        <f t="shared" si="182"/>
        <v>8.596051955221057E-7</v>
      </c>
      <c r="BI319" s="26">
        <f t="shared" si="182"/>
        <v>1.3120289826390048E-6</v>
      </c>
      <c r="BJ319" s="26">
        <f t="shared" si="182"/>
        <v>1.9680434739584966E-6</v>
      </c>
      <c r="BK319" s="26">
        <f t="shared" si="182"/>
        <v>2.9020302073625266E-6</v>
      </c>
      <c r="BL319" s="26">
        <f t="shared" si="182"/>
        <v>4.2079438006756787E-6</v>
      </c>
      <c r="BM319" s="26">
        <f t="shared" si="182"/>
        <v>6.001493617357116E-6</v>
      </c>
      <c r="BN319" s="26">
        <f t="shared" si="182"/>
        <v>8.4214507211301416E-6</v>
      </c>
      <c r="BO319" s="26">
        <f t="shared" si="187"/>
        <v>1.1629622424417805E-5</v>
      </c>
      <c r="BP319" s="26">
        <f t="shared" si="187"/>
        <v>1.5809017983192996E-5</v>
      </c>
      <c r="BQ319" s="26">
        <f t="shared" si="187"/>
        <v>2.1159762531350584E-5</v>
      </c>
      <c r="BR319" s="26">
        <f t="shared" si="187"/>
        <v>2.7892414245871197E-5</v>
      </c>
      <c r="BS319" s="26">
        <f t="shared" si="187"/>
        <v>3.6218508050608925E-5</v>
      </c>
      <c r="BT319" s="26">
        <f t="shared" si="187"/>
        <v>4.6338385300043697E-5</v>
      </c>
      <c r="BU319" s="26">
        <f t="shared" si="187"/>
        <v>5.8426659726142198E-5</v>
      </c>
      <c r="BV319" s="26">
        <f t="shared" si="187"/>
        <v>7.2615991373919475E-5</v>
      </c>
      <c r="BW319" s="26">
        <f t="shared" si="187"/>
        <v>8.8980158444098667E-5</v>
      </c>
      <c r="BX319" s="26">
        <f t="shared" si="187"/>
        <v>1.075176914532858E-4</v>
      </c>
      <c r="BY319" s="26">
        <f t="shared" si="187"/>
        <v>1.281375226909024E-4</v>
      </c>
      <c r="BZ319" s="26">
        <f t="shared" si="187"/>
        <v>1.506481685690337E-4</v>
      </c>
      <c r="CA319" s="26">
        <f t="shared" si="187"/>
        <v>1.7475187554007919E-4</v>
      </c>
      <c r="CB319" s="26">
        <f t="shared" si="187"/>
        <v>2.0004491015772243E-4</v>
      </c>
      <c r="CC319" s="26">
        <f t="shared" si="187"/>
        <v>2.2602476861976418E-4</v>
      </c>
      <c r="CD319" s="26">
        <f t="shared" si="185"/>
        <v>2.5210454961435258E-4</v>
      </c>
      <c r="CE319" s="26">
        <f t="shared" si="185"/>
        <v>2.7763412425884347E-4</v>
      </c>
      <c r="CF319" s="26">
        <f t="shared" si="185"/>
        <v>3.0192711013149232E-4</v>
      </c>
      <c r="CG319" s="26">
        <f t="shared" si="186"/>
        <v>3.2429208125234362E-4</v>
      </c>
      <c r="CH319" s="26">
        <f t="shared" si="186"/>
        <v>3.440659886457794E-4</v>
      </c>
      <c r="CI319" s="26">
        <f t="shared" si="186"/>
        <v>3.6064748207449151E-4</v>
      </c>
      <c r="CJ319" s="26">
        <f t="shared" si="154"/>
        <v>3.7352774929143762E-4</v>
      </c>
      <c r="CK319" s="26">
        <f t="shared" si="194"/>
        <v>3.8231663751005967E-4</v>
      </c>
      <c r="CL319" s="26">
        <f t="shared" si="194"/>
        <v>3.8676217980668833E-4</v>
      </c>
      <c r="CM319" s="26">
        <f t="shared" si="194"/>
        <v>3.8676217980668839E-4</v>
      </c>
      <c r="CN319" s="26">
        <f t="shared" si="194"/>
        <v>3.8236715503615779E-4</v>
      </c>
      <c r="CO319" s="26">
        <f t="shared" si="194"/>
        <v>3.7377463469826671E-4</v>
      </c>
      <c r="CP319" s="26">
        <f t="shared" si="194"/>
        <v>3.613154802083243E-4</v>
      </c>
      <c r="CQ319" s="26">
        <f t="shared" si="194"/>
        <v>3.4543348107828834E-4</v>
      </c>
      <c r="CR319" s="26">
        <f t="shared" si="194"/>
        <v>3.2665992232403342E-4</v>
      </c>
      <c r="CS319" s="26">
        <f t="shared" si="194"/>
        <v>3.0558508862570891E-4</v>
      </c>
      <c r="CT319" s="26">
        <f t="shared" si="194"/>
        <v>2.82828752238688E-4</v>
      </c>
      <c r="CU319" s="26">
        <f t="shared" si="194"/>
        <v>2.5901159415543011E-4</v>
      </c>
      <c r="CV319" s="26">
        <f t="shared" si="194"/>
        <v>2.3472925720335801E-4</v>
      </c>
      <c r="CW319" s="26">
        <f t="shared" si="194"/>
        <v>2.1053036470816669E-4</v>
      </c>
      <c r="CX319" s="26">
        <f t="shared" si="194"/>
        <v>1.8689940540418844E-4</v>
      </c>
      <c r="CY319" s="26">
        <f t="shared" si="194"/>
        <v>1.6424493202186287E-4</v>
      </c>
      <c r="CZ319" s="26">
        <f t="shared" si="194"/>
        <v>1.4289309085902072E-4</v>
      </c>
      <c r="DA319" s="26">
        <f t="shared" si="189"/>
        <v>1.2308612776965158E-4</v>
      </c>
      <c r="DB319" s="26">
        <f t="shared" si="189"/>
        <v>1.049852266270555E-4</v>
      </c>
      <c r="DC319" s="26">
        <f t="shared" si="189"/>
        <v>8.867684190828998E-5</v>
      </c>
      <c r="DD319" s="26">
        <f t="shared" si="189"/>
        <v>7.4181588904050091E-5</v>
      </c>
      <c r="DE319" s="26">
        <f t="shared" si="189"/>
        <v>6.1464745091927237E-5</v>
      </c>
      <c r="DF319" s="26">
        <f t="shared" si="189"/>
        <v>5.0447479462242085E-5</v>
      </c>
      <c r="DG319" s="26">
        <f t="shared" si="189"/>
        <v>4.1018044048738967E-5</v>
      </c>
      <c r="DH319" s="26">
        <f t="shared" si="189"/>
        <v>3.3042313261484203E-5</v>
      </c>
      <c r="DI319" s="26">
        <f t="shared" si="189"/>
        <v>2.6373222511459843E-5</v>
      </c>
      <c r="DJ319" s="26">
        <f t="shared" si="189"/>
        <v>2.0858821440881874E-5</v>
      </c>
      <c r="DK319" s="26">
        <f t="shared" si="189"/>
        <v>1.6348805994204711E-5</v>
      </c>
      <c r="DL319" s="26">
        <f t="shared" si="189"/>
        <v>1.2699518941926918E-5</v>
      </c>
      <c r="DM319" s="26">
        <f t="shared" si="189"/>
        <v>9.7775057340499189E-6</v>
      </c>
      <c r="DN319" s="26">
        <f t="shared" si="189"/>
        <v>7.4617806917749333E-6</v>
      </c>
      <c r="DO319" s="26">
        <f t="shared" si="189"/>
        <v>5.6449993059514777E-6</v>
      </c>
      <c r="DP319" s="26">
        <f t="shared" si="189"/>
        <v>4.2337494794636009E-6</v>
      </c>
      <c r="DQ319" s="26">
        <f t="shared" si="190"/>
        <v>3.1481726898575308E-6</v>
      </c>
      <c r="DR319" s="26">
        <f t="shared" si="190"/>
        <v>2.3211103730305757E-6</v>
      </c>
      <c r="DS319" s="26">
        <f t="shared" si="190"/>
        <v>1.6969462391063822E-6</v>
      </c>
      <c r="DT319" s="26">
        <f t="shared" si="190"/>
        <v>1.2302860233521219E-6</v>
      </c>
      <c r="DU319" s="26">
        <f t="shared" si="190"/>
        <v>8.8458581844325963E-7</v>
      </c>
      <c r="DV319" s="26">
        <f t="shared" si="190"/>
        <v>6.3081119839806411E-7</v>
      </c>
      <c r="DW319" s="26">
        <f t="shared" si="190"/>
        <v>4.4618353057424242E-7</v>
      </c>
      <c r="DX319" s="26">
        <f t="shared" si="190"/>
        <v>3.1304812225773389E-7</v>
      </c>
      <c r="DY319" s="26">
        <f t="shared" si="188"/>
        <v>2.1788149309138403E-7</v>
      </c>
      <c r="DZ319" s="26">
        <f t="shared" si="188"/>
        <v>1.5044198332500269E-7</v>
      </c>
      <c r="EA319" s="26">
        <f t="shared" si="188"/>
        <v>1.030586814903554E-7</v>
      </c>
      <c r="EB319" s="26">
        <f t="shared" si="188"/>
        <v>7.0047697575476281E-8</v>
      </c>
      <c r="EC319" s="26">
        <f t="shared" si="188"/>
        <v>4.7241470457879208E-8</v>
      </c>
      <c r="ED319" s="26">
        <f t="shared" si="188"/>
        <v>3.161544561411925E-8</v>
      </c>
      <c r="EE319" s="26">
        <f t="shared" si="188"/>
        <v>2.0996517316247038E-8</v>
      </c>
      <c r="EF319" s="26">
        <f t="shared" si="188"/>
        <v>1.3838613685708413E-8</v>
      </c>
      <c r="EG319" s="26">
        <f t="shared" si="188"/>
        <v>9.0523262455385248E-9</v>
      </c>
      <c r="EH319" s="26">
        <f t="shared" si="188"/>
        <v>5.8772565922526745E-9</v>
      </c>
      <c r="EI319" s="26">
        <f t="shared" si="188"/>
        <v>3.7875653594517166E-9</v>
      </c>
      <c r="EJ319" s="26">
        <f t="shared" si="188"/>
        <v>2.4229278402374644E-9</v>
      </c>
      <c r="EK319" s="26">
        <f t="shared" si="188"/>
        <v>1.5386476065741775E-9</v>
      </c>
      <c r="EL319" s="26">
        <f t="shared" si="188"/>
        <v>9.7001696936197375E-10</v>
      </c>
      <c r="EM319" s="26">
        <f t="shared" si="188"/>
        <v>6.0713292326972846E-10</v>
      </c>
      <c r="EN319" s="26">
        <f t="shared" si="188"/>
        <v>3.772897451747586E-10</v>
      </c>
      <c r="EO319" s="26">
        <f t="shared" si="193"/>
        <v>2.3279580021421237E-10</v>
      </c>
      <c r="EP319" s="26">
        <f t="shared" si="193"/>
        <v>1.4262841280729893E-10</v>
      </c>
      <c r="EQ319" s="26">
        <f t="shared" si="193"/>
        <v>8.6773929470173998E-11</v>
      </c>
      <c r="ER319" s="26">
        <f t="shared" si="193"/>
        <v>5.2425915721563996E-11</v>
      </c>
      <c r="ES319" s="26">
        <f t="shared" si="191"/>
        <v>3.1455549432938193E-11</v>
      </c>
      <c r="ET319" s="26">
        <f t="shared" si="191"/>
        <v>1.8744060278532029E-11</v>
      </c>
      <c r="EU319" s="26">
        <f t="shared" si="191"/>
        <v>1.1093423430151284E-11</v>
      </c>
      <c r="EV319" s="26">
        <f t="shared" si="191"/>
        <v>6.521134043399917E-12</v>
      </c>
      <c r="EW319" s="26">
        <f t="shared" si="191"/>
        <v>3.8076420253408833E-12</v>
      </c>
      <c r="EX319" s="26">
        <f t="shared" si="191"/>
        <v>2.2084323746977312E-12</v>
      </c>
      <c r="EY319" s="26">
        <f t="shared" si="191"/>
        <v>1.2724080569450423E-12</v>
      </c>
      <c r="EZ319" s="26">
        <f t="shared" si="191"/>
        <v>7.2828619048826493E-13</v>
      </c>
      <c r="FA319" s="26">
        <f t="shared" si="191"/>
        <v>4.1412352008157082E-13</v>
      </c>
      <c r="FB319" s="26">
        <f t="shared" si="191"/>
        <v>2.3395289770841737E-13</v>
      </c>
      <c r="FC319" s="26">
        <f t="shared" si="191"/>
        <v>1.3131549742343563E-13</v>
      </c>
      <c r="FD319" s="26">
        <f t="shared" si="191"/>
        <v>7.3233642793837439E-14</v>
      </c>
      <c r="FE319" s="26">
        <f t="shared" si="191"/>
        <v>4.0581700146904107E-14</v>
      </c>
      <c r="FF319" s="26">
        <f t="shared" si="191"/>
        <v>2.2345619701143413E-14</v>
      </c>
      <c r="FG319" s="26">
        <f t="shared" si="191"/>
        <v>1.2226848515719877E-14</v>
      </c>
      <c r="FH319" s="26">
        <f t="shared" ref="FH319:FH331" si="196">$B319*FH$221</f>
        <v>6.6483488804226782E-15</v>
      </c>
    </row>
    <row r="320" spans="2:164" ht="19.2" customHeight="1" x14ac:dyDescent="0.3">
      <c r="B320" s="26">
        <f t="shared" si="195"/>
        <v>7.4649654415139067E-3</v>
      </c>
      <c r="C320" s="3">
        <v>97</v>
      </c>
      <c r="D320" s="26">
        <f t="shared" si="181"/>
        <v>1.2285925456277719E-40</v>
      </c>
      <c r="E320" s="26">
        <f t="shared" si="181"/>
        <v>1.0688755146961615E-38</v>
      </c>
      <c r="F320" s="26">
        <f t="shared" si="181"/>
        <v>4.6496084889282557E-37</v>
      </c>
      <c r="G320" s="26">
        <f t="shared" si="181"/>
        <v>1.3483864617892112E-35</v>
      </c>
      <c r="H320" s="26">
        <f t="shared" si="181"/>
        <v>2.9327405543915267E-34</v>
      </c>
      <c r="I320" s="26">
        <f t="shared" si="181"/>
        <v>5.1029685646412655E-33</v>
      </c>
      <c r="J320" s="26">
        <f t="shared" si="181"/>
        <v>7.3993044187297614E-32</v>
      </c>
      <c r="K320" s="26">
        <f t="shared" si="181"/>
        <v>9.1962783489927156E-31</v>
      </c>
      <c r="L320" s="26">
        <f t="shared" si="181"/>
        <v>1.0000952704529627E-29</v>
      </c>
      <c r="M320" s="26">
        <f t="shared" si="181"/>
        <v>9.6675876143786186E-29</v>
      </c>
      <c r="N320" s="26">
        <f t="shared" si="181"/>
        <v>8.4108012245095019E-28</v>
      </c>
      <c r="O320" s="26">
        <f t="shared" si="181"/>
        <v>6.652179150293775E-27</v>
      </c>
      <c r="P320" s="26">
        <f t="shared" si="181"/>
        <v>4.8228298839630218E-26</v>
      </c>
      <c r="Q320" s="26">
        <f t="shared" si="181"/>
        <v>3.227586153113719E-25</v>
      </c>
      <c r="R320" s="26">
        <f t="shared" si="181"/>
        <v>2.0057142522920898E-24</v>
      </c>
      <c r="S320" s="26">
        <f t="shared" si="181"/>
        <v>1.1633142663294117E-23</v>
      </c>
      <c r="T320" s="26">
        <f t="shared" si="184"/>
        <v>6.3255213231661852E-23</v>
      </c>
      <c r="U320" s="26">
        <f t="shared" si="184"/>
        <v>3.2371785595026723E-22</v>
      </c>
      <c r="V320" s="26">
        <f t="shared" si="184"/>
        <v>1.5646363037596331E-21</v>
      </c>
      <c r="W320" s="26">
        <f t="shared" si="184"/>
        <v>7.1643872856362318E-21</v>
      </c>
      <c r="X320" s="26">
        <f t="shared" si="184"/>
        <v>3.1165084692517755E-20</v>
      </c>
      <c r="Y320" s="26">
        <f t="shared" si="184"/>
        <v>1.2911249372614484E-19</v>
      </c>
      <c r="Z320" s="26">
        <f t="shared" si="184"/>
        <v>5.1058122518975283E-19</v>
      </c>
      <c r="AA320" s="26">
        <f t="shared" si="184"/>
        <v>1.9313289822395062E-18</v>
      </c>
      <c r="AB320" s="26">
        <f t="shared" si="184"/>
        <v>7.0010675606182106E-18</v>
      </c>
      <c r="AC320" s="26">
        <f t="shared" si="184"/>
        <v>2.43637151109514E-17</v>
      </c>
      <c r="AD320" s="26">
        <f t="shared" si="184"/>
        <v>8.152473902510617E-17</v>
      </c>
      <c r="AE320" s="26">
        <f t="shared" si="184"/>
        <v>2.6269082574756461E-16</v>
      </c>
      <c r="AF320" s="26">
        <f t="shared" si="184"/>
        <v>8.1621792285850924E-16</v>
      </c>
      <c r="AG320" s="26">
        <f t="shared" si="184"/>
        <v>2.4486537685755245E-15</v>
      </c>
      <c r="AH320" s="26">
        <f t="shared" si="184"/>
        <v>7.1010959288689731E-15</v>
      </c>
      <c r="AI320" s="26">
        <f t="shared" si="183"/>
        <v>1.9928882122954915E-14</v>
      </c>
      <c r="AJ320" s="26">
        <f t="shared" si="183"/>
        <v>5.4181648271783644E-14</v>
      </c>
      <c r="AK320" s="26">
        <f t="shared" si="183"/>
        <v>1.4284252726197516E-13</v>
      </c>
      <c r="AL320" s="26">
        <f t="shared" si="183"/>
        <v>3.6550881975858333E-13</v>
      </c>
      <c r="AM320" s="26">
        <f t="shared" si="183"/>
        <v>9.0855049482847609E-13</v>
      </c>
      <c r="AN320" s="26">
        <f t="shared" si="183"/>
        <v>2.195663695835491E-12</v>
      </c>
      <c r="AO320" s="26">
        <f t="shared" si="183"/>
        <v>5.1627767983158935E-12</v>
      </c>
      <c r="AP320" s="26">
        <f t="shared" si="183"/>
        <v>1.1820041617196908E-11</v>
      </c>
      <c r="AQ320" s="26">
        <f t="shared" si="183"/>
        <v>2.6367785146054582E-11</v>
      </c>
      <c r="AR320" s="26">
        <f t="shared" si="183"/>
        <v>5.7349932692668864E-11</v>
      </c>
      <c r="AS320" s="26">
        <f t="shared" si="183"/>
        <v>1.2169375961615086E-10</v>
      </c>
      <c r="AT320" s="26">
        <f t="shared" si="183"/>
        <v>2.5207993063345504E-10</v>
      </c>
      <c r="AU320" s="26">
        <f t="shared" si="183"/>
        <v>5.1002218523513061E-10</v>
      </c>
      <c r="AV320" s="26">
        <f t="shared" si="183"/>
        <v>1.0084529571694582E-9</v>
      </c>
      <c r="AW320" s="26">
        <f t="shared" si="183"/>
        <v>1.9496757171942826E-9</v>
      </c>
      <c r="AX320" s="26">
        <f t="shared" si="183"/>
        <v>3.6874301607804969E-9</v>
      </c>
      <c r="AY320" s="26">
        <f t="shared" si="182"/>
        <v>6.8256685954873431E-9</v>
      </c>
      <c r="AZ320" s="26">
        <f t="shared" si="182"/>
        <v>1.2371524329320775E-8</v>
      </c>
      <c r="BA320" s="26">
        <f t="shared" si="182"/>
        <v>2.1965767686753229E-8</v>
      </c>
      <c r="BB320" s="26">
        <f t="shared" si="182"/>
        <v>3.8220435774950738E-8</v>
      </c>
      <c r="BC320" s="26">
        <f t="shared" si="182"/>
        <v>6.5199566910209934E-8</v>
      </c>
      <c r="BD320" s="26">
        <f t="shared" si="182"/>
        <v>1.0908389079208143E-7</v>
      </c>
      <c r="BE320" s="26">
        <f t="shared" si="182"/>
        <v>1.7906223582851117E-7</v>
      </c>
      <c r="BF320" s="26">
        <f t="shared" si="182"/>
        <v>2.8848915772371307E-7</v>
      </c>
      <c r="BG320" s="26">
        <f t="shared" si="182"/>
        <v>4.5633739494478388E-7</v>
      </c>
      <c r="BH320" s="26">
        <f t="shared" si="182"/>
        <v>7.0895273857493154E-7</v>
      </c>
      <c r="BI320" s="26">
        <f t="shared" si="182"/>
        <v>1.0820857588775282E-6</v>
      </c>
      <c r="BJ320" s="26">
        <f t="shared" si="182"/>
        <v>1.6231286383162835E-6</v>
      </c>
      <c r="BK320" s="26">
        <f t="shared" si="182"/>
        <v>2.3934269751443483E-6</v>
      </c>
      <c r="BL320" s="26">
        <f t="shared" si="182"/>
        <v>3.4704691139593179E-6</v>
      </c>
      <c r="BM320" s="26">
        <f t="shared" si="182"/>
        <v>4.9496854576141094E-6</v>
      </c>
      <c r="BN320" s="26">
        <f t="shared" si="182"/>
        <v>6.9455263679423744E-6</v>
      </c>
      <c r="BO320" s="26">
        <f t="shared" si="187"/>
        <v>9.5914411747775558E-6</v>
      </c>
      <c r="BP320" s="26">
        <f t="shared" si="187"/>
        <v>1.3038365346963279E-5</v>
      </c>
      <c r="BQ320" s="26">
        <f t="shared" si="187"/>
        <v>1.7451350541320044E-5</v>
      </c>
      <c r="BR320" s="26">
        <f t="shared" si="187"/>
        <v>2.300405298628549E-5</v>
      </c>
      <c r="BS320" s="26">
        <f t="shared" si="187"/>
        <v>2.9870934474728965E-5</v>
      </c>
      <c r="BT320" s="26">
        <f t="shared" si="187"/>
        <v>3.8217224989726709E-5</v>
      </c>
      <c r="BU320" s="26">
        <f t="shared" si="187"/>
        <v>4.818693585661205E-5</v>
      </c>
      <c r="BV320" s="26">
        <f t="shared" si="187"/>
        <v>5.9889477421789177E-5</v>
      </c>
      <c r="BW320" s="26">
        <f t="shared" si="187"/>
        <v>7.3385697685854473E-5</v>
      </c>
      <c r="BX320" s="26">
        <f t="shared" si="187"/>
        <v>8.8674384703740745E-5</v>
      </c>
      <c r="BY320" s="26">
        <f t="shared" si="187"/>
        <v>1.0568043108528019E-4</v>
      </c>
      <c r="BZ320" s="26">
        <f t="shared" si="187"/>
        <v>1.2424591222188328E-4</v>
      </c>
      <c r="CA320" s="26">
        <f t="shared" si="187"/>
        <v>1.4412525817738468E-4</v>
      </c>
      <c r="CB320" s="26">
        <f t="shared" si="187"/>
        <v>1.6498549291358528E-4</v>
      </c>
      <c r="CC320" s="26">
        <f t="shared" si="187"/>
        <v>1.8641218030495988E-4</v>
      </c>
      <c r="CD320" s="26">
        <f t="shared" si="185"/>
        <v>2.0792127803245542E-4</v>
      </c>
      <c r="CE320" s="26">
        <f t="shared" si="185"/>
        <v>2.2897659732688089E-4</v>
      </c>
      <c r="CF320" s="26">
        <f t="shared" si="185"/>
        <v>2.4901204959298299E-4</v>
      </c>
      <c r="CG320" s="26">
        <f t="shared" si="186"/>
        <v>2.6745738659987063E-4</v>
      </c>
      <c r="CH320" s="26">
        <f t="shared" si="186"/>
        <v>2.8376576383157021E-4</v>
      </c>
      <c r="CI320" s="26">
        <f t="shared" si="186"/>
        <v>2.9744122232947711E-4</v>
      </c>
      <c r="CJ320" s="26">
        <f t="shared" si="154"/>
        <v>3.0806412312695837E-4</v>
      </c>
      <c r="CK320" s="26">
        <f t="shared" si="194"/>
        <v>3.1531269072994567E-4</v>
      </c>
      <c r="CL320" s="26">
        <f t="shared" si="194"/>
        <v>3.1897911736634044E-4</v>
      </c>
      <c r="CM320" s="26">
        <f t="shared" si="194"/>
        <v>3.1897911736634049E-4</v>
      </c>
      <c r="CN320" s="26">
        <f t="shared" si="194"/>
        <v>3.1535435466899567E-4</v>
      </c>
      <c r="CO320" s="26">
        <f t="shared" si="194"/>
        <v>3.0826773995733291E-4</v>
      </c>
      <c r="CP320" s="26">
        <f t="shared" si="194"/>
        <v>2.9799214862542166E-4</v>
      </c>
      <c r="CQ320" s="26">
        <f t="shared" si="194"/>
        <v>2.8489359264188688E-4</v>
      </c>
      <c r="CR320" s="26">
        <f t="shared" si="194"/>
        <v>2.6941024521569729E-4</v>
      </c>
      <c r="CS320" s="26">
        <f t="shared" si="194"/>
        <v>2.5202893907274926E-4</v>
      </c>
      <c r="CT320" s="26">
        <f t="shared" si="194"/>
        <v>2.3326082658860832E-4</v>
      </c>
      <c r="CU320" s="26">
        <f t="shared" si="194"/>
        <v>2.1361780961272556E-4</v>
      </c>
      <c r="CV320" s="26">
        <f t="shared" si="194"/>
        <v>1.9359113996153212E-4</v>
      </c>
      <c r="CW320" s="26">
        <f t="shared" si="194"/>
        <v>1.7363329048096195E-4</v>
      </c>
      <c r="CX320" s="26">
        <f t="shared" si="194"/>
        <v>1.5414383950860879E-4</v>
      </c>
      <c r="CY320" s="26">
        <f t="shared" si="194"/>
        <v>1.3545973774998981E-4</v>
      </c>
      <c r="CZ320" s="26">
        <f t="shared" si="194"/>
        <v>1.1784997184249114E-4</v>
      </c>
      <c r="DA320" s="26">
        <f t="shared" si="189"/>
        <v>1.0151433218115581E-4</v>
      </c>
      <c r="DB320" s="26">
        <f t="shared" si="189"/>
        <v>8.6585753919220902E-5</v>
      </c>
      <c r="DC320" s="26">
        <f t="shared" si="189"/>
        <v>7.3135539718177198E-5</v>
      </c>
      <c r="DD320" s="26">
        <f t="shared" si="189"/>
        <v>6.1180691879628859E-5</v>
      </c>
      <c r="DE320" s="26">
        <f t="shared" si="189"/>
        <v>5.0692573271692488E-5</v>
      </c>
      <c r="DF320" s="26">
        <f t="shared" si="189"/>
        <v>4.1606168628653204E-5</v>
      </c>
      <c r="DG320" s="26">
        <f t="shared" si="189"/>
        <v>3.3829314679372299E-5</v>
      </c>
      <c r="DH320" s="26">
        <f t="shared" si="189"/>
        <v>2.7251392380605493E-5</v>
      </c>
      <c r="DI320" s="26">
        <f t="shared" si="189"/>
        <v>2.1751111349657572E-5</v>
      </c>
      <c r="DJ320" s="26">
        <f t="shared" si="189"/>
        <v>1.720315170382008E-5</v>
      </c>
      <c r="DK320" s="26">
        <f t="shared" si="189"/>
        <v>1.3483551335426546E-5</v>
      </c>
      <c r="DL320" s="26">
        <f t="shared" si="189"/>
        <v>1.0473830055197442E-5</v>
      </c>
      <c r="DM320" s="26">
        <f t="shared" si="189"/>
        <v>8.0639222548865195E-6</v>
      </c>
      <c r="DN320" s="26">
        <f t="shared" si="189"/>
        <v>6.1540459313607612E-6</v>
      </c>
      <c r="DO320" s="26">
        <f t="shared" si="189"/>
        <v>4.6556695306816239E-6</v>
      </c>
      <c r="DP320" s="26">
        <f t="shared" si="189"/>
        <v>3.491752148011212E-6</v>
      </c>
      <c r="DQ320" s="26">
        <f t="shared" si="190"/>
        <v>2.5964310844185782E-6</v>
      </c>
      <c r="DR320" s="26">
        <f t="shared" si="190"/>
        <v>1.9143178334272763E-6</v>
      </c>
      <c r="DS320" s="26">
        <f t="shared" si="190"/>
        <v>1.3995432899846431E-6</v>
      </c>
      <c r="DT320" s="26">
        <f t="shared" si="190"/>
        <v>1.0146688852388619E-6</v>
      </c>
      <c r="DU320" s="26">
        <f t="shared" si="190"/>
        <v>7.2955531418000697E-7</v>
      </c>
      <c r="DV320" s="26">
        <f t="shared" si="190"/>
        <v>5.2025665847262948E-7</v>
      </c>
      <c r="DW320" s="26">
        <f t="shared" si="190"/>
        <v>3.6798641696844683E-7</v>
      </c>
      <c r="DX320" s="26">
        <f t="shared" si="190"/>
        <v>2.5818401835689354E-7</v>
      </c>
      <c r="DY320" s="26">
        <f t="shared" si="188"/>
        <v>1.7969607677639896E-7</v>
      </c>
      <c r="DZ320" s="26">
        <f t="shared" si="188"/>
        <v>1.2407586253608451E-7</v>
      </c>
      <c r="EA320" s="26">
        <f t="shared" si="188"/>
        <v>8.4996850713695061E-8</v>
      </c>
      <c r="EB320" s="26">
        <f t="shared" si="188"/>
        <v>5.7771296969464893E-8</v>
      </c>
      <c r="EC320" s="26">
        <f t="shared" si="188"/>
        <v>3.896203749103434E-8</v>
      </c>
      <c r="ED320" s="26">
        <f t="shared" si="188"/>
        <v>2.6074594320923055E-8</v>
      </c>
      <c r="EE320" s="26">
        <f t="shared" si="188"/>
        <v>1.7316715312368665E-8</v>
      </c>
      <c r="EF320" s="26">
        <f t="shared" si="188"/>
        <v>1.1413289637697645E-8</v>
      </c>
      <c r="EG320" s="26">
        <f t="shared" si="188"/>
        <v>7.4658360787946488E-9</v>
      </c>
      <c r="EH320" s="26">
        <f t="shared" si="188"/>
        <v>4.8472219317547762E-9</v>
      </c>
      <c r="EI320" s="26">
        <f t="shared" si="188"/>
        <v>3.1237652449086276E-9</v>
      </c>
      <c r="EJ320" s="26">
        <f t="shared" si="188"/>
        <v>1.9982910022576998E-9</v>
      </c>
      <c r="EK320" s="26">
        <f t="shared" si="188"/>
        <v>1.2689877167622064E-9</v>
      </c>
      <c r="EL320" s="26">
        <f t="shared" si="188"/>
        <v>8.0001399535008023E-10</v>
      </c>
      <c r="EM320" s="26">
        <f t="shared" si="188"/>
        <v>5.0072818413998152E-10</v>
      </c>
      <c r="EN320" s="26">
        <f t="shared" si="188"/>
        <v>3.1116680014413036E-10</v>
      </c>
      <c r="EO320" s="26">
        <f t="shared" si="193"/>
        <v>1.9199653625914392E-10</v>
      </c>
      <c r="EP320" s="26">
        <f t="shared" si="193"/>
        <v>1.1763168066581336E-10</v>
      </c>
      <c r="EQ320" s="26">
        <f t="shared" si="193"/>
        <v>7.1566127398081547E-11</v>
      </c>
      <c r="ER320" s="26">
        <f t="shared" si="193"/>
        <v>4.3237868636341374E-11</v>
      </c>
      <c r="ES320" s="26">
        <f t="shared" si="191"/>
        <v>2.5942721181804654E-11</v>
      </c>
      <c r="ET320" s="26">
        <f t="shared" si="191"/>
        <v>1.5459018786418147E-11</v>
      </c>
      <c r="EU320" s="26">
        <f t="shared" si="191"/>
        <v>9.149215200124757E-12</v>
      </c>
      <c r="EV320" s="26">
        <f t="shared" si="191"/>
        <v>5.378254881154563E-12</v>
      </c>
      <c r="EW320" s="26">
        <f t="shared" si="191"/>
        <v>3.1403233198687652E-12</v>
      </c>
      <c r="EX320" s="26">
        <f t="shared" si="191"/>
        <v>1.8213875255238993E-12</v>
      </c>
      <c r="EY320" s="26">
        <f t="shared" si="191"/>
        <v>1.0494087067587962E-12</v>
      </c>
      <c r="EZ320" s="26">
        <f t="shared" si="191"/>
        <v>6.0064840452640315E-13</v>
      </c>
      <c r="FA320" s="26">
        <f t="shared" si="191"/>
        <v>3.4154517120129505E-13</v>
      </c>
      <c r="FB320" s="26">
        <f t="shared" si="191"/>
        <v>1.9295084347085939E-13</v>
      </c>
      <c r="FC320" s="26">
        <f t="shared" si="191"/>
        <v>1.0830144117396737E-13</v>
      </c>
      <c r="FD320" s="26">
        <f t="shared" si="191"/>
        <v>6.0398880654711208E-14</v>
      </c>
      <c r="FE320" s="26">
        <f t="shared" si="191"/>
        <v>3.3469443420127055E-14</v>
      </c>
      <c r="FF320" s="26">
        <f t="shared" si="191"/>
        <v>1.8429377073107942E-14</v>
      </c>
      <c r="FG320" s="26">
        <f t="shared" si="191"/>
        <v>1.008399877585143E-14</v>
      </c>
      <c r="FH320" s="26">
        <f t="shared" si="196"/>
        <v>5.4831743343692114E-15</v>
      </c>
    </row>
    <row r="321" spans="2:164" ht="19.2" customHeight="1" x14ac:dyDescent="0.3">
      <c r="B321" s="26">
        <f t="shared" si="195"/>
        <v>6.0938493400113543E-3</v>
      </c>
      <c r="C321" s="3">
        <v>98</v>
      </c>
      <c r="D321" s="26">
        <f t="shared" si="181"/>
        <v>1.0029326903083855E-40</v>
      </c>
      <c r="E321" s="26">
        <f t="shared" si="181"/>
        <v>8.7255144056829544E-39</v>
      </c>
      <c r="F321" s="26">
        <f t="shared" si="181"/>
        <v>3.7955987664720464E-37</v>
      </c>
      <c r="G321" s="26">
        <f t="shared" si="181"/>
        <v>1.1007236422769073E-35</v>
      </c>
      <c r="H321" s="26">
        <f t="shared" si="181"/>
        <v>2.3940739219522678E-34</v>
      </c>
      <c r="I321" s="26">
        <f t="shared" si="181"/>
        <v>4.1656886241969529E-33</v>
      </c>
      <c r="J321" s="26">
        <f t="shared" si="181"/>
        <v>6.0402485050855218E-32</v>
      </c>
      <c r="K321" s="26">
        <f t="shared" si="181"/>
        <v>7.5071659991777286E-31</v>
      </c>
      <c r="L321" s="26">
        <f t="shared" si="181"/>
        <v>8.1640430241058208E-30</v>
      </c>
      <c r="M321" s="26">
        <f t="shared" si="181"/>
        <v>7.8919082566356095E-29</v>
      </c>
      <c r="N321" s="26">
        <f t="shared" si="181"/>
        <v>6.8659601832730649E-28</v>
      </c>
      <c r="O321" s="26">
        <f t="shared" si="181"/>
        <v>5.4303503267704299E-27</v>
      </c>
      <c r="P321" s="26">
        <f t="shared" si="181"/>
        <v>3.9370039869085904E-26</v>
      </c>
      <c r="Q321" s="26">
        <f t="shared" si="181"/>
        <v>2.6347642066234448E-25</v>
      </c>
      <c r="R321" s="26">
        <f t="shared" si="181"/>
        <v>1.6373177569731349E-24</v>
      </c>
      <c r="S321" s="26">
        <f t="shared" si="181"/>
        <v>9.4964429904441812E-24</v>
      </c>
      <c r="T321" s="26">
        <f t="shared" si="184"/>
        <v>5.16369087605403E-23</v>
      </c>
      <c r="U321" s="26">
        <f t="shared" si="184"/>
        <v>2.6425947424511618E-22</v>
      </c>
      <c r="V321" s="26">
        <f t="shared" si="184"/>
        <v>1.2772541255180683E-21</v>
      </c>
      <c r="W321" s="26">
        <f t="shared" si="184"/>
        <v>5.8484794168459051E-21</v>
      </c>
      <c r="X321" s="26">
        <f t="shared" si="184"/>
        <v>2.5440885463279811E-20</v>
      </c>
      <c r="Y321" s="26">
        <f t="shared" si="184"/>
        <v>1.0539795406215908E-19</v>
      </c>
      <c r="Z321" s="26">
        <f t="shared" si="184"/>
        <v>4.1680100015490039E-19</v>
      </c>
      <c r="AA321" s="26">
        <f t="shared" si="184"/>
        <v>1.5765950875424547E-18</v>
      </c>
      <c r="AB321" s="26">
        <f t="shared" si="184"/>
        <v>5.7151571923413991E-18</v>
      </c>
      <c r="AC321" s="26">
        <f t="shared" si="184"/>
        <v>1.9888747029348089E-17</v>
      </c>
      <c r="AD321" s="26">
        <f t="shared" si="184"/>
        <v>6.6550807367433632E-17</v>
      </c>
      <c r="AE321" s="26">
        <f t="shared" si="184"/>
        <v>2.1444149040617528E-16</v>
      </c>
      <c r="AF321" s="26">
        <f t="shared" si="184"/>
        <v>6.6630034519061999E-16</v>
      </c>
      <c r="AG321" s="26">
        <f t="shared" si="184"/>
        <v>1.9989010355718571E-15</v>
      </c>
      <c r="AH321" s="26">
        <f t="shared" si="184"/>
        <v>5.7968130031583473E-15</v>
      </c>
      <c r="AI321" s="26">
        <f t="shared" si="183"/>
        <v>1.6268475202412179E-14</v>
      </c>
      <c r="AJ321" s="26">
        <f t="shared" si="183"/>
        <v>4.4229916956558087E-14</v>
      </c>
      <c r="AK321" s="26">
        <f t="shared" si="183"/>
        <v>1.1660614470365323E-13</v>
      </c>
      <c r="AL321" s="26">
        <f t="shared" si="183"/>
        <v>2.983745467417008E-13</v>
      </c>
      <c r="AM321" s="26">
        <f t="shared" si="183"/>
        <v>7.4167387332936842E-13</v>
      </c>
      <c r="AN321" s="26">
        <f t="shared" si="183"/>
        <v>1.7923785272126464E-12</v>
      </c>
      <c r="AO321" s="26">
        <f t="shared" si="183"/>
        <v>4.2145116720946082E-12</v>
      </c>
      <c r="AP321" s="26">
        <f t="shared" si="183"/>
        <v>9.649013565058703E-12</v>
      </c>
      <c r="AQ321" s="26">
        <f t="shared" si="183"/>
        <v>2.152472256820783E-11</v>
      </c>
      <c r="AR321" s="26">
        <f t="shared" si="183"/>
        <v>4.6816271585852148E-11</v>
      </c>
      <c r="AS321" s="26">
        <f t="shared" si="183"/>
        <v>9.9341844584612981E-11</v>
      </c>
      <c r="AT321" s="26">
        <f t="shared" si="183"/>
        <v>2.0577953521098377E-10</v>
      </c>
      <c r="AU321" s="26">
        <f t="shared" si="183"/>
        <v>4.1634464100826996E-10</v>
      </c>
      <c r="AV321" s="26">
        <f t="shared" si="183"/>
        <v>8.2322690381180295E-10</v>
      </c>
      <c r="AW321" s="26">
        <f t="shared" si="183"/>
        <v>1.5915720140361496E-9</v>
      </c>
      <c r="AX321" s="26">
        <f t="shared" si="183"/>
        <v>3.010147070024896E-9</v>
      </c>
      <c r="AY321" s="26">
        <f t="shared" si="182"/>
        <v>5.5719743636631389E-9</v>
      </c>
      <c r="AZ321" s="26">
        <f t="shared" si="182"/>
        <v>1.0099203534139412E-8</v>
      </c>
      <c r="BA321" s="26">
        <f t="shared" si="182"/>
        <v>1.7931238927961823E-8</v>
      </c>
      <c r="BB321" s="26">
        <f t="shared" si="182"/>
        <v>3.1200355734653677E-8</v>
      </c>
      <c r="BC321" s="26">
        <f t="shared" si="182"/>
        <v>5.322413625323262E-8</v>
      </c>
      <c r="BD321" s="26">
        <f t="shared" si="182"/>
        <v>8.9048074115984878E-8</v>
      </c>
      <c r="BE321" s="26">
        <f t="shared" si="182"/>
        <v>1.461732537375602E-7</v>
      </c>
      <c r="BF321" s="26">
        <f t="shared" si="182"/>
        <v>2.3550135324384749E-7</v>
      </c>
      <c r="BG321" s="26">
        <f t="shared" si="182"/>
        <v>3.7252032240390534E-7</v>
      </c>
      <c r="BH321" s="26">
        <f t="shared" si="182"/>
        <v>5.7873692944892385E-7</v>
      </c>
      <c r="BI321" s="26">
        <f t="shared" si="182"/>
        <v>8.8333531336941104E-7</v>
      </c>
      <c r="BJ321" s="26">
        <f t="shared" si="182"/>
        <v>1.3250029700541093E-6</v>
      </c>
      <c r="BK321" s="26">
        <f t="shared" si="182"/>
        <v>1.9538179388933465E-6</v>
      </c>
      <c r="BL321" s="26">
        <f t="shared" si="182"/>
        <v>2.8330360113953625E-6</v>
      </c>
      <c r="BM321" s="26">
        <f t="shared" si="182"/>
        <v>4.0405595572360084E-6</v>
      </c>
      <c r="BN321" s="26">
        <f t="shared" si="182"/>
        <v>5.669817443218267E-6</v>
      </c>
      <c r="BO321" s="26">
        <f t="shared" si="187"/>
        <v>7.8297478977775993E-6</v>
      </c>
      <c r="BP321" s="26">
        <f t="shared" si="187"/>
        <v>1.0643563548541455E-5</v>
      </c>
      <c r="BQ321" s="26">
        <f t="shared" si="187"/>
        <v>1.4246000441893919E-5</v>
      </c>
      <c r="BR321" s="26">
        <f t="shared" si="187"/>
        <v>1.8778818764314691E-5</v>
      </c>
      <c r="BS321" s="26">
        <f t="shared" si="187"/>
        <v>2.4384436305901204E-5</v>
      </c>
      <c r="BT321" s="26">
        <f t="shared" si="187"/>
        <v>3.1197734685491195E-5</v>
      </c>
      <c r="BU321" s="26">
        <f t="shared" si="187"/>
        <v>3.9336274168662915E-5</v>
      </c>
      <c r="BV321" s="26">
        <f t="shared" si="187"/>
        <v>4.8889369323909548E-5</v>
      </c>
      <c r="BW321" s="26">
        <f t="shared" si="187"/>
        <v>5.9906691988452649E-5</v>
      </c>
      <c r="BX321" s="26">
        <f t="shared" si="187"/>
        <v>7.2387252819380228E-5</v>
      </c>
      <c r="BY321" s="26">
        <f t="shared" si="187"/>
        <v>8.6269739661453245E-5</v>
      </c>
      <c r="BZ321" s="26">
        <f t="shared" si="187"/>
        <v>1.0142523446684352E-4</v>
      </c>
      <c r="CA321" s="26">
        <f t="shared" si="187"/>
        <v>1.1765327198153856E-4</v>
      </c>
      <c r="CB321" s="26">
        <f t="shared" si="187"/>
        <v>1.3468203503149822E-4</v>
      </c>
      <c r="CC321" s="26">
        <f t="shared" si="187"/>
        <v>1.5217320841221218E-4</v>
      </c>
      <c r="CD321" s="26">
        <f t="shared" si="185"/>
        <v>1.6973165553669836E-4</v>
      </c>
      <c r="CE321" s="26">
        <f t="shared" si="185"/>
        <v>1.8691967128724976E-4</v>
      </c>
      <c r="CF321" s="26">
        <f t="shared" si="185"/>
        <v>2.0327514252488414E-4</v>
      </c>
      <c r="CG321" s="26">
        <f t="shared" si="186"/>
        <v>2.1833256048969037E-4</v>
      </c>
      <c r="CH321" s="26">
        <f t="shared" si="186"/>
        <v>2.3164552149515944E-4</v>
      </c>
      <c r="CI321" s="26">
        <f t="shared" si="186"/>
        <v>2.4280916108528752E-4</v>
      </c>
      <c r="CJ321" s="26">
        <f t="shared" si="154"/>
        <v>2.5148091683833344E-4</v>
      </c>
      <c r="CK321" s="26">
        <f t="shared" si="194"/>
        <v>2.5739811488158839E-4</v>
      </c>
      <c r="CL321" s="26">
        <f t="shared" si="194"/>
        <v>2.6039111621742084E-4</v>
      </c>
      <c r="CM321" s="26">
        <f t="shared" si="194"/>
        <v>2.6039111621742089E-4</v>
      </c>
      <c r="CN321" s="26">
        <f t="shared" si="194"/>
        <v>2.5743212626040468E-4</v>
      </c>
      <c r="CO321" s="26">
        <f t="shared" si="194"/>
        <v>2.5164713465904734E-4</v>
      </c>
      <c r="CP321" s="26">
        <f t="shared" si="194"/>
        <v>2.4325889683707899E-4</v>
      </c>
      <c r="CQ321" s="26">
        <f t="shared" si="194"/>
        <v>2.3256619807500979E-4</v>
      </c>
      <c r="CR321" s="26">
        <f t="shared" si="194"/>
        <v>2.1992673078832437E-4</v>
      </c>
      <c r="CS321" s="26">
        <f t="shared" si="194"/>
        <v>2.0573790944714229E-4</v>
      </c>
      <c r="CT321" s="26">
        <f t="shared" si="194"/>
        <v>1.9041700129682318E-4</v>
      </c>
      <c r="CU321" s="26">
        <f t="shared" si="194"/>
        <v>1.7438188539814338E-4</v>
      </c>
      <c r="CV321" s="26">
        <f t="shared" si="194"/>
        <v>1.5803358364206707E-4</v>
      </c>
      <c r="CW321" s="26">
        <f t="shared" si="194"/>
        <v>1.4174146161711186E-4</v>
      </c>
      <c r="CX321" s="26">
        <f t="shared" si="194"/>
        <v>1.2583170572131333E-4</v>
      </c>
      <c r="CY321" s="26">
        <f t="shared" si="194"/>
        <v>1.1057937775509375E-4</v>
      </c>
      <c r="CZ321" s="26">
        <f t="shared" si="194"/>
        <v>9.6204058646931579E-5</v>
      </c>
      <c r="DA321" s="26">
        <f t="shared" si="189"/>
        <v>8.2868842596861905E-5</v>
      </c>
      <c r="DB321" s="26">
        <f t="shared" si="189"/>
        <v>7.0682248097323202E-5</v>
      </c>
      <c r="DC321" s="26">
        <f t="shared" si="189"/>
        <v>5.970248140259365E-5</v>
      </c>
      <c r="DD321" s="26">
        <f t="shared" si="189"/>
        <v>4.9943421942554185E-5</v>
      </c>
      <c r="DE321" s="26">
        <f t="shared" si="189"/>
        <v>4.138169246668776E-5</v>
      </c>
      <c r="DF321" s="26">
        <f t="shared" si="189"/>
        <v>3.3964219288696504E-5</v>
      </c>
      <c r="DG321" s="26">
        <f t="shared" si="189"/>
        <v>2.7615767085201883E-5</v>
      </c>
      <c r="DH321" s="26">
        <f t="shared" si="189"/>
        <v>2.2246034596412652E-5</v>
      </c>
      <c r="DI321" s="26">
        <f t="shared" si="189"/>
        <v>1.7756009265026596E-5</v>
      </c>
      <c r="DJ321" s="26">
        <f t="shared" si="189"/>
        <v>1.4043389145975578E-5</v>
      </c>
      <c r="DK321" s="26">
        <f t="shared" si="189"/>
        <v>1.1006980681980858E-5</v>
      </c>
      <c r="DL321" s="26">
        <f t="shared" si="189"/>
        <v>8.5500653511815885E-6</v>
      </c>
      <c r="DM321" s="26">
        <f t="shared" si="189"/>
        <v>6.582793677458386E-6</v>
      </c>
      <c r="DN321" s="26">
        <f t="shared" si="189"/>
        <v>5.0237109643761328E-6</v>
      </c>
      <c r="DO321" s="26">
        <f t="shared" si="189"/>
        <v>3.8005465556584702E-6</v>
      </c>
      <c r="DP321" s="26">
        <f t="shared" si="189"/>
        <v>2.8504099167438472E-6</v>
      </c>
      <c r="DQ321" s="26">
        <f t="shared" si="190"/>
        <v>2.1195355791172075E-6</v>
      </c>
      <c r="DR321" s="26">
        <f t="shared" si="190"/>
        <v>1.5627084354508382E-6</v>
      </c>
      <c r="DS321" s="26">
        <f t="shared" si="190"/>
        <v>1.142484318354811E-6</v>
      </c>
      <c r="DT321" s="26">
        <f t="shared" si="190"/>
        <v>8.2830113080723452E-7</v>
      </c>
      <c r="DU321" s="26">
        <f t="shared" si="190"/>
        <v>5.9555535851429153E-7</v>
      </c>
      <c r="DV321" s="26">
        <f t="shared" si="190"/>
        <v>4.2469931303888133E-7</v>
      </c>
      <c r="DW321" s="26">
        <f t="shared" si="190"/>
        <v>3.0039707507628325E-7</v>
      </c>
      <c r="DX321" s="26">
        <f t="shared" si="190"/>
        <v>2.1076246396481111E-7</v>
      </c>
      <c r="DY321" s="26">
        <f t="shared" si="188"/>
        <v>1.4669067491950938E-7</v>
      </c>
      <c r="DZ321" s="26">
        <f t="shared" si="188"/>
        <v>1.0128641839680372E-7</v>
      </c>
      <c r="EA321" s="26">
        <f t="shared" si="188"/>
        <v>6.9385184256077622E-8</v>
      </c>
      <c r="EB321" s="26">
        <f t="shared" si="188"/>
        <v>4.7160242424052994E-8</v>
      </c>
      <c r="EC321" s="26">
        <f t="shared" si="188"/>
        <v>3.1805744890640293E-8</v>
      </c>
      <c r="ED321" s="26">
        <f t="shared" si="188"/>
        <v>2.1285383119120869E-8</v>
      </c>
      <c r="EE321" s="26">
        <f t="shared" si="188"/>
        <v>1.4136094132545855E-8</v>
      </c>
      <c r="EF321" s="26">
        <f t="shared" si="188"/>
        <v>9.3169711328144061E-9</v>
      </c>
      <c r="EG321" s="26">
        <f t="shared" si="188"/>
        <v>6.0945600643221638E-9</v>
      </c>
      <c r="EH321" s="26">
        <f t="shared" si="188"/>
        <v>3.9569158626569618E-9</v>
      </c>
      <c r="EI321" s="26">
        <f t="shared" si="188"/>
        <v>2.5500124448233705E-9</v>
      </c>
      <c r="EJ321" s="26">
        <f t="shared" si="188"/>
        <v>1.6312579610266941E-9</v>
      </c>
      <c r="EK321" s="26">
        <f t="shared" si="188"/>
        <v>1.0359083402140465E-9</v>
      </c>
      <c r="EL321" s="26">
        <f t="shared" si="188"/>
        <v>6.5307264926537182E-10</v>
      </c>
      <c r="EM321" s="26">
        <f t="shared" si="188"/>
        <v>4.0875770133876058E-10</v>
      </c>
      <c r="EN321" s="26">
        <f t="shared" si="188"/>
        <v>2.5401371440337178E-10</v>
      </c>
      <c r="EO321" s="26">
        <f t="shared" si="193"/>
        <v>1.567318663339951E-10</v>
      </c>
      <c r="EP321" s="26">
        <f t="shared" si="193"/>
        <v>9.6025861768010947E-11</v>
      </c>
      <c r="EQ321" s="26">
        <f t="shared" si="193"/>
        <v>5.8421328488229845E-11</v>
      </c>
      <c r="ER321" s="26">
        <f t="shared" si="193"/>
        <v>3.529621929497256E-11</v>
      </c>
      <c r="ES321" s="26">
        <f t="shared" si="191"/>
        <v>2.11777315769834E-11</v>
      </c>
      <c r="ET321" s="26">
        <f t="shared" si="191"/>
        <v>1.2619607172586246E-11</v>
      </c>
      <c r="EU321" s="26">
        <f t="shared" si="191"/>
        <v>7.4687471021426611E-12</v>
      </c>
      <c r="EV321" s="26">
        <f t="shared" si="191"/>
        <v>4.3904121478812771E-12</v>
      </c>
      <c r="EW321" s="26">
        <f t="shared" si="191"/>
        <v>2.5635292407091967E-12</v>
      </c>
      <c r="EX321" s="26">
        <f t="shared" si="191"/>
        <v>1.4868469596113469E-12</v>
      </c>
      <c r="EY321" s="26">
        <f t="shared" si="191"/>
        <v>8.5666016878269101E-13</v>
      </c>
      <c r="EZ321" s="26">
        <f t="shared" si="191"/>
        <v>4.903252281848191E-13</v>
      </c>
      <c r="FA321" s="26">
        <f t="shared" si="191"/>
        <v>2.7881238465411849E-13</v>
      </c>
      <c r="FB321" s="26">
        <f t="shared" si="191"/>
        <v>1.5751089262927302E-13</v>
      </c>
      <c r="FC321" s="26">
        <f t="shared" si="191"/>
        <v>8.8409339733850944E-14</v>
      </c>
      <c r="FD321" s="26">
        <f t="shared" si="191"/>
        <v>4.930520869772345E-14</v>
      </c>
      <c r="FE321" s="26">
        <f t="shared" si="191"/>
        <v>2.7321994628675152E-14</v>
      </c>
      <c r="FF321" s="26">
        <f t="shared" si="191"/>
        <v>1.5044389447435061E-14</v>
      </c>
      <c r="FG321" s="26">
        <f t="shared" si="191"/>
        <v>8.2318357353889258E-15</v>
      </c>
      <c r="FH321" s="26">
        <f t="shared" si="196"/>
        <v>4.4760606811177255E-15</v>
      </c>
    </row>
    <row r="322" spans="2:164" ht="19.2" customHeight="1" x14ac:dyDescent="0.3">
      <c r="B322" s="26">
        <f t="shared" si="195"/>
        <v>4.9243226989990601E-3</v>
      </c>
      <c r="C322" s="3">
        <v>99</v>
      </c>
      <c r="D322" s="26">
        <f t="shared" si="181"/>
        <v>8.1045065883505674E-41</v>
      </c>
      <c r="E322" s="26">
        <f t="shared" si="181"/>
        <v>7.0509207318649934E-39</v>
      </c>
      <c r="F322" s="26">
        <f t="shared" si="181"/>
        <v>3.067150518361241E-37</v>
      </c>
      <c r="G322" s="26">
        <f t="shared" si="181"/>
        <v>8.8947365032477115E-36</v>
      </c>
      <c r="H322" s="26">
        <f t="shared" si="181"/>
        <v>1.9346051894563725E-34</v>
      </c>
      <c r="I322" s="26">
        <f t="shared" si="181"/>
        <v>3.3662130296540936E-33</v>
      </c>
      <c r="J322" s="26">
        <f t="shared" si="181"/>
        <v>4.8810088929983872E-32</v>
      </c>
      <c r="K322" s="26">
        <f t="shared" si="181"/>
        <v>6.0663967670122889E-31</v>
      </c>
      <c r="L322" s="26">
        <f t="shared" si="181"/>
        <v>6.5972064841258968E-30</v>
      </c>
      <c r="M322" s="26">
        <f t="shared" si="181"/>
        <v>6.3772996013216862E-29</v>
      </c>
      <c r="N322" s="26">
        <f t="shared" si="181"/>
        <v>5.5482506531499356E-28</v>
      </c>
      <c r="O322" s="26">
        <f t="shared" si="181"/>
        <v>4.3881618802185164E-27</v>
      </c>
      <c r="P322" s="26">
        <f t="shared" si="181"/>
        <v>3.181417363158448E-26</v>
      </c>
      <c r="Q322" s="26">
        <f t="shared" si="181"/>
        <v>2.1291023891906565E-25</v>
      </c>
      <c r="R322" s="26">
        <f t="shared" si="181"/>
        <v>1.3230850561399034E-24</v>
      </c>
      <c r="S322" s="26">
        <f t="shared" ref="S322" si="197">$B322*S$221</f>
        <v>7.6738933256114364E-24</v>
      </c>
      <c r="T322" s="26">
        <f t="shared" si="184"/>
        <v>4.1726794958012246E-23</v>
      </c>
      <c r="U322" s="26">
        <f t="shared" si="184"/>
        <v>2.1354300949100234E-22</v>
      </c>
      <c r="V322" s="26">
        <f t="shared" si="184"/>
        <v>1.0321245458731836E-21</v>
      </c>
      <c r="W322" s="26">
        <f t="shared" si="184"/>
        <v>4.7260439732087986E-21</v>
      </c>
      <c r="X322" s="26">
        <f t="shared" si="184"/>
        <v>2.0558291283458374E-20</v>
      </c>
      <c r="Y322" s="26">
        <f t="shared" si="184"/>
        <v>8.5170063888613162E-20</v>
      </c>
      <c r="Z322" s="26">
        <f t="shared" si="184"/>
        <v>3.3680888901405997E-19</v>
      </c>
      <c r="AA322" s="26">
        <f t="shared" si="184"/>
        <v>1.2740162323575354E-18</v>
      </c>
      <c r="AB322" s="26">
        <f t="shared" si="184"/>
        <v>4.6183088422960667E-18</v>
      </c>
      <c r="AC322" s="26">
        <f t="shared" si="184"/>
        <v>1.6071714771190328E-17</v>
      </c>
      <c r="AD322" s="26">
        <f t="shared" si="184"/>
        <v>5.3778430195905811E-17</v>
      </c>
      <c r="AE322" s="26">
        <f t="shared" si="184"/>
        <v>1.7328605285347447E-16</v>
      </c>
      <c r="AF322" s="26">
        <f t="shared" si="184"/>
        <v>5.3842452136615608E-16</v>
      </c>
      <c r="AG322" s="26">
        <f t="shared" si="184"/>
        <v>1.615273564098466E-15</v>
      </c>
      <c r="AH322" s="26">
        <f t="shared" si="184"/>
        <v>4.6842933358855197E-15</v>
      </c>
      <c r="AI322" s="26">
        <f t="shared" si="183"/>
        <v>1.3146242587807785E-14</v>
      </c>
      <c r="AJ322" s="26">
        <f t="shared" si="183"/>
        <v>3.5741347035602395E-14</v>
      </c>
      <c r="AK322" s="26">
        <f t="shared" si="183"/>
        <v>9.4227187639315472E-14</v>
      </c>
      <c r="AL322" s="26">
        <f t="shared" si="183"/>
        <v>2.4111074484177773E-13</v>
      </c>
      <c r="AM322" s="26">
        <f t="shared" si="183"/>
        <v>5.9933242289241723E-13</v>
      </c>
      <c r="AN322" s="26">
        <f t="shared" si="183"/>
        <v>1.4483866886566798E-12</v>
      </c>
      <c r="AO322" s="26">
        <f t="shared" si="183"/>
        <v>3.4056659976521994E-12</v>
      </c>
      <c r="AP322" s="26">
        <f t="shared" si="183"/>
        <v>7.7971826788352936E-12</v>
      </c>
      <c r="AQ322" s="26">
        <f t="shared" si="183"/>
        <v>1.7393715206632541E-11</v>
      </c>
      <c r="AR322" s="26">
        <f t="shared" si="183"/>
        <v>3.7831330574425869E-11</v>
      </c>
      <c r="AS322" s="26">
        <f t="shared" si="183"/>
        <v>8.0276238048171877E-11</v>
      </c>
      <c r="AT322" s="26">
        <f t="shared" si="183"/>
        <v>1.6628649309978439E-10</v>
      </c>
      <c r="AU322" s="26">
        <f t="shared" si="183"/>
        <v>3.3644011394607576E-10</v>
      </c>
      <c r="AV322" s="26">
        <f t="shared" si="183"/>
        <v>6.6523386166610152E-10</v>
      </c>
      <c r="AW322" s="26">
        <f t="shared" si="183"/>
        <v>1.2861187992211273E-9</v>
      </c>
      <c r="AX322" s="26">
        <f t="shared" si="183"/>
        <v>2.4324420767877881E-9</v>
      </c>
      <c r="AY322" s="26">
        <f t="shared" si="182"/>
        <v>4.5026055463944428E-9</v>
      </c>
      <c r="AZ322" s="26">
        <f t="shared" si="182"/>
        <v>8.1609725528399044E-9</v>
      </c>
      <c r="BA322" s="26">
        <f t="shared" si="182"/>
        <v>1.4489890042797393E-8</v>
      </c>
      <c r="BB322" s="26">
        <f t="shared" si="182"/>
        <v>2.5212408674467542E-8</v>
      </c>
      <c r="BC322" s="26">
        <f t="shared" si="182"/>
        <v>4.3009403032915129E-8</v>
      </c>
      <c r="BD322" s="26">
        <f t="shared" si="182"/>
        <v>7.1958039689684544E-8</v>
      </c>
      <c r="BE322" s="26">
        <f t="shared" si="182"/>
        <v>1.181198010000483E-7</v>
      </c>
      <c r="BF322" s="26">
        <f t="shared" si="182"/>
        <v>1.9030412383341158E-7</v>
      </c>
      <c r="BG322" s="26">
        <f t="shared" si="182"/>
        <v>3.010265231546701E-7</v>
      </c>
      <c r="BH322" s="26">
        <f t="shared" si="182"/>
        <v>4.6766620561529066E-7</v>
      </c>
      <c r="BI322" s="26">
        <f t="shared" si="182"/>
        <v>7.1380631383386548E-7</v>
      </c>
      <c r="BJ322" s="26">
        <f t="shared" si="182"/>
        <v>1.0707094707507924E-6</v>
      </c>
      <c r="BK322" s="26">
        <f t="shared" si="182"/>
        <v>1.5788427789037096E-6</v>
      </c>
      <c r="BL322" s="26">
        <f t="shared" si="182"/>
        <v>2.2893220294103875E-6</v>
      </c>
      <c r="BM322" s="26">
        <f t="shared" si="182"/>
        <v>3.2650986321098966E-6</v>
      </c>
      <c r="BN322" s="26">
        <f t="shared" si="182"/>
        <v>4.5816706611864649E-6</v>
      </c>
      <c r="BO322" s="26">
        <f t="shared" si="187"/>
        <v>6.3270690083051125E-6</v>
      </c>
      <c r="BP322" s="26">
        <f t="shared" si="187"/>
        <v>8.6008594331647875E-6</v>
      </c>
      <c r="BQ322" s="26">
        <f t="shared" si="187"/>
        <v>1.1511919549005155E-5</v>
      </c>
      <c r="BR322" s="26">
        <f t="shared" si="187"/>
        <v>1.5174803041870415E-5</v>
      </c>
      <c r="BS322" s="26">
        <f t="shared" si="187"/>
        <v>1.9704594994667583E-5</v>
      </c>
      <c r="BT322" s="26">
        <f t="shared" si="187"/>
        <v>2.5210290654942311E-5</v>
      </c>
      <c r="BU322" s="26">
        <f t="shared" si="187"/>
        <v>3.1786888217101252E-5</v>
      </c>
      <c r="BV322" s="26">
        <f t="shared" si="187"/>
        <v>3.9506561069825783E-5</v>
      </c>
      <c r="BW322" s="26">
        <f t="shared" si="187"/>
        <v>4.8409448071476749E-5</v>
      </c>
      <c r="BX322" s="26">
        <f t="shared" si="187"/>
        <v>5.8494749753034355E-5</v>
      </c>
      <c r="BY322" s="26">
        <f t="shared" si="187"/>
        <v>6.9712920938547874E-5</v>
      </c>
      <c r="BZ322" s="26">
        <f t="shared" si="187"/>
        <v>8.1959785427752113E-5</v>
      </c>
      <c r="CA322" s="26">
        <f t="shared" si="187"/>
        <v>9.50733510961925E-5</v>
      </c>
      <c r="CB322" s="26">
        <f t="shared" si="187"/>
        <v>1.0883396770222049E-4</v>
      </c>
      <c r="CC322" s="26">
        <f t="shared" si="187"/>
        <v>1.2296824922198928E-4</v>
      </c>
      <c r="CD322" s="26">
        <f t="shared" si="185"/>
        <v>1.3715689336298817E-4</v>
      </c>
      <c r="CE322" s="26">
        <f t="shared" si="185"/>
        <v>1.5104619901999938E-4</v>
      </c>
      <c r="CF322" s="26">
        <f t="shared" si="185"/>
        <v>1.6426274143424934E-4</v>
      </c>
      <c r="CG322" s="26">
        <f t="shared" si="186"/>
        <v>1.7643035191086039E-4</v>
      </c>
      <c r="CH322" s="26">
        <f t="shared" si="186"/>
        <v>1.871883001981081E-4</v>
      </c>
      <c r="CI322" s="26">
        <f t="shared" si="186"/>
        <v>1.9620942309922168E-4</v>
      </c>
      <c r="CJ322" s="26">
        <f t="shared" si="154"/>
        <v>2.0321690249562241E-4</v>
      </c>
      <c r="CK322" s="26">
        <f t="shared" si="194"/>
        <v>2.0799847667199003E-4</v>
      </c>
      <c r="CL322" s="26">
        <f t="shared" si="194"/>
        <v>2.1041706361003644E-4</v>
      </c>
      <c r="CM322" s="26">
        <f t="shared" si="194"/>
        <v>2.1041706361003647E-4</v>
      </c>
      <c r="CN322" s="26">
        <f t="shared" si="194"/>
        <v>2.0802596061446786E-4</v>
      </c>
      <c r="CO322" s="26">
        <f t="shared" si="194"/>
        <v>2.0335121992650233E-4</v>
      </c>
      <c r="CP322" s="26">
        <f t="shared" si="194"/>
        <v>1.9657284592895216E-4</v>
      </c>
      <c r="CQ322" s="26">
        <f t="shared" si="194"/>
        <v>1.8793228127273463E-4</v>
      </c>
      <c r="CR322" s="26">
        <f t="shared" si="194"/>
        <v>1.7771857033399899E-4</v>
      </c>
      <c r="CS322" s="26">
        <f t="shared" si="194"/>
        <v>1.6625285611890239E-4</v>
      </c>
      <c r="CT322" s="26">
        <f t="shared" si="194"/>
        <v>1.538723242802607E-4</v>
      </c>
      <c r="CU322" s="26">
        <f t="shared" si="194"/>
        <v>1.4091465486718615E-4</v>
      </c>
      <c r="CV322" s="26">
        <f t="shared" si="194"/>
        <v>1.2770390597338717E-4</v>
      </c>
      <c r="CW322" s="26">
        <f t="shared" si="194"/>
        <v>1.1453855484211027E-4</v>
      </c>
      <c r="CX322" s="26">
        <f t="shared" si="194"/>
        <v>1.0168218644146503E-4</v>
      </c>
      <c r="CY322" s="26">
        <f t="shared" si="194"/>
        <v>8.9357072933408843E-5</v>
      </c>
      <c r="CZ322" s="26">
        <f t="shared" si="194"/>
        <v>7.7740653452065703E-5</v>
      </c>
      <c r="DA322" s="26">
        <f t="shared" si="189"/>
        <v>6.6964721290393276E-5</v>
      </c>
      <c r="DB322" s="26">
        <f t="shared" si="189"/>
        <v>5.711696815945293E-5</v>
      </c>
      <c r="DC322" s="26">
        <f t="shared" si="189"/>
        <v>4.8244429416237155E-5</v>
      </c>
      <c r="DD322" s="26">
        <f t="shared" si="189"/>
        <v>4.035832076165983E-5</v>
      </c>
      <c r="DE322" s="26">
        <f t="shared" si="189"/>
        <v>3.3439751488232437E-5</v>
      </c>
      <c r="DF322" s="26">
        <f t="shared" si="189"/>
        <v>2.7445833768643562E-5</v>
      </c>
      <c r="DG322" s="26">
        <f t="shared" si="189"/>
        <v>2.2315771381981256E-5</v>
      </c>
      <c r="DH322" s="26">
        <f t="shared" si="189"/>
        <v>1.7976593613262697E-5</v>
      </c>
      <c r="DI322" s="26">
        <f t="shared" si="189"/>
        <v>1.4348290315172966E-5</v>
      </c>
      <c r="DJ322" s="26">
        <f t="shared" si="189"/>
        <v>1.1348193249273162E-5</v>
      </c>
      <c r="DK322" s="26">
        <f t="shared" si="189"/>
        <v>8.8945298440249099E-6</v>
      </c>
      <c r="DL322" s="26">
        <f t="shared" si="189"/>
        <v>6.9091437181265163E-6</v>
      </c>
      <c r="DM322" s="26">
        <f t="shared" si="189"/>
        <v>5.3194292343097915E-6</v>
      </c>
      <c r="DN322" s="26">
        <f t="shared" si="189"/>
        <v>4.0595644156574698E-6</v>
      </c>
      <c r="DO322" s="26">
        <f t="shared" si="189"/>
        <v>3.0711487318452194E-6</v>
      </c>
      <c r="DP322" s="26">
        <f t="shared" si="189"/>
        <v>2.3033615488839103E-6</v>
      </c>
      <c r="DQ322" s="26">
        <f t="shared" si="190"/>
        <v>1.7127560235290517E-6</v>
      </c>
      <c r="DR322" s="26">
        <f t="shared" si="190"/>
        <v>1.2627946953138051E-6</v>
      </c>
      <c r="DS322" s="26">
        <f t="shared" si="190"/>
        <v>9.232196511958043E-7</v>
      </c>
      <c r="DT322" s="26">
        <f t="shared" si="190"/>
        <v>6.6933424711695526E-7</v>
      </c>
      <c r="DU322" s="26">
        <f t="shared" si="190"/>
        <v>4.8125685536508267E-7</v>
      </c>
      <c r="DV322" s="26">
        <f t="shared" si="190"/>
        <v>3.4319136407182232E-7</v>
      </c>
      <c r="DW322" s="26">
        <f t="shared" si="190"/>
        <v>2.4274511117275345E-7</v>
      </c>
      <c r="DX322" s="26">
        <f t="shared" si="190"/>
        <v>1.7031310219378629E-7</v>
      </c>
      <c r="DY322" s="26">
        <f t="shared" si="188"/>
        <v>1.1853791912687594E-7</v>
      </c>
      <c r="DZ322" s="26">
        <f t="shared" si="188"/>
        <v>8.1847610825699742E-8</v>
      </c>
      <c r="EA322" s="26">
        <f t="shared" si="188"/>
        <v>5.6068835762486805E-8</v>
      </c>
      <c r="EB322" s="26">
        <f t="shared" si="188"/>
        <v>3.8109286807315439E-8</v>
      </c>
      <c r="EC322" s="26">
        <f t="shared" si="188"/>
        <v>2.5701612032840565E-8</v>
      </c>
      <c r="ED322" s="26">
        <f t="shared" si="188"/>
        <v>1.7200309591208732E-8</v>
      </c>
      <c r="EE322" s="26">
        <f t="shared" si="188"/>
        <v>1.1423106369733992E-8</v>
      </c>
      <c r="EF322" s="26">
        <f t="shared" si="188"/>
        <v>7.5288655618702057E-9</v>
      </c>
      <c r="EG322" s="26">
        <f t="shared" si="188"/>
        <v>4.9248970216744619E-9</v>
      </c>
      <c r="EH322" s="26">
        <f t="shared" si="188"/>
        <v>3.1975077678035958E-9</v>
      </c>
      <c r="EI322" s="26">
        <f t="shared" si="188"/>
        <v>2.0606161170289802E-9</v>
      </c>
      <c r="EJ322" s="26">
        <f t="shared" si="188"/>
        <v>1.3181882513346986E-9</v>
      </c>
      <c r="EK322" s="26">
        <f t="shared" si="188"/>
        <v>8.3709764865781282E-10</v>
      </c>
      <c r="EL322" s="26">
        <f t="shared" si="188"/>
        <v>5.2773547415383434E-10</v>
      </c>
      <c r="EM322" s="26">
        <f t="shared" si="188"/>
        <v>3.3030925360707832E-10</v>
      </c>
      <c r="EN322" s="26">
        <f t="shared" si="188"/>
        <v>2.052636075986837E-10</v>
      </c>
      <c r="EO322" s="26">
        <f t="shared" si="193"/>
        <v>1.2665201319918759E-10</v>
      </c>
      <c r="EP322" s="26">
        <f t="shared" si="193"/>
        <v>7.7596655974150041E-11</v>
      </c>
      <c r="EQ322" s="26">
        <f t="shared" si="193"/>
        <v>4.7209154333922972E-11</v>
      </c>
      <c r="ER322" s="26">
        <f t="shared" si="193"/>
        <v>2.8522197410078757E-11</v>
      </c>
      <c r="ES322" s="26">
        <f t="shared" si="191"/>
        <v>1.711331844604714E-11</v>
      </c>
      <c r="ET322" s="26">
        <f t="shared" si="191"/>
        <v>1.0197662361685825E-11</v>
      </c>
      <c r="EU322" s="26">
        <f t="shared" si="191"/>
        <v>6.0353511936506182E-12</v>
      </c>
      <c r="EV322" s="26">
        <f t="shared" si="191"/>
        <v>3.5478077962676887E-12</v>
      </c>
      <c r="EW322" s="26">
        <f t="shared" si="191"/>
        <v>2.0715387803710622E-12</v>
      </c>
      <c r="EX322" s="26">
        <f t="shared" si="191"/>
        <v>1.2014924926152265E-12</v>
      </c>
      <c r="EY322" s="26">
        <f t="shared" si="191"/>
        <v>6.9225064144055643E-13</v>
      </c>
      <c r="EZ322" s="26">
        <f t="shared" si="191"/>
        <v>3.9622240661399408E-13</v>
      </c>
      <c r="FA322" s="26">
        <f t="shared" si="191"/>
        <v>2.2530293709423652E-13</v>
      </c>
      <c r="FB322" s="26">
        <f t="shared" si="191"/>
        <v>1.2728152939739199E-13</v>
      </c>
      <c r="FC322" s="26">
        <f t="shared" si="191"/>
        <v>7.1441890694020763E-14</v>
      </c>
      <c r="FD322" s="26">
        <f t="shared" si="191"/>
        <v>3.9842592887049139E-14</v>
      </c>
      <c r="FE322" s="26">
        <f t="shared" si="191"/>
        <v>2.2078379497919254E-14</v>
      </c>
      <c r="FF322" s="26">
        <f t="shared" si="191"/>
        <v>1.215708238176567E-14</v>
      </c>
      <c r="FG322" s="26">
        <f t="shared" si="191"/>
        <v>6.6519884730415366E-15</v>
      </c>
      <c r="FH322" s="26">
        <f t="shared" si="196"/>
        <v>3.6170187322163331E-15</v>
      </c>
    </row>
    <row r="323" spans="2:164" ht="19.2" customHeight="1" x14ac:dyDescent="0.3">
      <c r="B323" s="26">
        <f t="shared" si="195"/>
        <v>3.9394581591992604E-3</v>
      </c>
      <c r="C323" s="3">
        <v>100</v>
      </c>
      <c r="D323" s="26">
        <f t="shared" ref="D323:S338" si="198">$B323*D$221</f>
        <v>6.4836052706804745E-41</v>
      </c>
      <c r="E323" s="26">
        <f t="shared" si="198"/>
        <v>5.6407365854920126E-39</v>
      </c>
      <c r="F323" s="26">
        <f t="shared" si="198"/>
        <v>2.4537204146890004E-37</v>
      </c>
      <c r="G323" s="26">
        <f t="shared" si="198"/>
        <v>7.1157892025981911E-36</v>
      </c>
      <c r="H323" s="26">
        <f t="shared" si="198"/>
        <v>1.5476841515651027E-34</v>
      </c>
      <c r="I323" s="26">
        <f t="shared" si="198"/>
        <v>2.6929704237232833E-33</v>
      </c>
      <c r="J323" s="26">
        <f t="shared" si="198"/>
        <v>3.9048071143987219E-32</v>
      </c>
      <c r="K323" s="26">
        <f t="shared" si="198"/>
        <v>4.8531174136098463E-31</v>
      </c>
      <c r="L323" s="26">
        <f t="shared" si="198"/>
        <v>5.2777651873007341E-30</v>
      </c>
      <c r="M323" s="26">
        <f t="shared" si="198"/>
        <v>5.1018396810573644E-29</v>
      </c>
      <c r="N323" s="26">
        <f t="shared" si="198"/>
        <v>4.4386005225199621E-28</v>
      </c>
      <c r="O323" s="26">
        <f t="shared" si="198"/>
        <v>3.5105295041748242E-27</v>
      </c>
      <c r="P323" s="26">
        <f t="shared" si="198"/>
        <v>2.5451338905267663E-26</v>
      </c>
      <c r="Q323" s="26">
        <f t="shared" si="198"/>
        <v>1.7032819113525304E-25</v>
      </c>
      <c r="R323" s="26">
        <f t="shared" si="198"/>
        <v>1.058468044911926E-24</v>
      </c>
      <c r="S323" s="26">
        <f t="shared" si="198"/>
        <v>6.1391146604891691E-24</v>
      </c>
      <c r="T323" s="26">
        <f t="shared" si="184"/>
        <v>3.3381435966409901E-23</v>
      </c>
      <c r="U323" s="26">
        <f t="shared" si="184"/>
        <v>1.7083440759280243E-22</v>
      </c>
      <c r="V323" s="26">
        <f t="shared" si="184"/>
        <v>8.2569963669854941E-22</v>
      </c>
      <c r="W323" s="26">
        <f t="shared" si="184"/>
        <v>3.7808351785670505E-21</v>
      </c>
      <c r="X323" s="26">
        <f t="shared" si="184"/>
        <v>1.644663302676675E-20</v>
      </c>
      <c r="Y323" s="26">
        <f t="shared" si="184"/>
        <v>6.8136051110890739E-20</v>
      </c>
      <c r="Z323" s="26">
        <f t="shared" si="184"/>
        <v>2.694471112112488E-19</v>
      </c>
      <c r="AA323" s="26">
        <f t="shared" si="184"/>
        <v>1.0192129858860315E-18</v>
      </c>
      <c r="AB323" s="26">
        <f t="shared" si="184"/>
        <v>3.6946470738368651E-18</v>
      </c>
      <c r="AC323" s="26">
        <f t="shared" si="184"/>
        <v>1.2857371816952303E-17</v>
      </c>
      <c r="AD323" s="26">
        <f t="shared" si="184"/>
        <v>4.3022744156724782E-17</v>
      </c>
      <c r="AE323" s="26">
        <f t="shared" si="184"/>
        <v>1.3862884228278001E-16</v>
      </c>
      <c r="AF323" s="26">
        <f t="shared" si="184"/>
        <v>4.3073961709292617E-16</v>
      </c>
      <c r="AG323" s="26">
        <f t="shared" si="184"/>
        <v>1.2922188512787768E-15</v>
      </c>
      <c r="AH323" s="26">
        <f t="shared" si="184"/>
        <v>3.7474346687084274E-15</v>
      </c>
      <c r="AI323" s="26">
        <f t="shared" si="183"/>
        <v>1.0516994070246261E-14</v>
      </c>
      <c r="AJ323" s="26">
        <f t="shared" si="183"/>
        <v>2.8593077628482002E-14</v>
      </c>
      <c r="AK323" s="26">
        <f t="shared" si="183"/>
        <v>7.538175011145262E-14</v>
      </c>
      <c r="AL323" s="26">
        <f t="shared" si="183"/>
        <v>1.9288859587342279E-13</v>
      </c>
      <c r="AM323" s="26">
        <f t="shared" si="183"/>
        <v>4.7946593831393528E-13</v>
      </c>
      <c r="AN323" s="26">
        <f t="shared" si="183"/>
        <v>1.1587093509253476E-12</v>
      </c>
      <c r="AO323" s="26">
        <f t="shared" si="183"/>
        <v>2.724532798121768E-12</v>
      </c>
      <c r="AP323" s="26">
        <f t="shared" si="183"/>
        <v>6.2377461430682543E-12</v>
      </c>
      <c r="AQ323" s="26">
        <f t="shared" si="183"/>
        <v>1.3914972165306075E-11</v>
      </c>
      <c r="AR323" s="26">
        <f t="shared" si="183"/>
        <v>3.0265064459540793E-11</v>
      </c>
      <c r="AS323" s="26">
        <f t="shared" si="183"/>
        <v>6.4220990438537701E-11</v>
      </c>
      <c r="AT323" s="26">
        <f t="shared" si="183"/>
        <v>1.3302919447982792E-10</v>
      </c>
      <c r="AU323" s="26">
        <f t="shared" si="183"/>
        <v>2.6915209115686146E-10</v>
      </c>
      <c r="AV323" s="26">
        <f t="shared" si="183"/>
        <v>5.3218708933288283E-10</v>
      </c>
      <c r="AW323" s="26">
        <f t="shared" si="183"/>
        <v>1.0288950393769052E-9</v>
      </c>
      <c r="AX323" s="26">
        <f t="shared" si="183"/>
        <v>1.9459536614302363E-9</v>
      </c>
      <c r="AY323" s="26">
        <f t="shared" si="182"/>
        <v>3.6020844371155653E-9</v>
      </c>
      <c r="AZ323" s="26">
        <f t="shared" si="182"/>
        <v>6.528778042271944E-9</v>
      </c>
      <c r="BA323" s="26">
        <f t="shared" si="182"/>
        <v>1.1591912034237951E-8</v>
      </c>
      <c r="BB323" s="26">
        <f t="shared" si="182"/>
        <v>2.0169926939574097E-8</v>
      </c>
      <c r="BC323" s="26">
        <f t="shared" si="182"/>
        <v>3.4407522426332209E-8</v>
      </c>
      <c r="BD323" s="26">
        <f t="shared" si="182"/>
        <v>5.7566431751747811E-8</v>
      </c>
      <c r="BE323" s="26">
        <f t="shared" si="182"/>
        <v>9.449584080003894E-8</v>
      </c>
      <c r="BF323" s="26">
        <f t="shared" si="182"/>
        <v>1.5224329906672973E-7</v>
      </c>
      <c r="BG323" s="26">
        <f t="shared" si="182"/>
        <v>2.4082121852373686E-7</v>
      </c>
      <c r="BH323" s="26">
        <f t="shared" si="182"/>
        <v>3.741329644922337E-7</v>
      </c>
      <c r="BI323" s="26">
        <f t="shared" si="182"/>
        <v>5.7104505106709418E-7</v>
      </c>
      <c r="BJ323" s="26">
        <f t="shared" si="182"/>
        <v>8.5656757660063656E-7</v>
      </c>
      <c r="BK323" s="26">
        <f t="shared" si="182"/>
        <v>1.2630742231229716E-6</v>
      </c>
      <c r="BL323" s="26">
        <f t="shared" si="182"/>
        <v>1.8314576235283155E-6</v>
      </c>
      <c r="BM323" s="26">
        <f t="shared" si="182"/>
        <v>2.6120789056879254E-6</v>
      </c>
      <c r="BN323" s="26">
        <f t="shared" si="182"/>
        <v>3.6653365289491837E-6</v>
      </c>
      <c r="BO323" s="26">
        <f t="shared" si="187"/>
        <v>5.0616552066441064E-6</v>
      </c>
      <c r="BP323" s="26">
        <f t="shared" si="187"/>
        <v>6.8806875465318515E-6</v>
      </c>
      <c r="BQ323" s="26">
        <f t="shared" si="187"/>
        <v>9.2095356392041518E-6</v>
      </c>
      <c r="BR323" s="26">
        <f t="shared" si="187"/>
        <v>1.213984243349637E-5</v>
      </c>
      <c r="BS323" s="26">
        <f t="shared" si="187"/>
        <v>1.5763675995734116E-5</v>
      </c>
      <c r="BT323" s="26">
        <f t="shared" si="187"/>
        <v>2.0168232523953912E-5</v>
      </c>
      <c r="BU323" s="26">
        <f t="shared" si="187"/>
        <v>2.5429510573681082E-5</v>
      </c>
      <c r="BV323" s="26">
        <f t="shared" si="187"/>
        <v>3.1605248855860723E-5</v>
      </c>
      <c r="BW323" s="26">
        <f t="shared" si="187"/>
        <v>3.8727558457181517E-5</v>
      </c>
      <c r="BX323" s="26">
        <f t="shared" si="187"/>
        <v>4.6795799802427631E-5</v>
      </c>
      <c r="BY323" s="26">
        <f t="shared" si="187"/>
        <v>5.5770336750838474E-5</v>
      </c>
      <c r="BZ323" s="26">
        <f t="shared" si="187"/>
        <v>6.5567828342201896E-5</v>
      </c>
      <c r="CA323" s="26">
        <f t="shared" si="187"/>
        <v>7.6058680876954247E-5</v>
      </c>
      <c r="CB323" s="26">
        <f t="shared" si="187"/>
        <v>8.706717416177666E-5</v>
      </c>
      <c r="CC323" s="26">
        <f t="shared" si="187"/>
        <v>9.8374599377591739E-5</v>
      </c>
      <c r="CD323" s="26">
        <f t="shared" si="185"/>
        <v>1.0972551469039089E-4</v>
      </c>
      <c r="CE323" s="26">
        <f t="shared" si="185"/>
        <v>1.2083695921599988E-4</v>
      </c>
      <c r="CF323" s="26">
        <f t="shared" si="185"/>
        <v>1.3141019314739989E-4</v>
      </c>
      <c r="CG323" s="26">
        <f t="shared" si="186"/>
        <v>1.4114428152868876E-4</v>
      </c>
      <c r="CH323" s="26">
        <f t="shared" si="186"/>
        <v>1.4975064015848694E-4</v>
      </c>
      <c r="CI323" s="26">
        <f t="shared" si="186"/>
        <v>1.5696753847937783E-4</v>
      </c>
      <c r="CJ323" s="26">
        <f t="shared" si="154"/>
        <v>1.6257352199649844E-4</v>
      </c>
      <c r="CK323" s="26">
        <f t="shared" si="194"/>
        <v>1.6639878133759253E-4</v>
      </c>
      <c r="CL323" s="26">
        <f t="shared" si="194"/>
        <v>1.6833365088802967E-4</v>
      </c>
      <c r="CM323" s="26">
        <f t="shared" si="194"/>
        <v>1.683336508880297E-4</v>
      </c>
      <c r="CN323" s="26">
        <f t="shared" si="194"/>
        <v>1.6642076849157479E-4</v>
      </c>
      <c r="CO323" s="26">
        <f t="shared" si="194"/>
        <v>1.6268097594120237E-4</v>
      </c>
      <c r="CP323" s="26">
        <f t="shared" si="194"/>
        <v>1.5725827674316223E-4</v>
      </c>
      <c r="CQ323" s="26">
        <f t="shared" si="194"/>
        <v>1.5034582501818818E-4</v>
      </c>
      <c r="CR323" s="26">
        <f t="shared" si="194"/>
        <v>1.4217485626719963E-4</v>
      </c>
      <c r="CS323" s="26">
        <f t="shared" si="194"/>
        <v>1.3300228489512234E-4</v>
      </c>
      <c r="CT323" s="26">
        <f t="shared" si="194"/>
        <v>1.2309785942420895E-4</v>
      </c>
      <c r="CU323" s="26">
        <f t="shared" si="194"/>
        <v>1.1273172389374928E-4</v>
      </c>
      <c r="CV323" s="26">
        <f t="shared" si="194"/>
        <v>1.0216312477871006E-4</v>
      </c>
      <c r="CW323" s="26">
        <f t="shared" si="194"/>
        <v>9.1630843873688499E-5</v>
      </c>
      <c r="CX323" s="26">
        <f t="shared" si="194"/>
        <v>8.1345749153172278E-5</v>
      </c>
      <c r="CY323" s="26">
        <f t="shared" si="194"/>
        <v>7.1485658346727296E-5</v>
      </c>
      <c r="CZ323" s="26">
        <f t="shared" si="194"/>
        <v>6.2192522761652749E-5</v>
      </c>
      <c r="DA323" s="26">
        <f t="shared" si="189"/>
        <v>5.3571777032314786E-5</v>
      </c>
      <c r="DB323" s="26">
        <f t="shared" si="189"/>
        <v>4.5693574527562492E-5</v>
      </c>
      <c r="DC323" s="26">
        <f t="shared" si="189"/>
        <v>3.8595543532989842E-5</v>
      </c>
      <c r="DD323" s="26">
        <f t="shared" si="189"/>
        <v>3.2286656609327967E-5</v>
      </c>
      <c r="DE323" s="26">
        <f t="shared" si="189"/>
        <v>2.6751801190586035E-5</v>
      </c>
      <c r="DF323" s="26">
        <f t="shared" si="189"/>
        <v>2.1956667014914918E-5</v>
      </c>
      <c r="DG323" s="26">
        <f t="shared" si="189"/>
        <v>1.7852617105585061E-5</v>
      </c>
      <c r="DH323" s="26">
        <f t="shared" si="189"/>
        <v>1.4381274890610203E-5</v>
      </c>
      <c r="DI323" s="26">
        <f t="shared" si="189"/>
        <v>1.1478632252138408E-5</v>
      </c>
      <c r="DJ323" s="26">
        <f t="shared" si="189"/>
        <v>9.0785545994185579E-6</v>
      </c>
      <c r="DK323" s="26">
        <f t="shared" si="189"/>
        <v>7.1156238752199503E-6</v>
      </c>
      <c r="DL323" s="26">
        <f t="shared" si="189"/>
        <v>5.52731497450123E-6</v>
      </c>
      <c r="DM323" s="26">
        <f t="shared" si="189"/>
        <v>4.2555433874478468E-6</v>
      </c>
      <c r="DN323" s="26">
        <f t="shared" si="189"/>
        <v>3.2476515325259861E-6</v>
      </c>
      <c r="DO323" s="26">
        <f t="shared" si="189"/>
        <v>2.4569189854761832E-6</v>
      </c>
      <c r="DP323" s="26">
        <f t="shared" si="189"/>
        <v>1.8426892391071342E-6</v>
      </c>
      <c r="DQ323" s="26">
        <f t="shared" si="190"/>
        <v>1.3702048188232456E-6</v>
      </c>
      <c r="DR323" s="26">
        <f t="shared" si="190"/>
        <v>1.0102357562510472E-6</v>
      </c>
      <c r="DS323" s="26">
        <f t="shared" si="190"/>
        <v>7.3857572095664571E-7</v>
      </c>
      <c r="DT323" s="26">
        <f t="shared" si="190"/>
        <v>5.3546739769356582E-7</v>
      </c>
      <c r="DU323" s="26">
        <f t="shared" si="190"/>
        <v>3.8500548429206734E-7</v>
      </c>
      <c r="DV323" s="26">
        <f t="shared" si="190"/>
        <v>2.745530912574587E-7</v>
      </c>
      <c r="DW323" s="26">
        <f t="shared" si="190"/>
        <v>1.9419608893820337E-7</v>
      </c>
      <c r="DX323" s="26">
        <f t="shared" si="190"/>
        <v>1.3625048175502944E-7</v>
      </c>
      <c r="DY323" s="26">
        <f t="shared" si="188"/>
        <v>9.4830335301501054E-8</v>
      </c>
      <c r="DZ323" s="26">
        <f t="shared" si="188"/>
        <v>6.5478088660559995E-8</v>
      </c>
      <c r="EA323" s="26">
        <f t="shared" si="188"/>
        <v>4.4855068609989581E-8</v>
      </c>
      <c r="EB323" s="26">
        <f t="shared" si="188"/>
        <v>3.0487429445852449E-8</v>
      </c>
      <c r="EC323" s="26">
        <f t="shared" si="188"/>
        <v>2.0561289626272515E-8</v>
      </c>
      <c r="ED323" s="26">
        <f t="shared" si="188"/>
        <v>1.376024767296703E-8</v>
      </c>
      <c r="EE323" s="26">
        <f t="shared" si="188"/>
        <v>9.1384850957872217E-9</v>
      </c>
      <c r="EF323" s="26">
        <f t="shared" si="188"/>
        <v>6.0230924494961834E-9</v>
      </c>
      <c r="EG323" s="26">
        <f t="shared" si="188"/>
        <v>3.9399176173395819E-9</v>
      </c>
      <c r="EH323" s="26">
        <f t="shared" si="188"/>
        <v>2.558006214242885E-9</v>
      </c>
      <c r="EI323" s="26">
        <f t="shared" si="188"/>
        <v>1.6484928936231894E-9</v>
      </c>
      <c r="EJ323" s="26">
        <f t="shared" si="188"/>
        <v>1.0545506010677622E-9</v>
      </c>
      <c r="EK323" s="26">
        <f t="shared" si="188"/>
        <v>6.6967811892625236E-10</v>
      </c>
      <c r="EL323" s="26">
        <f t="shared" si="188"/>
        <v>4.2218837932306877E-10</v>
      </c>
      <c r="EM323" s="26">
        <f t="shared" si="188"/>
        <v>2.6424740288566345E-10</v>
      </c>
      <c r="EN323" s="26">
        <f t="shared" si="188"/>
        <v>1.6421088607894746E-10</v>
      </c>
      <c r="EO323" s="26">
        <f t="shared" si="193"/>
        <v>1.0132161055935039E-10</v>
      </c>
      <c r="EP323" s="26">
        <f t="shared" si="193"/>
        <v>6.2077324779320227E-11</v>
      </c>
      <c r="EQ323" s="26">
        <f t="shared" si="193"/>
        <v>3.7767323467138498E-11</v>
      </c>
      <c r="ER323" s="26">
        <f t="shared" si="193"/>
        <v>2.2817757928063078E-11</v>
      </c>
      <c r="ES323" s="26">
        <f t="shared" si="191"/>
        <v>1.3690654756837756E-11</v>
      </c>
      <c r="ET323" s="26">
        <f t="shared" si="191"/>
        <v>8.1581298893486865E-12</v>
      </c>
      <c r="EU323" s="26">
        <f t="shared" si="191"/>
        <v>4.8282809549205096E-12</v>
      </c>
      <c r="EV323" s="26">
        <f t="shared" si="191"/>
        <v>2.8382462370141596E-12</v>
      </c>
      <c r="EW323" s="26">
        <f t="shared" si="191"/>
        <v>1.6572310242968549E-12</v>
      </c>
      <c r="EX323" s="26">
        <f t="shared" si="191"/>
        <v>9.6119399409218413E-13</v>
      </c>
      <c r="EY323" s="26">
        <f t="shared" si="191"/>
        <v>5.538005131524469E-13</v>
      </c>
      <c r="EZ323" s="26">
        <f t="shared" si="191"/>
        <v>3.1697792529119624E-13</v>
      </c>
      <c r="FA323" s="26">
        <f t="shared" si="191"/>
        <v>1.8024234967538979E-13</v>
      </c>
      <c r="FB323" s="26">
        <f t="shared" si="191"/>
        <v>1.0182522351791391E-13</v>
      </c>
      <c r="FC323" s="26">
        <f t="shared" si="191"/>
        <v>5.7153512555216789E-14</v>
      </c>
      <c r="FD323" s="26">
        <f t="shared" si="191"/>
        <v>3.1874074309639409E-14</v>
      </c>
      <c r="FE323" s="26">
        <f t="shared" si="191"/>
        <v>1.7662703598335456E-14</v>
      </c>
      <c r="FF323" s="26">
        <f t="shared" si="191"/>
        <v>9.7256659054125664E-15</v>
      </c>
      <c r="FG323" s="26">
        <f t="shared" si="191"/>
        <v>5.3215907784332461E-15</v>
      </c>
      <c r="FH323" s="26">
        <f t="shared" si="196"/>
        <v>2.8936149857730754E-15</v>
      </c>
    </row>
    <row r="324" spans="2:164" ht="19.2" customHeight="1" x14ac:dyDescent="0.3">
      <c r="B324" s="26">
        <f t="shared" si="195"/>
        <v>3.1203628983756467E-3</v>
      </c>
      <c r="C324" s="3">
        <v>101</v>
      </c>
      <c r="D324" s="26">
        <f t="shared" si="198"/>
        <v>5.1355289272716545E-41</v>
      </c>
      <c r="E324" s="26">
        <f t="shared" si="198"/>
        <v>4.4679101667263393E-39</v>
      </c>
      <c r="F324" s="26">
        <f t="shared" si="198"/>
        <v>1.9435409225259376E-37</v>
      </c>
      <c r="G324" s="26">
        <f t="shared" si="198"/>
        <v>5.636268675325291E-36</v>
      </c>
      <c r="H324" s="26">
        <f t="shared" si="198"/>
        <v>1.2258884368832477E-34</v>
      </c>
      <c r="I324" s="26">
        <f t="shared" si="198"/>
        <v>2.1330458801768546E-33</v>
      </c>
      <c r="J324" s="26">
        <f t="shared" si="198"/>
        <v>3.0929165262564085E-32</v>
      </c>
      <c r="K324" s="26">
        <f t="shared" si="198"/>
        <v>3.8440533969186837E-31</v>
      </c>
      <c r="L324" s="26">
        <f t="shared" si="198"/>
        <v>4.1804080691490897E-30</v>
      </c>
      <c r="M324" s="26">
        <f t="shared" si="198"/>
        <v>4.0410611335107774E-29</v>
      </c>
      <c r="N324" s="26">
        <f t="shared" si="198"/>
        <v>3.5157231861544197E-28</v>
      </c>
      <c r="O324" s="26">
        <f t="shared" si="198"/>
        <v>2.780617429049361E-27</v>
      </c>
      <c r="P324" s="26">
        <f t="shared" si="198"/>
        <v>2.0159476360608017E-26</v>
      </c>
      <c r="Q324" s="26">
        <f t="shared" si="198"/>
        <v>1.3491341872099229E-25</v>
      </c>
      <c r="R324" s="26">
        <f t="shared" si="198"/>
        <v>8.3839053062330624E-25</v>
      </c>
      <c r="S324" s="26">
        <f t="shared" si="198"/>
        <v>4.8626650776151752E-24</v>
      </c>
      <c r="T324" s="26">
        <f t="shared" si="184"/>
        <v>2.6440741359532552E-23</v>
      </c>
      <c r="U324" s="26">
        <f t="shared" si="184"/>
        <v>1.3531438225172448E-22</v>
      </c>
      <c r="V324" s="26">
        <f t="shared" si="184"/>
        <v>6.5401951421667165E-22</v>
      </c>
      <c r="W324" s="26">
        <f t="shared" si="184"/>
        <v>2.9947209335184511E-21</v>
      </c>
      <c r="X324" s="26">
        <f t="shared" si="184"/>
        <v>1.3027036060805325E-20</v>
      </c>
      <c r="Y324" s="26">
        <f t="shared" si="184"/>
        <v>5.3969149394764854E-20</v>
      </c>
      <c r="Z324" s="26">
        <f t="shared" si="184"/>
        <v>2.1342345442475118E-19</v>
      </c>
      <c r="AA324" s="26">
        <f t="shared" si="184"/>
        <v>8.0729741456319196E-19</v>
      </c>
      <c r="AB324" s="26">
        <f t="shared" si="184"/>
        <v>2.9264531277915713E-18</v>
      </c>
      <c r="AC324" s="26">
        <f t="shared" si="184"/>
        <v>1.0184056884714678E-17</v>
      </c>
      <c r="AD324" s="26">
        <f t="shared" si="184"/>
        <v>3.4077421114237395E-17</v>
      </c>
      <c r="AE324" s="26">
        <f t="shared" si="184"/>
        <v>1.0980502359032062E-16</v>
      </c>
      <c r="AF324" s="26">
        <f t="shared" si="184"/>
        <v>3.4117989472706968E-16</v>
      </c>
      <c r="AG324" s="26">
        <f t="shared" si="184"/>
        <v>1.0235396841812077E-15</v>
      </c>
      <c r="AH324" s="26">
        <f t="shared" si="184"/>
        <v>2.9682650841254823E-15</v>
      </c>
      <c r="AI324" s="26">
        <f t="shared" si="183"/>
        <v>8.3302923328683112E-15</v>
      </c>
      <c r="AJ324" s="26">
        <f t="shared" si="183"/>
        <v>2.2647982279985709E-14</v>
      </c>
      <c r="AK324" s="26">
        <f t="shared" si="183"/>
        <v>5.9708316919962373E-14</v>
      </c>
      <c r="AL324" s="26">
        <f t="shared" si="183"/>
        <v>1.5278304623637423E-13</v>
      </c>
      <c r="AM324" s="26">
        <f t="shared" si="183"/>
        <v>3.7977500064470057E-13</v>
      </c>
      <c r="AN324" s="26">
        <f t="shared" si="183"/>
        <v>9.1778958489136278E-13</v>
      </c>
      <c r="AO324" s="26">
        <f t="shared" si="183"/>
        <v>2.1580457806905055E-12</v>
      </c>
      <c r="AP324" s="26">
        <f t="shared" si="183"/>
        <v>4.940789024212471E-12</v>
      </c>
      <c r="AQ324" s="26">
        <f t="shared" si="183"/>
        <v>1.1021760130935488E-11</v>
      </c>
      <c r="AR324" s="26">
        <f t="shared" si="183"/>
        <v>2.3972328284784745E-11</v>
      </c>
      <c r="AS324" s="26">
        <f t="shared" si="183"/>
        <v>5.0868111238445619E-11</v>
      </c>
      <c r="AT324" s="26">
        <f t="shared" si="183"/>
        <v>1.0536965899392293E-10</v>
      </c>
      <c r="AU324" s="26">
        <f t="shared" si="183"/>
        <v>2.131897751737513E-10</v>
      </c>
      <c r="AV324" s="26">
        <f t="shared" si="183"/>
        <v>4.2153432818446097E-10</v>
      </c>
      <c r="AW324" s="26">
        <f t="shared" si="183"/>
        <v>8.1496636782328982E-10</v>
      </c>
      <c r="AX324" s="26">
        <f t="shared" si="183"/>
        <v>1.5413494347962244E-9</v>
      </c>
      <c r="AY324" s="26">
        <f t="shared" si="182"/>
        <v>2.8531361878143044E-9</v>
      </c>
      <c r="AZ324" s="26">
        <f t="shared" si="182"/>
        <v>5.1713093404134124E-9</v>
      </c>
      <c r="BA324" s="26">
        <f t="shared" si="182"/>
        <v>9.181712502366678E-9</v>
      </c>
      <c r="BB324" s="26">
        <f t="shared" si="182"/>
        <v>1.597617975411807E-8</v>
      </c>
      <c r="BC324" s="26">
        <f t="shared" si="182"/>
        <v>2.725348310996606E-8</v>
      </c>
      <c r="BD324" s="26">
        <f t="shared" si="182"/>
        <v>4.559717366475067E-8</v>
      </c>
      <c r="BE324" s="26">
        <f t="shared" si="182"/>
        <v>7.4848190732703984E-8</v>
      </c>
      <c r="BF324" s="26">
        <f t="shared" si="182"/>
        <v>1.2058875173602334E-7</v>
      </c>
      <c r="BG324" s="26">
        <f t="shared" si="182"/>
        <v>1.9074948001880114E-7</v>
      </c>
      <c r="BH324" s="26">
        <f t="shared" si="182"/>
        <v>2.9634294217206579E-7</v>
      </c>
      <c r="BI324" s="26">
        <f t="shared" si="182"/>
        <v>4.5231291173631142E-7</v>
      </c>
      <c r="BJ324" s="26">
        <f t="shared" si="182"/>
        <v>6.7846936760446346E-7</v>
      </c>
      <c r="BK324" s="26">
        <f t="shared" si="182"/>
        <v>1.0004548301964115E-6</v>
      </c>
      <c r="BL324" s="26">
        <f t="shared" si="182"/>
        <v>1.450659503784802E-6</v>
      </c>
      <c r="BM324" s="26">
        <f t="shared" si="182"/>
        <v>2.0689733906438982E-6</v>
      </c>
      <c r="BN324" s="26">
        <f t="shared" si="182"/>
        <v>2.90323685461321E-6</v>
      </c>
      <c r="BO324" s="26">
        <f t="shared" si="187"/>
        <v>4.0092318468468104E-6</v>
      </c>
      <c r="BP324" s="26">
        <f t="shared" si="187"/>
        <v>5.4500495418073981E-6</v>
      </c>
      <c r="BQ324" s="26">
        <f t="shared" si="187"/>
        <v>7.2946816944191184E-6</v>
      </c>
      <c r="BR324" s="26">
        <f t="shared" si="187"/>
        <v>9.6157167790070101E-6</v>
      </c>
      <c r="BS324" s="26">
        <f t="shared" si="187"/>
        <v>1.2486079996621061E-5</v>
      </c>
      <c r="BT324" s="26">
        <f t="shared" si="187"/>
        <v>1.5974837642735745E-5</v>
      </c>
      <c r="BU324" s="26">
        <f t="shared" si="187"/>
        <v>2.0142186593014685E-5</v>
      </c>
      <c r="BV324" s="26">
        <f t="shared" si="187"/>
        <v>2.5033860479889642E-5</v>
      </c>
      <c r="BW324" s="26">
        <f t="shared" si="187"/>
        <v>3.0675293827470459E-5</v>
      </c>
      <c r="BX324" s="26">
        <f t="shared" si="187"/>
        <v>3.7065980041526779E-5</v>
      </c>
      <c r="BY324" s="26">
        <f t="shared" si="187"/>
        <v>4.4174524159079904E-5</v>
      </c>
      <c r="BZ324" s="26">
        <f t="shared" si="187"/>
        <v>5.193491353837765E-5</v>
      </c>
      <c r="CA324" s="26">
        <f t="shared" si="187"/>
        <v>6.0244499704518115E-5</v>
      </c>
      <c r="CB324" s="26">
        <f t="shared" si="187"/>
        <v>6.8964098345961595E-5</v>
      </c>
      <c r="CC324" s="26">
        <f t="shared" si="187"/>
        <v>7.792047475452798E-5</v>
      </c>
      <c r="CD324" s="26">
        <f t="shared" si="185"/>
        <v>8.6911298764665902E-5</v>
      </c>
      <c r="CE324" s="26">
        <f t="shared" si="185"/>
        <v>9.5712442943366076E-5</v>
      </c>
      <c r="CF324" s="26">
        <f t="shared" si="185"/>
        <v>1.0408728170091063E-4</v>
      </c>
      <c r="CG324" s="26">
        <f t="shared" si="186"/>
        <v>1.1179745071579289E-4</v>
      </c>
      <c r="CH324" s="26">
        <f t="shared" si="186"/>
        <v>1.186143684423657E-4</v>
      </c>
      <c r="CI324" s="26">
        <f t="shared" si="186"/>
        <v>1.2433072354802184E-4</v>
      </c>
      <c r="CJ324" s="26">
        <f t="shared" si="154"/>
        <v>1.2877110653187974E-4</v>
      </c>
      <c r="CK324" s="26">
        <f t="shared" si="194"/>
        <v>1.3180101492086516E-4</v>
      </c>
      <c r="CL324" s="26">
        <f t="shared" si="194"/>
        <v>1.3333358486180546E-4</v>
      </c>
      <c r="CM324" s="26">
        <f t="shared" si="194"/>
        <v>1.3333358486180549E-4</v>
      </c>
      <c r="CN324" s="26">
        <f t="shared" si="194"/>
        <v>1.3181843048837587E-4</v>
      </c>
      <c r="CO324" s="26">
        <f t="shared" si="194"/>
        <v>1.2885621856728881E-4</v>
      </c>
      <c r="CP324" s="26">
        <f t="shared" si="194"/>
        <v>1.2456101128171244E-4</v>
      </c>
      <c r="CQ324" s="26">
        <f t="shared" si="194"/>
        <v>1.190858019946043E-4</v>
      </c>
      <c r="CR324" s="26">
        <f t="shared" si="194"/>
        <v>1.1261374753837577E-4</v>
      </c>
      <c r="CS324" s="26">
        <f t="shared" si="194"/>
        <v>1.0534834447138385E-4</v>
      </c>
      <c r="CT324" s="26">
        <f t="shared" si="194"/>
        <v>9.7503254989472277E-5</v>
      </c>
      <c r="CU324" s="26">
        <f t="shared" si="194"/>
        <v>8.9292454569306213E-5</v>
      </c>
      <c r="CV324" s="26">
        <f t="shared" si="194"/>
        <v>8.0921286953433583E-5</v>
      </c>
      <c r="CW324" s="26">
        <f t="shared" si="194"/>
        <v>7.2578886236584832E-5</v>
      </c>
      <c r="CX324" s="26">
        <f t="shared" si="194"/>
        <v>6.4432276556968036E-5</v>
      </c>
      <c r="CY324" s="26">
        <f t="shared" si="194"/>
        <v>5.662230364097202E-5</v>
      </c>
      <c r="CZ324" s="26">
        <f t="shared" si="194"/>
        <v>4.9261404167645662E-5</v>
      </c>
      <c r="DA324" s="26">
        <f t="shared" si="189"/>
        <v>4.2433090718665102E-5</v>
      </c>
      <c r="DB324" s="26">
        <f t="shared" si="189"/>
        <v>3.6192930318861317E-5</v>
      </c>
      <c r="DC324" s="26">
        <f t="shared" si="189"/>
        <v>3.0570727550882998E-5</v>
      </c>
      <c r="DD324" s="26">
        <f t="shared" si="189"/>
        <v>2.5573589393527061E-5</v>
      </c>
      <c r="DE324" s="26">
        <f t="shared" si="189"/>
        <v>2.1189545497493855E-5</v>
      </c>
      <c r="DF324" s="26">
        <f t="shared" si="189"/>
        <v>1.7391419417754362E-5</v>
      </c>
      <c r="DG324" s="26">
        <f t="shared" si="189"/>
        <v>1.4140686816304976E-5</v>
      </c>
      <c r="DH324" s="26">
        <f t="shared" si="189"/>
        <v>1.1391108824245688E-5</v>
      </c>
      <c r="DI324" s="26">
        <f t="shared" si="189"/>
        <v>9.0919859422878324E-6</v>
      </c>
      <c r="DJ324" s="26">
        <f t="shared" si="189"/>
        <v>7.190934336173104E-6</v>
      </c>
      <c r="DK324" s="26">
        <f t="shared" si="189"/>
        <v>5.636137722946486E-6</v>
      </c>
      <c r="DL324" s="26">
        <f t="shared" si="189"/>
        <v>4.3780712669316602E-6</v>
      </c>
      <c r="DM324" s="26">
        <f t="shared" si="189"/>
        <v>3.3707274356022492E-6</v>
      </c>
      <c r="DN324" s="26">
        <f t="shared" si="189"/>
        <v>2.5723972534859252E-6</v>
      </c>
      <c r="DO324" s="26">
        <f t="shared" si="189"/>
        <v>1.946074443941528E-6</v>
      </c>
      <c r="DP324" s="26">
        <f t="shared" si="189"/>
        <v>1.4595558329561435E-6</v>
      </c>
      <c r="DQ324" s="26">
        <f t="shared" si="190"/>
        <v>1.0853107475827671E-6</v>
      </c>
      <c r="DR324" s="26">
        <f t="shared" si="190"/>
        <v>8.0018673762459049E-7</v>
      </c>
      <c r="DS324" s="26">
        <f t="shared" si="190"/>
        <v>5.850104720448669E-7</v>
      </c>
      <c r="DT324" s="26">
        <f t="shared" si="190"/>
        <v>4.2413259223252675E-7</v>
      </c>
      <c r="DU324" s="26">
        <f t="shared" si="190"/>
        <v>3.049548390432212E-7</v>
      </c>
      <c r="DV324" s="26">
        <f t="shared" si="190"/>
        <v>2.1746779505541247E-7</v>
      </c>
      <c r="DW324" s="26">
        <f t="shared" si="190"/>
        <v>1.5381868430748755E-7</v>
      </c>
      <c r="DX324" s="26">
        <f t="shared" si="190"/>
        <v>1.0792117366734989E-7</v>
      </c>
      <c r="DY324" s="26">
        <f t="shared" si="188"/>
        <v>7.511313687247596E-8</v>
      </c>
      <c r="DZ324" s="26">
        <f t="shared" si="188"/>
        <v>5.1863832602423676E-8</v>
      </c>
      <c r="EA324" s="26">
        <f t="shared" si="188"/>
        <v>3.5528767215833274E-8</v>
      </c>
      <c r="EB324" s="26">
        <f t="shared" si="188"/>
        <v>2.4148458967011799E-8</v>
      </c>
      <c r="EC324" s="26">
        <f t="shared" si="188"/>
        <v>1.6286170001007905E-8</v>
      </c>
      <c r="ED324" s="26">
        <f t="shared" si="188"/>
        <v>1.089920607759763E-8</v>
      </c>
      <c r="EE324" s="26">
        <f t="shared" si="188"/>
        <v>7.2384040362670943E-9</v>
      </c>
      <c r="EF324" s="26">
        <f t="shared" si="188"/>
        <v>4.7707662966306329E-9</v>
      </c>
      <c r="EG324" s="26">
        <f t="shared" si="188"/>
        <v>3.1207268256155052E-9</v>
      </c>
      <c r="EH324" s="26">
        <f t="shared" si="188"/>
        <v>2.0261435360339649E-9</v>
      </c>
      <c r="EI324" s="26">
        <f t="shared" si="188"/>
        <v>1.3057369454441083E-9</v>
      </c>
      <c r="EJ324" s="26">
        <f t="shared" si="188"/>
        <v>8.3528760480614691E-10</v>
      </c>
      <c r="EK324" s="26">
        <f t="shared" si="188"/>
        <v>5.3043811400099108E-10</v>
      </c>
      <c r="EL324" s="26">
        <f t="shared" si="188"/>
        <v>3.3440663708757865E-10</v>
      </c>
      <c r="EM324" s="26">
        <f t="shared" si="188"/>
        <v>2.0930487357280242E-10</v>
      </c>
      <c r="EN324" s="26">
        <f t="shared" si="188"/>
        <v>1.3006802857738393E-10</v>
      </c>
      <c r="EO324" s="26">
        <f t="shared" si="193"/>
        <v>8.0254741037109091E-11</v>
      </c>
      <c r="EP324" s="26">
        <f t="shared" si="193"/>
        <v>4.9170158241045643E-11</v>
      </c>
      <c r="EQ324" s="26">
        <f t="shared" si="193"/>
        <v>2.9914711657139358E-11</v>
      </c>
      <c r="ER324" s="26">
        <f t="shared" si="193"/>
        <v>1.8073471626188547E-11</v>
      </c>
      <c r="ES324" s="26">
        <f t="shared" si="191"/>
        <v>1.0844082975713056E-11</v>
      </c>
      <c r="ET324" s="26">
        <f t="shared" si="191"/>
        <v>6.4618850608702361E-12</v>
      </c>
      <c r="EU324" s="26">
        <f t="shared" si="191"/>
        <v>3.8243809543924761E-12</v>
      </c>
      <c r="EV324" s="26">
        <f t="shared" si="191"/>
        <v>2.2481158312983405E-12</v>
      </c>
      <c r="EW324" s="26">
        <f t="shared" si="191"/>
        <v>1.3126582370668136E-12</v>
      </c>
      <c r="EX324" s="26">
        <f t="shared" si="191"/>
        <v>7.6134177749875852E-13</v>
      </c>
      <c r="EY324" s="26">
        <f t="shared" si="191"/>
        <v>4.3865387180391757E-13</v>
      </c>
      <c r="EZ324" s="26">
        <f t="shared" si="191"/>
        <v>2.5107162399302634E-13</v>
      </c>
      <c r="FA324" s="26">
        <f t="shared" si="191"/>
        <v>1.4276621756466494E-13</v>
      </c>
      <c r="FB324" s="26">
        <f t="shared" si="191"/>
        <v>8.0653642390426728E-14</v>
      </c>
      <c r="FC324" s="26">
        <f t="shared" si="191"/>
        <v>4.5270108954627086E-14</v>
      </c>
      <c r="FD324" s="26">
        <f t="shared" si="191"/>
        <v>2.5246791532387609E-14</v>
      </c>
      <c r="FE324" s="26">
        <f t="shared" si="191"/>
        <v>1.3990260275909251E-14</v>
      </c>
      <c r="FF324" s="26">
        <f t="shared" si="191"/>
        <v>7.7034977468614264E-15</v>
      </c>
      <c r="FG324" s="26">
        <f t="shared" si="191"/>
        <v>4.2151214086599899E-15</v>
      </c>
      <c r="FH324" s="26">
        <f t="shared" si="196"/>
        <v>2.291972265958868E-15</v>
      </c>
    </row>
    <row r="325" spans="2:164" ht="19.2" customHeight="1" x14ac:dyDescent="0.3">
      <c r="B325" s="26">
        <f t="shared" si="195"/>
        <v>2.4473434497063909E-3</v>
      </c>
      <c r="C325" s="3">
        <v>102</v>
      </c>
      <c r="D325" s="26">
        <f t="shared" si="198"/>
        <v>4.0278658253111036E-41</v>
      </c>
      <c r="E325" s="26">
        <f t="shared" si="198"/>
        <v>3.5042432680206598E-39</v>
      </c>
      <c r="F325" s="26">
        <f t="shared" si="198"/>
        <v>1.5243458215889717E-37</v>
      </c>
      <c r="G325" s="26">
        <f t="shared" si="198"/>
        <v>4.4206028826080739E-36</v>
      </c>
      <c r="H325" s="26">
        <f t="shared" si="198"/>
        <v>9.6148112696725355E-35</v>
      </c>
      <c r="I325" s="26">
        <f t="shared" si="198"/>
        <v>1.6729771609230243E-33</v>
      </c>
      <c r="J325" s="26">
        <f t="shared" si="198"/>
        <v>2.4258168833383609E-32</v>
      </c>
      <c r="K325" s="26">
        <f t="shared" si="198"/>
        <v>3.0149438407205382E-31</v>
      </c>
      <c r="L325" s="26">
        <f t="shared" si="198"/>
        <v>3.2787514267836014E-30</v>
      </c>
      <c r="M325" s="26">
        <f t="shared" si="198"/>
        <v>3.169459712557474E-29</v>
      </c>
      <c r="N325" s="26">
        <f t="shared" si="198"/>
        <v>2.7574299499250363E-28</v>
      </c>
      <c r="O325" s="26">
        <f t="shared" si="198"/>
        <v>2.1808764149406768E-27</v>
      </c>
      <c r="P325" s="26">
        <f t="shared" si="198"/>
        <v>1.5811354008320022E-26</v>
      </c>
      <c r="Q325" s="26">
        <f t="shared" si="198"/>
        <v>1.0581444605568029E-25</v>
      </c>
      <c r="R325" s="26">
        <f t="shared" si="198"/>
        <v>6.5756120048886806E-25</v>
      </c>
      <c r="S325" s="26">
        <f t="shared" si="198"/>
        <v>3.8138549628354339E-24</v>
      </c>
      <c r="T325" s="26">
        <f t="shared" si="184"/>
        <v>2.0737836360417697E-23</v>
      </c>
      <c r="U325" s="26">
        <f t="shared" si="184"/>
        <v>1.0612892725625453E-22</v>
      </c>
      <c r="V325" s="26">
        <f t="shared" si="184"/>
        <v>5.1295648173856628E-22</v>
      </c>
      <c r="W325" s="26">
        <f t="shared" si="184"/>
        <v>2.3488007321713353E-21</v>
      </c>
      <c r="X325" s="26">
        <f t="shared" si="184"/>
        <v>1.0217283184945358E-20</v>
      </c>
      <c r="Y325" s="26">
        <f t="shared" si="184"/>
        <v>4.2328744623345006E-20</v>
      </c>
      <c r="Z325" s="26">
        <f t="shared" si="184"/>
        <v>1.6739094464686377E-19</v>
      </c>
      <c r="AA325" s="26">
        <f t="shared" si="184"/>
        <v>6.3317444279466067E-19</v>
      </c>
      <c r="AB325" s="26">
        <f t="shared" si="184"/>
        <v>2.2952573551306455E-18</v>
      </c>
      <c r="AC325" s="26">
        <f t="shared" si="184"/>
        <v>7.9874955958546534E-18</v>
      </c>
      <c r="AD325" s="26">
        <f t="shared" si="184"/>
        <v>2.6727389109205814E-17</v>
      </c>
      <c r="AE325" s="26">
        <f t="shared" si="184"/>
        <v>8.6121587129663287E-17</v>
      </c>
      <c r="AF325" s="26">
        <f t="shared" si="184"/>
        <v>2.6759207429574107E-16</v>
      </c>
      <c r="AG325" s="26">
        <f t="shared" si="184"/>
        <v>8.0277622288722213E-16</v>
      </c>
      <c r="AH325" s="26">
        <f t="shared" si="184"/>
        <v>2.3280510463729286E-15</v>
      </c>
      <c r="AI325" s="26">
        <f t="shared" si="183"/>
        <v>6.5335626140143656E-15</v>
      </c>
      <c r="AJ325" s="26">
        <f t="shared" si="183"/>
        <v>1.7763123356851546E-14</v>
      </c>
      <c r="AK325" s="26">
        <f t="shared" si="183"/>
        <v>4.6830052486245018E-14</v>
      </c>
      <c r="AL325" s="26">
        <f t="shared" si="183"/>
        <v>1.1982984018539161E-13</v>
      </c>
      <c r="AM325" s="26">
        <f t="shared" si="183"/>
        <v>2.9786274560368689E-13</v>
      </c>
      <c r="AN325" s="26">
        <f t="shared" si="183"/>
        <v>7.1983496854224571E-13</v>
      </c>
      <c r="AO325" s="26">
        <f t="shared" si="183"/>
        <v>1.6925849260317701E-12</v>
      </c>
      <c r="AP325" s="26">
        <f t="shared" si="183"/>
        <v>3.8751286464411559E-12</v>
      </c>
      <c r="AQ325" s="26">
        <f t="shared" si="183"/>
        <v>8.644517749753328E-12</v>
      </c>
      <c r="AR325" s="26">
        <f t="shared" si="183"/>
        <v>1.8801826105713537E-11</v>
      </c>
      <c r="AS325" s="26">
        <f t="shared" si="183"/>
        <v>3.9896557834075016E-11</v>
      </c>
      <c r="AT325" s="26">
        <f t="shared" si="183"/>
        <v>8.2642869799155288E-11</v>
      </c>
      <c r="AU325" s="26">
        <f t="shared" si="183"/>
        <v>1.672076668029423E-10</v>
      </c>
      <c r="AV325" s="26">
        <f t="shared" si="183"/>
        <v>3.3061515936036169E-10</v>
      </c>
      <c r="AW325" s="26">
        <f t="shared" si="183"/>
        <v>6.3918930809669822E-10</v>
      </c>
      <c r="AX325" s="26">
        <f t="shared" ref="AX325:BM340" si="199">$B325*AX$221</f>
        <v>1.2089015174872354E-9</v>
      </c>
      <c r="AY325" s="26">
        <f t="shared" si="199"/>
        <v>2.2377538727955344E-9</v>
      </c>
      <c r="AZ325" s="26">
        <f t="shared" si="199"/>
        <v>4.0559288944418944E-9</v>
      </c>
      <c r="BA325" s="26">
        <f t="shared" si="199"/>
        <v>7.2013431391111239E-9</v>
      </c>
      <c r="BB325" s="26">
        <f t="shared" si="199"/>
        <v>1.2530337062053396E-8</v>
      </c>
      <c r="BC325" s="26">
        <f t="shared" si="199"/>
        <v>2.1375280870561628E-8</v>
      </c>
      <c r="BD325" s="26">
        <f t="shared" si="199"/>
        <v>3.5762489148824073E-8</v>
      </c>
      <c r="BE325" s="26">
        <f t="shared" si="199"/>
        <v>5.8704463319767861E-8</v>
      </c>
      <c r="BF325" s="26">
        <f t="shared" si="199"/>
        <v>9.4579413126292882E-8</v>
      </c>
      <c r="BG325" s="26">
        <f t="shared" si="199"/>
        <v>1.4960743530886372E-7</v>
      </c>
      <c r="BH325" s="26">
        <f t="shared" si="199"/>
        <v>2.3242583699769881E-7</v>
      </c>
      <c r="BI325" s="26">
        <f t="shared" si="199"/>
        <v>3.5475522489122485E-7</v>
      </c>
      <c r="BJ325" s="26">
        <f t="shared" si="199"/>
        <v>5.3213283733683436E-7</v>
      </c>
      <c r="BK325" s="26">
        <f t="shared" si="199"/>
        <v>7.8467045505600948E-7</v>
      </c>
      <c r="BL325" s="26">
        <f t="shared" si="199"/>
        <v>1.1377721598312178E-6</v>
      </c>
      <c r="BM325" s="26">
        <f t="shared" si="199"/>
        <v>1.6227242279559993E-6</v>
      </c>
      <c r="BN325" s="26">
        <f t="shared" ref="BN325:CC340" si="200">$B325*BN$221</f>
        <v>2.2770485134221266E-6</v>
      </c>
      <c r="BO325" s="26">
        <f t="shared" si="200"/>
        <v>3.1444955661543624E-6</v>
      </c>
      <c r="BP325" s="26">
        <f t="shared" si="200"/>
        <v>4.2745486602410988E-6</v>
      </c>
      <c r="BQ325" s="26">
        <f t="shared" si="200"/>
        <v>5.7213189760149975E-6</v>
      </c>
      <c r="BR325" s="26">
        <f t="shared" si="200"/>
        <v>7.5417386502015807E-6</v>
      </c>
      <c r="BS325" s="26">
        <f t="shared" si="200"/>
        <v>9.7930039189184845E-6</v>
      </c>
      <c r="BT325" s="26">
        <f t="shared" si="200"/>
        <v>1.2529284425675102E-5</v>
      </c>
      <c r="BU325" s="26">
        <f t="shared" si="200"/>
        <v>1.5797793406286035E-5</v>
      </c>
      <c r="BV325" s="26">
        <f t="shared" si="200"/>
        <v>1.9634400376384043E-5</v>
      </c>
      <c r="BW325" s="26">
        <f t="shared" si="200"/>
        <v>2.4059053982329787E-5</v>
      </c>
      <c r="BX325" s="26">
        <f t="shared" si="200"/>
        <v>2.9071356895315134E-5</v>
      </c>
      <c r="BY325" s="26">
        <f t="shared" si="200"/>
        <v>3.464668561496465E-5</v>
      </c>
      <c r="BZ325" s="26">
        <f t="shared" si="200"/>
        <v>4.0733265520296218E-5</v>
      </c>
      <c r="CA325" s="26">
        <f t="shared" si="200"/>
        <v>4.7250588003543645E-5</v>
      </c>
      <c r="CB325" s="26">
        <f t="shared" si="200"/>
        <v>5.4089488898793435E-5</v>
      </c>
      <c r="CC325" s="26">
        <f t="shared" si="200"/>
        <v>6.1114097846688649E-5</v>
      </c>
      <c r="CD325" s="26">
        <f t="shared" si="185"/>
        <v>6.8165724521306633E-5</v>
      </c>
      <c r="CE325" s="26">
        <f t="shared" si="185"/>
        <v>7.5068582700679327E-5</v>
      </c>
      <c r="CF325" s="26">
        <f t="shared" si="185"/>
        <v>8.1637083686988781E-5</v>
      </c>
      <c r="CG325" s="26">
        <f t="shared" si="186"/>
        <v>8.7684275071210163E-5</v>
      </c>
      <c r="CH325" s="26">
        <f t="shared" si="186"/>
        <v>9.3030877209698647E-5</v>
      </c>
      <c r="CI325" s="26">
        <f t="shared" si="186"/>
        <v>9.7514292978840707E-5</v>
      </c>
      <c r="CJ325" s="26">
        <f t="shared" si="154"/>
        <v>1.0099694629951358E-4</v>
      </c>
      <c r="CK325" s="26">
        <f t="shared" si="194"/>
        <v>1.0337334503597274E-4</v>
      </c>
      <c r="CL325" s="26">
        <f t="shared" si="194"/>
        <v>1.0457536067592591E-4</v>
      </c>
      <c r="CM325" s="26">
        <f t="shared" si="194"/>
        <v>1.0457536067592593E-4</v>
      </c>
      <c r="CN325" s="26">
        <f t="shared" si="194"/>
        <v>1.0338700430460858E-4</v>
      </c>
      <c r="CO325" s="26">
        <f t="shared" si="194"/>
        <v>1.0106370083708931E-4</v>
      </c>
      <c r="CP325" s="26">
        <f t="shared" si="194"/>
        <v>9.7694910809186281E-5</v>
      </c>
      <c r="CQ325" s="26">
        <f t="shared" si="194"/>
        <v>9.340062901537598E-5</v>
      </c>
      <c r="CR325" s="26">
        <f t="shared" si="194"/>
        <v>8.8324507873235942E-5</v>
      </c>
      <c r="CS325" s="26">
        <f t="shared" si="194"/>
        <v>8.2626152526575617E-5</v>
      </c>
      <c r="CT325" s="26">
        <f t="shared" si="194"/>
        <v>7.6473141168213591E-5</v>
      </c>
      <c r="CU325" s="26">
        <f t="shared" si="194"/>
        <v>7.0033297701416685E-5</v>
      </c>
      <c r="CV325" s="26">
        <f t="shared" si="194"/>
        <v>6.3467676041908727E-5</v>
      </c>
      <c r="CW325" s="26">
        <f t="shared" si="194"/>
        <v>5.6924616656144997E-5</v>
      </c>
      <c r="CX325" s="26">
        <f t="shared" si="194"/>
        <v>5.0535118868210254E-5</v>
      </c>
      <c r="CY325" s="26">
        <f t="shared" si="194"/>
        <v>4.4409649914487883E-5</v>
      </c>
      <c r="CZ325" s="26">
        <f t="shared" si="194"/>
        <v>3.8636395425604465E-5</v>
      </c>
      <c r="DA325" s="26">
        <f t="shared" si="189"/>
        <v>3.3280855465619709E-5</v>
      </c>
      <c r="DB325" s="26">
        <f t="shared" si="189"/>
        <v>2.8386612014793207E-5</v>
      </c>
      <c r="DC325" s="26">
        <f t="shared" si="189"/>
        <v>2.3977041216378832E-5</v>
      </c>
      <c r="DD325" s="26">
        <f t="shared" si="189"/>
        <v>2.0057717171393782E-5</v>
      </c>
      <c r="DE325" s="26">
        <f t="shared" si="189"/>
        <v>1.6619251370583424E-5</v>
      </c>
      <c r="DF325" s="26">
        <f t="shared" si="189"/>
        <v>1.3640328955101468E-5</v>
      </c>
      <c r="DG325" s="26">
        <f t="shared" si="189"/>
        <v>1.1090734757886262E-5</v>
      </c>
      <c r="DH325" s="26">
        <f t="shared" si="189"/>
        <v>8.9342029994083863E-6</v>
      </c>
      <c r="DI325" s="26">
        <f t="shared" si="189"/>
        <v>7.1309693665002653E-6</v>
      </c>
      <c r="DJ325" s="26">
        <f t="shared" si="189"/>
        <v>5.6399484989592999E-6</v>
      </c>
      <c r="DK325" s="26">
        <f t="shared" si="189"/>
        <v>4.4205001748599911E-6</v>
      </c>
      <c r="DL325" s="26">
        <f t="shared" si="189"/>
        <v>3.433781385828755E-6</v>
      </c>
      <c r="DM325" s="26">
        <f t="shared" si="189"/>
        <v>2.6437077926292164E-6</v>
      </c>
      <c r="DN325" s="26">
        <f t="shared" si="189"/>
        <v>2.0175664733222954E-6</v>
      </c>
      <c r="DO325" s="26">
        <f t="shared" si="189"/>
        <v>1.5263328972090426E-6</v>
      </c>
      <c r="DP325" s="26">
        <f t="shared" si="189"/>
        <v>1.1447496729067799E-6</v>
      </c>
      <c r="DQ325" s="26">
        <f t="shared" si="190"/>
        <v>8.5122411575119024E-7</v>
      </c>
      <c r="DR325" s="26">
        <f t="shared" si="190"/>
        <v>6.2759744127418898E-7</v>
      </c>
      <c r="DS325" s="26">
        <f t="shared" si="190"/>
        <v>4.5883174278028803E-7</v>
      </c>
      <c r="DT325" s="26">
        <f t="shared" si="190"/>
        <v>3.3265301351570741E-7</v>
      </c>
      <c r="DU325" s="26">
        <f t="shared" si="190"/>
        <v>2.3918026591625201E-7</v>
      </c>
      <c r="DV325" s="26">
        <f t="shared" si="190"/>
        <v>1.7056297651404908E-7</v>
      </c>
      <c r="DW325" s="26">
        <f t="shared" si="190"/>
        <v>1.2064210533920598E-7</v>
      </c>
      <c r="DX325" s="26">
        <f t="shared" si="190"/>
        <v>8.4644057778313676E-8</v>
      </c>
      <c r="DY325" s="26">
        <f t="shared" si="188"/>
        <v>5.8912264213706661E-8</v>
      </c>
      <c r="DZ325" s="26">
        <f t="shared" si="188"/>
        <v>4.0677515766606828E-8</v>
      </c>
      <c r="EA325" s="26">
        <f t="shared" si="188"/>
        <v>2.7865699777124151E-8</v>
      </c>
      <c r="EB325" s="26">
        <f t="shared" si="188"/>
        <v>1.8939967817264165E-8</v>
      </c>
      <c r="EC325" s="26">
        <f t="shared" si="188"/>
        <v>1.2773466667457189E-8</v>
      </c>
      <c r="ED325" s="26">
        <f t="shared" si="188"/>
        <v>8.5483969236059883E-9</v>
      </c>
      <c r="EE325" s="26">
        <f t="shared" si="188"/>
        <v>5.67717963628792E-9</v>
      </c>
      <c r="EF325" s="26">
        <f t="shared" si="188"/>
        <v>3.7417774875534397E-9</v>
      </c>
      <c r="EG325" s="26">
        <f t="shared" si="188"/>
        <v>2.4476288828356915E-9</v>
      </c>
      <c r="EH325" s="26">
        <f t="shared" si="188"/>
        <v>1.5891321851246793E-9</v>
      </c>
      <c r="EI325" s="26">
        <f t="shared" si="188"/>
        <v>1.024107408191458E-9</v>
      </c>
      <c r="EJ325" s="26">
        <f t="shared" si="188"/>
        <v>6.5512753318129202E-10</v>
      </c>
      <c r="EK325" s="26">
        <f t="shared" si="188"/>
        <v>4.1602989333411088E-10</v>
      </c>
      <c r="EL325" s="26">
        <f t="shared" si="188"/>
        <v>2.6227971536280697E-10</v>
      </c>
      <c r="EM325" s="26">
        <f t="shared" si="188"/>
        <v>1.6416068515513923E-10</v>
      </c>
      <c r="EN325" s="26">
        <f t="shared" si="188"/>
        <v>1.0201414006069332E-10</v>
      </c>
      <c r="EO325" s="26">
        <f t="shared" si="193"/>
        <v>6.2944894931065992E-11</v>
      </c>
      <c r="EP325" s="26">
        <f t="shared" si="193"/>
        <v>3.8564829992976994E-11</v>
      </c>
      <c r="EQ325" s="26">
        <f t="shared" si="193"/>
        <v>2.3462518946775977E-11</v>
      </c>
      <c r="ER325" s="26">
        <f t="shared" si="193"/>
        <v>1.41752718636773E-11</v>
      </c>
      <c r="ES325" s="26">
        <f t="shared" si="191"/>
        <v>8.5051631182063239E-12</v>
      </c>
      <c r="ET325" s="26">
        <f t="shared" si="191"/>
        <v>5.0681451457805796E-12</v>
      </c>
      <c r="EU325" s="26">
        <f t="shared" si="191"/>
        <v>2.9995144740333164E-12</v>
      </c>
      <c r="EV325" s="26">
        <f t="shared" si="191"/>
        <v>1.7632281029790916E-12</v>
      </c>
      <c r="EW325" s="26">
        <f t="shared" si="191"/>
        <v>1.0295358722092662E-12</v>
      </c>
      <c r="EX325" s="26">
        <f t="shared" si="191"/>
        <v>5.9713080588137952E-13</v>
      </c>
      <c r="EY325" s="26">
        <f t="shared" si="191"/>
        <v>3.4404225239522965E-13</v>
      </c>
      <c r="EZ325" s="26">
        <f t="shared" si="191"/>
        <v>1.9691892077884429E-13</v>
      </c>
      <c r="FA325" s="26">
        <f t="shared" si="191"/>
        <v>1.1197350397228628E-13</v>
      </c>
      <c r="FB325" s="26">
        <f t="shared" si="191"/>
        <v>6.3257758737589616E-14</v>
      </c>
      <c r="FC325" s="26">
        <f t="shared" si="191"/>
        <v>3.5505967807550672E-14</v>
      </c>
      <c r="FD325" s="26">
        <f t="shared" si="191"/>
        <v>1.9801405123441274E-14</v>
      </c>
      <c r="FE325" s="26">
        <f t="shared" si="191"/>
        <v>1.0972753157575888E-14</v>
      </c>
      <c r="FF325" s="26">
        <f t="shared" si="191"/>
        <v>6.0419590171462202E-15</v>
      </c>
      <c r="FG325" s="26">
        <f t="shared" si="191"/>
        <v>3.3059775754196016E-15</v>
      </c>
      <c r="FH325" s="26">
        <f t="shared" si="196"/>
        <v>1.7976253066344074E-15</v>
      </c>
    </row>
    <row r="326" spans="2:164" ht="19.2" customHeight="1" x14ac:dyDescent="0.3">
      <c r="B326" s="26">
        <f t="shared" si="195"/>
        <v>1.9008492813253493E-3</v>
      </c>
      <c r="C326" s="3">
        <v>103</v>
      </c>
      <c r="D326" s="26">
        <f t="shared" si="198"/>
        <v>3.1284394759697848E-41</v>
      </c>
      <c r="E326" s="26">
        <f t="shared" si="198"/>
        <v>2.7217423440937124E-39</v>
      </c>
      <c r="F326" s="26">
        <f t="shared" si="198"/>
        <v>1.1839579196807529E-37</v>
      </c>
      <c r="G326" s="26">
        <f t="shared" si="198"/>
        <v>3.4334779670742268E-36</v>
      </c>
      <c r="H326" s="26">
        <f t="shared" si="198"/>
        <v>7.4678145783864241E-35</v>
      </c>
      <c r="I326" s="26">
        <f t="shared" si="198"/>
        <v>1.2993997366392401E-33</v>
      </c>
      <c r="J326" s="26">
        <f t="shared" si="198"/>
        <v>1.8841296181268795E-32</v>
      </c>
      <c r="K326" s="26">
        <f t="shared" si="198"/>
        <v>2.3417039539576961E-31</v>
      </c>
      <c r="L326" s="26">
        <f t="shared" si="198"/>
        <v>2.5466030499290069E-30</v>
      </c>
      <c r="M326" s="26">
        <f t="shared" si="198"/>
        <v>2.4617162815980347E-29</v>
      </c>
      <c r="N326" s="26">
        <f t="shared" si="198"/>
        <v>2.1416931649903163E-28</v>
      </c>
      <c r="O326" s="26">
        <f t="shared" si="198"/>
        <v>1.6938845941286785E-27</v>
      </c>
      <c r="P326" s="26">
        <f t="shared" si="198"/>
        <v>1.2280663307433009E-26</v>
      </c>
      <c r="Q326" s="26">
        <f t="shared" si="198"/>
        <v>8.2185977518974853E-26</v>
      </c>
      <c r="R326" s="26">
        <f t="shared" si="198"/>
        <v>5.107271460107705E-25</v>
      </c>
      <c r="S326" s="26">
        <f t="shared" si="198"/>
        <v>2.9622174468624684E-24</v>
      </c>
      <c r="T326" s="26">
        <f t="shared" si="184"/>
        <v>1.6107057367314695E-23</v>
      </c>
      <c r="U326" s="26">
        <f t="shared" si="184"/>
        <v>8.2430234762139329E-23</v>
      </c>
      <c r="V326" s="26">
        <f t="shared" si="184"/>
        <v>3.9841280135034215E-22</v>
      </c>
      <c r="W326" s="26">
        <f t="shared" si="184"/>
        <v>1.8243112482884132E-21</v>
      </c>
      <c r="X326" s="26">
        <f t="shared" si="184"/>
        <v>7.935753930054635E-21</v>
      </c>
      <c r="Y326" s="26">
        <f t="shared" si="184"/>
        <v>3.2876694853083452E-20</v>
      </c>
      <c r="Z326" s="26">
        <f t="shared" si="184"/>
        <v>1.3001238419173866E-19</v>
      </c>
      <c r="AA326" s="26">
        <f t="shared" si="184"/>
        <v>4.9178597498614355E-19</v>
      </c>
      <c r="AB326" s="26">
        <f t="shared" si="184"/>
        <v>1.7827241593247706E-18</v>
      </c>
      <c r="AC326" s="26">
        <f t="shared" si="184"/>
        <v>6.2038800744502073E-18</v>
      </c>
      <c r="AD326" s="26">
        <f t="shared" si="184"/>
        <v>2.0759137172198661E-17</v>
      </c>
      <c r="AE326" s="26">
        <f t="shared" si="184"/>
        <v>6.689055311041798E-17</v>
      </c>
      <c r="AF326" s="26">
        <f t="shared" si="184"/>
        <v>2.0783850430737139E-16</v>
      </c>
      <c r="AG326" s="26">
        <f t="shared" si="184"/>
        <v>6.235155129221133E-16</v>
      </c>
      <c r="AH326" s="26">
        <f t="shared" si="184"/>
        <v>1.8081949874741165E-15</v>
      </c>
      <c r="AI326" s="26">
        <f t="shared" si="184"/>
        <v>5.0746117390402761E-15</v>
      </c>
      <c r="AJ326" s="26">
        <f t="shared" ref="AJ326:AY341" si="201">$B326*AJ$221</f>
        <v>1.3796600665515744E-14</v>
      </c>
      <c r="AK326" s="26">
        <f t="shared" si="201"/>
        <v>3.6372856299996082E-14</v>
      </c>
      <c r="AL326" s="26">
        <f t="shared" si="201"/>
        <v>9.3071720532342872E-14</v>
      </c>
      <c r="AM326" s="26">
        <f t="shared" si="201"/>
        <v>2.3134970532325161E-13</v>
      </c>
      <c r="AN326" s="26">
        <f t="shared" si="201"/>
        <v>5.5909512119786E-13</v>
      </c>
      <c r="AO326" s="26">
        <f t="shared" si="201"/>
        <v>1.3146290687625379E-12</v>
      </c>
      <c r="AP326" s="26">
        <f t="shared" si="201"/>
        <v>3.0098086574300191E-12</v>
      </c>
      <c r="AQ326" s="26">
        <f t="shared" si="201"/>
        <v>6.7141885434977203E-12</v>
      </c>
      <c r="AR326" s="26">
        <f t="shared" si="201"/>
        <v>1.460336008210758E-11</v>
      </c>
      <c r="AS326" s="26">
        <f t="shared" si="201"/>
        <v>3.098761773520385E-11</v>
      </c>
      <c r="AT326" s="26">
        <f t="shared" si="201"/>
        <v>6.4188636737207894E-11</v>
      </c>
      <c r="AU326" s="26">
        <f t="shared" si="201"/>
        <v>1.2987003246830451E-10</v>
      </c>
      <c r="AV326" s="26">
        <f t="shared" si="201"/>
        <v>2.5678847328960094E-10</v>
      </c>
      <c r="AW326" s="26">
        <f t="shared" si="201"/>
        <v>4.9645771502656099E-10</v>
      </c>
      <c r="AX326" s="26">
        <f t="shared" si="201"/>
        <v>9.3895263494154067E-10</v>
      </c>
      <c r="AY326" s="26">
        <f t="shared" si="199"/>
        <v>1.7380612604237133E-9</v>
      </c>
      <c r="AZ326" s="26">
        <f t="shared" si="199"/>
        <v>3.1502360345179715E-9</v>
      </c>
      <c r="BA326" s="26">
        <f t="shared" si="199"/>
        <v>5.5932762245523216E-9</v>
      </c>
      <c r="BB326" s="26">
        <f t="shared" si="199"/>
        <v>9.73230063072107E-9</v>
      </c>
      <c r="BC326" s="26">
        <f t="shared" si="199"/>
        <v>1.6602159899465319E-8</v>
      </c>
      <c r="BD326" s="26">
        <f t="shared" si="199"/>
        <v>2.7776690601028366E-8</v>
      </c>
      <c r="BE326" s="26">
        <f t="shared" si="199"/>
        <v>4.5595699665839047E-8</v>
      </c>
      <c r="BF326" s="26">
        <f t="shared" si="199"/>
        <v>7.3459738350518631E-8</v>
      </c>
      <c r="BG326" s="26">
        <f t="shared" si="199"/>
        <v>1.161999497544571E-7</v>
      </c>
      <c r="BH326" s="26">
        <f t="shared" si="199"/>
        <v>1.8052492193995997E-7</v>
      </c>
      <c r="BI326" s="26">
        <f t="shared" si="199"/>
        <v>2.7553803875046549E-7</v>
      </c>
      <c r="BJ326" s="26">
        <f t="shared" si="199"/>
        <v>4.1330705812569599E-7</v>
      </c>
      <c r="BK326" s="26">
        <f t="shared" si="199"/>
        <v>6.0945278062602593E-7</v>
      </c>
      <c r="BL326" s="26">
        <f t="shared" si="199"/>
        <v>8.8370653190774073E-7</v>
      </c>
      <c r="BM326" s="26">
        <f t="shared" si="199"/>
        <v>1.2603683323930073E-6</v>
      </c>
      <c r="BN326" s="26">
        <f t="shared" si="200"/>
        <v>1.768581369648251E-6</v>
      </c>
      <c r="BO326" s="26">
        <f t="shared" si="200"/>
        <v>2.4423266533237732E-6</v>
      </c>
      <c r="BP326" s="26">
        <f t="shared" si="200"/>
        <v>3.3200377943620135E-6</v>
      </c>
      <c r="BQ326" s="26">
        <f t="shared" si="200"/>
        <v>4.4437428939922245E-6</v>
      </c>
      <c r="BR326" s="26">
        <f t="shared" si="200"/>
        <v>5.8576610875351993E-6</v>
      </c>
      <c r="BS326" s="26">
        <f t="shared" si="200"/>
        <v>7.6062166360531809E-6</v>
      </c>
      <c r="BT326" s="26">
        <f t="shared" si="200"/>
        <v>9.7314830490680258E-6</v>
      </c>
      <c r="BU326" s="26">
        <f t="shared" si="200"/>
        <v>1.2270130800998845E-5</v>
      </c>
      <c r="BV326" s="26">
        <f t="shared" si="200"/>
        <v>1.5250019709812827E-5</v>
      </c>
      <c r="BW326" s="26">
        <f t="shared" si="200"/>
        <v>1.8686643869770679E-5</v>
      </c>
      <c r="BX326" s="26">
        <f t="shared" si="200"/>
        <v>2.2579694675972885E-5</v>
      </c>
      <c r="BY326" s="26">
        <f t="shared" si="200"/>
        <v>2.6910047079584156E-5</v>
      </c>
      <c r="BZ326" s="26">
        <f t="shared" si="200"/>
        <v>3.1637487782754301E-5</v>
      </c>
      <c r="CA326" s="26">
        <f t="shared" si="200"/>
        <v>3.669948582799501E-5</v>
      </c>
      <c r="CB326" s="26">
        <f t="shared" si="200"/>
        <v>4.2011253513625912E-5</v>
      </c>
      <c r="CC326" s="26">
        <f t="shared" si="200"/>
        <v>4.7467260463447425E-5</v>
      </c>
      <c r="CD326" s="26">
        <f t="shared" si="185"/>
        <v>5.2944252055383713E-5</v>
      </c>
      <c r="CE326" s="26">
        <f t="shared" si="185"/>
        <v>5.8305695301498416E-5</v>
      </c>
      <c r="CF326" s="26">
        <f t="shared" si="185"/>
        <v>6.340744364037953E-5</v>
      </c>
      <c r="CG326" s="26">
        <f t="shared" si="186"/>
        <v>6.8104291317444679E-5</v>
      </c>
      <c r="CH326" s="26">
        <f t="shared" si="186"/>
        <v>7.2256992007532821E-5</v>
      </c>
      <c r="CI326" s="26">
        <f t="shared" si="186"/>
        <v>7.5739256682594614E-5</v>
      </c>
      <c r="CJ326" s="26">
        <f t="shared" si="154"/>
        <v>7.8444230135544407E-5</v>
      </c>
      <c r="CK326" s="26">
        <f t="shared" si="194"/>
        <v>8.0289976726968988E-5</v>
      </c>
      <c r="CL326" s="26">
        <f t="shared" si="194"/>
        <v>8.1223581107515153E-5</v>
      </c>
      <c r="CM326" s="26">
        <f t="shared" si="194"/>
        <v>8.1223581107515167E-5</v>
      </c>
      <c r="CN326" s="26">
        <f t="shared" si="194"/>
        <v>8.0300585867657028E-5</v>
      </c>
      <c r="CO326" s="26">
        <f t="shared" si="194"/>
        <v>7.849607832006925E-5</v>
      </c>
      <c r="CP326" s="26">
        <f t="shared" si="194"/>
        <v>7.5879542376066907E-5</v>
      </c>
      <c r="CQ326" s="26">
        <f t="shared" si="194"/>
        <v>7.2544177876020068E-5</v>
      </c>
      <c r="CR326" s="26">
        <f t="shared" si="194"/>
        <v>6.860155951319286E-5</v>
      </c>
      <c r="CS326" s="26">
        <f t="shared" si="194"/>
        <v>6.4175652447825626E-5</v>
      </c>
      <c r="CT326" s="26">
        <f t="shared" si="194"/>
        <v>5.9396614499583283E-5</v>
      </c>
      <c r="CU326" s="26">
        <f t="shared" si="194"/>
        <v>5.4394794331197343E-5</v>
      </c>
      <c r="CV326" s="26">
        <f t="shared" si="194"/>
        <v>4.9295282362647479E-5</v>
      </c>
      <c r="CW326" s="26">
        <f t="shared" si="194"/>
        <v>4.4213294490209641E-5</v>
      </c>
      <c r="CX326" s="26">
        <f t="shared" si="194"/>
        <v>3.9250577761716642E-5</v>
      </c>
      <c r="CY326" s="26">
        <f t="shared" si="194"/>
        <v>3.4492931972417725E-5</v>
      </c>
      <c r="CZ326" s="26">
        <f t="shared" si="194"/>
        <v>3.0008850816003423E-5</v>
      </c>
      <c r="DA326" s="26">
        <f t="shared" si="189"/>
        <v>2.5849208128636629E-5</v>
      </c>
      <c r="DB326" s="26">
        <f t="shared" si="189"/>
        <v>2.2047853992072361E-5</v>
      </c>
      <c r="DC326" s="26">
        <f t="shared" si="189"/>
        <v>1.8622944634080619E-5</v>
      </c>
      <c r="DD326" s="26">
        <f t="shared" si="189"/>
        <v>1.5578809453509712E-5</v>
      </c>
      <c r="DE326" s="26">
        <f t="shared" si="189"/>
        <v>1.2908156404336621E-5</v>
      </c>
      <c r="DF326" s="26">
        <f t="shared" si="189"/>
        <v>1.0594430256389474E-5</v>
      </c>
      <c r="DG326" s="26">
        <f t="shared" si="189"/>
        <v>8.6141629187465977E-6</v>
      </c>
      <c r="DH326" s="26">
        <f t="shared" si="189"/>
        <v>6.9391867956569893E-6</v>
      </c>
      <c r="DI326" s="26">
        <f t="shared" si="189"/>
        <v>5.5386169836895179E-6</v>
      </c>
      <c r="DJ326" s="26">
        <f t="shared" si="189"/>
        <v>4.3805425234635278E-6</v>
      </c>
      <c r="DK326" s="26">
        <f t="shared" si="189"/>
        <v>3.4333981940660076E-6</v>
      </c>
      <c r="DL326" s="26">
        <f t="shared" si="189"/>
        <v>2.6670146686048543E-6</v>
      </c>
      <c r="DM326" s="26">
        <f t="shared" si="189"/>
        <v>2.0533652758285147E-6</v>
      </c>
      <c r="DN326" s="26">
        <f t="shared" si="189"/>
        <v>1.5670419210270232E-6</v>
      </c>
      <c r="DO326" s="26">
        <f t="shared" si="189"/>
        <v>1.1855012793856624E-6</v>
      </c>
      <c r="DP326" s="26">
        <f t="shared" si="189"/>
        <v>8.8912595953924513E-7</v>
      </c>
      <c r="DQ326" s="26">
        <f t="shared" si="190"/>
        <v>6.6114494427276821E-7</v>
      </c>
      <c r="DR326" s="26">
        <f t="shared" si="190"/>
        <v>4.8745432331975769E-7</v>
      </c>
      <c r="DS326" s="26">
        <f t="shared" si="190"/>
        <v>3.5637416914973779E-7</v>
      </c>
      <c r="DT326" s="26">
        <f t="shared" si="190"/>
        <v>2.5837127263355879E-7</v>
      </c>
      <c r="DU326" s="26">
        <f t="shared" si="190"/>
        <v>1.8577108032330229E-7</v>
      </c>
      <c r="DV326" s="26">
        <f t="shared" si="190"/>
        <v>1.324760982633389E-7</v>
      </c>
      <c r="DW326" s="26">
        <f t="shared" si="190"/>
        <v>9.3702606088703542E-8</v>
      </c>
      <c r="DX326" s="26">
        <f t="shared" si="190"/>
        <v>6.5742957497719258E-8</v>
      </c>
      <c r="DY326" s="26">
        <f t="shared" si="188"/>
        <v>4.5757098418412877E-8</v>
      </c>
      <c r="DZ326" s="26">
        <f t="shared" si="188"/>
        <v>3.1594187003189723E-8</v>
      </c>
      <c r="EA326" s="26">
        <f t="shared" si="188"/>
        <v>2.1643261962814845E-8</v>
      </c>
      <c r="EB326" s="26">
        <f t="shared" si="188"/>
        <v>1.4710654615350787E-8</v>
      </c>
      <c r="EC326" s="26">
        <f t="shared" si="188"/>
        <v>9.921139159190035E-9</v>
      </c>
      <c r="ED326" s="26">
        <f t="shared" si="188"/>
        <v>6.6395315911502724E-9</v>
      </c>
      <c r="EE326" s="26">
        <f t="shared" si="188"/>
        <v>4.4094599116799319E-9</v>
      </c>
      <c r="EF326" s="26">
        <f t="shared" si="188"/>
        <v>2.9062349417890749E-9</v>
      </c>
      <c r="EG326" s="26">
        <f t="shared" si="188"/>
        <v>1.9010709769597578E-9</v>
      </c>
      <c r="EH326" s="26">
        <f t="shared" si="188"/>
        <v>1.2342774253395548E-9</v>
      </c>
      <c r="EI326" s="26">
        <f t="shared" si="188"/>
        <v>7.9542322966326723E-10</v>
      </c>
      <c r="EJ326" s="26">
        <f t="shared" si="188"/>
        <v>5.0883691897576005E-10</v>
      </c>
      <c r="EK326" s="26">
        <f t="shared" si="188"/>
        <v>3.2313001424008568E-10</v>
      </c>
      <c r="EL326" s="26">
        <f t="shared" si="188"/>
        <v>2.0371240028179151E-10</v>
      </c>
      <c r="EM326" s="26">
        <f t="shared" si="188"/>
        <v>1.2750344478069047E-10</v>
      </c>
      <c r="EN326" s="26">
        <f t="shared" si="188"/>
        <v>7.9234283542285966E-11</v>
      </c>
      <c r="EO326" s="26">
        <f t="shared" si="193"/>
        <v>4.8889238781410407E-11</v>
      </c>
      <c r="EP326" s="26">
        <f t="shared" si="193"/>
        <v>2.9953266013962669E-11</v>
      </c>
      <c r="EQ326" s="26">
        <f t="shared" si="193"/>
        <v>1.8223315686816267E-11</v>
      </c>
      <c r="ER326" s="26">
        <f t="shared" si="193"/>
        <v>1.1009919894118274E-11</v>
      </c>
      <c r="ES326" s="26">
        <f t="shared" si="191"/>
        <v>6.6059519364709211E-12</v>
      </c>
      <c r="ET326" s="26">
        <f t="shared" si="191"/>
        <v>3.9364234141985026E-12</v>
      </c>
      <c r="EU326" s="26">
        <f t="shared" si="191"/>
        <v>2.3297199798316988E-12</v>
      </c>
      <c r="EV326" s="26">
        <f t="shared" si="191"/>
        <v>1.3694975557119139E-12</v>
      </c>
      <c r="EW326" s="26">
        <f t="shared" si="191"/>
        <v>7.9963951239554536E-13</v>
      </c>
      <c r="EX326" s="26">
        <f t="shared" si="191"/>
        <v>4.6379091718942029E-13</v>
      </c>
      <c r="EY326" s="26">
        <f t="shared" si="191"/>
        <v>2.6721728341377023E-13</v>
      </c>
      <c r="EZ326" s="26">
        <f t="shared" si="191"/>
        <v>1.529467345855099E-13</v>
      </c>
      <c r="FA326" s="26">
        <f t="shared" si="191"/>
        <v>8.6969711823134844E-14</v>
      </c>
      <c r="FB326" s="26">
        <f t="shared" si="191"/>
        <v>4.9132239796186042E-14</v>
      </c>
      <c r="FC326" s="26">
        <f t="shared" si="191"/>
        <v>2.7577450724311162E-14</v>
      </c>
      <c r="FD326" s="26">
        <f t="shared" si="191"/>
        <v>1.5379732134711648E-14</v>
      </c>
      <c r="FE326" s="26">
        <f t="shared" si="191"/>
        <v>8.5225267243307744E-15</v>
      </c>
      <c r="FF326" s="26">
        <f t="shared" si="191"/>
        <v>4.6927837026378339E-15</v>
      </c>
      <c r="FG326" s="26">
        <f t="shared" si="191"/>
        <v>2.5677495731414343E-15</v>
      </c>
      <c r="FH326" s="26">
        <f t="shared" si="196"/>
        <v>1.3962138303956541E-15</v>
      </c>
    </row>
    <row r="327" spans="2:164" ht="19.2" customHeight="1" x14ac:dyDescent="0.3">
      <c r="B327" s="26">
        <f t="shared" si="195"/>
        <v>1.4621917548656533E-3</v>
      </c>
      <c r="C327" s="3">
        <v>104</v>
      </c>
      <c r="D327" s="26">
        <f t="shared" si="198"/>
        <v>2.4064919045921422E-41</v>
      </c>
      <c r="E327" s="26">
        <f t="shared" si="198"/>
        <v>2.0936479569951636E-39</v>
      </c>
      <c r="F327" s="26">
        <f t="shared" si="198"/>
        <v>9.1073686129288685E-38</v>
      </c>
      <c r="G327" s="26">
        <f t="shared" si="198"/>
        <v>2.6411368977494053E-36</v>
      </c>
      <c r="H327" s="26">
        <f t="shared" si="198"/>
        <v>5.7444727526049418E-35</v>
      </c>
      <c r="I327" s="26">
        <f t="shared" si="198"/>
        <v>9.9953825895326169E-34</v>
      </c>
      <c r="J327" s="26">
        <f t="shared" si="198"/>
        <v>1.449330475482215E-32</v>
      </c>
      <c r="K327" s="26">
        <f t="shared" si="198"/>
        <v>1.8013107338136122E-31</v>
      </c>
      <c r="L327" s="26">
        <f t="shared" si="198"/>
        <v>1.9589254230223132E-30</v>
      </c>
      <c r="M327" s="26">
        <f t="shared" si="198"/>
        <v>1.893627908921565E-29</v>
      </c>
      <c r="N327" s="26">
        <f t="shared" si="198"/>
        <v>1.6474562807617819E-28</v>
      </c>
      <c r="O327" s="26">
        <f t="shared" si="198"/>
        <v>1.3029881493297527E-27</v>
      </c>
      <c r="P327" s="26">
        <f t="shared" si="198"/>
        <v>9.4466640826407759E-27</v>
      </c>
      <c r="Q327" s="26">
        <f t="shared" si="198"/>
        <v>6.3219982706903731E-26</v>
      </c>
      <c r="R327" s="26">
        <f t="shared" si="198"/>
        <v>3.928670353929004E-25</v>
      </c>
      <c r="S327" s="26">
        <f t="shared" si="198"/>
        <v>2.278628805278822E-24</v>
      </c>
      <c r="T327" s="26">
        <f t="shared" ref="T327:AI342" si="202">$B327*T$221</f>
        <v>1.2390044128703611E-23</v>
      </c>
      <c r="U327" s="26">
        <f t="shared" si="202"/>
        <v>6.3407872893953332E-23</v>
      </c>
      <c r="V327" s="26">
        <f t="shared" si="202"/>
        <v>3.0647138565410937E-22</v>
      </c>
      <c r="W327" s="26">
        <f t="shared" si="202"/>
        <v>1.4033163448372408E-21</v>
      </c>
      <c r="X327" s="26">
        <f t="shared" si="202"/>
        <v>6.1044261000420278E-21</v>
      </c>
      <c r="Y327" s="26">
        <f t="shared" si="202"/>
        <v>2.5289765271602657E-20</v>
      </c>
      <c r="Z327" s="26">
        <f t="shared" si="202"/>
        <v>1.0000952630133743E-19</v>
      </c>
      <c r="AA327" s="26">
        <f t="shared" si="202"/>
        <v>3.7829690383549501E-19</v>
      </c>
      <c r="AB327" s="26">
        <f t="shared" si="202"/>
        <v>1.3713262764036695E-18</v>
      </c>
      <c r="AC327" s="26">
        <f t="shared" si="202"/>
        <v>4.7722154418847751E-18</v>
      </c>
      <c r="AD327" s="26">
        <f t="shared" si="202"/>
        <v>1.5968567055537431E-17</v>
      </c>
      <c r="AE327" s="26">
        <f t="shared" si="202"/>
        <v>5.1454271623398451E-17</v>
      </c>
      <c r="AF327" s="26">
        <f t="shared" si="202"/>
        <v>1.5987577254413183E-16</v>
      </c>
      <c r="AG327" s="26">
        <f t="shared" si="202"/>
        <v>4.7962731763239488E-16</v>
      </c>
      <c r="AH327" s="26">
        <f t="shared" si="202"/>
        <v>1.390919221133936E-15</v>
      </c>
      <c r="AI327" s="26">
        <f t="shared" si="202"/>
        <v>3.9035474915694433E-15</v>
      </c>
      <c r="AJ327" s="26">
        <f t="shared" si="201"/>
        <v>1.0612769742704419E-14</v>
      </c>
      <c r="AK327" s="26">
        <f t="shared" si="201"/>
        <v>2.7979120230766214E-14</v>
      </c>
      <c r="AL327" s="26">
        <f t="shared" si="201"/>
        <v>7.1593631178725283E-14</v>
      </c>
      <c r="AM327" s="26">
        <f t="shared" si="201"/>
        <v>1.7796131178711663E-13</v>
      </c>
      <c r="AN327" s="26">
        <f t="shared" si="201"/>
        <v>4.3007317015219995E-13</v>
      </c>
      <c r="AO327" s="26">
        <f t="shared" si="201"/>
        <v>1.0112531298173369E-12</v>
      </c>
      <c r="AP327" s="26">
        <f t="shared" si="201"/>
        <v>2.3152374287923225E-12</v>
      </c>
      <c r="AQ327" s="26">
        <f t="shared" si="201"/>
        <v>5.16476041807517E-12</v>
      </c>
      <c r="AR327" s="26">
        <f t="shared" si="201"/>
        <v>1.1233353909313522E-11</v>
      </c>
      <c r="AS327" s="26">
        <f t="shared" si="201"/>
        <v>2.3836629027079884E-11</v>
      </c>
      <c r="AT327" s="26">
        <f t="shared" si="201"/>
        <v>4.9375874413236846E-11</v>
      </c>
      <c r="AU327" s="26">
        <f t="shared" si="201"/>
        <v>9.9900024975618845E-11</v>
      </c>
      <c r="AV327" s="26">
        <f t="shared" si="201"/>
        <v>1.9752959483815459E-10</v>
      </c>
      <c r="AW327" s="26">
        <f t="shared" si="201"/>
        <v>3.8189055002043155E-10</v>
      </c>
      <c r="AX327" s="26">
        <f t="shared" si="201"/>
        <v>7.2227125764733896E-10</v>
      </c>
      <c r="AY327" s="26">
        <f t="shared" si="199"/>
        <v>1.3369702003259334E-9</v>
      </c>
      <c r="AZ327" s="26">
        <f t="shared" si="199"/>
        <v>2.4232584880907475E-9</v>
      </c>
      <c r="BA327" s="26">
        <f t="shared" si="199"/>
        <v>4.302520172732555E-9</v>
      </c>
      <c r="BB327" s="26">
        <f t="shared" si="199"/>
        <v>7.4863851005546696E-9</v>
      </c>
      <c r="BC327" s="26">
        <f t="shared" si="199"/>
        <v>1.2770892230357937E-8</v>
      </c>
      <c r="BD327" s="26">
        <f t="shared" si="199"/>
        <v>2.1366685077714126E-8</v>
      </c>
      <c r="BE327" s="26">
        <f t="shared" si="199"/>
        <v>3.5073615127568502E-8</v>
      </c>
      <c r="BF327" s="26">
        <f t="shared" si="199"/>
        <v>5.6507491038860487E-8</v>
      </c>
      <c r="BG327" s="26">
        <f t="shared" si="199"/>
        <v>8.9384576734197769E-8</v>
      </c>
      <c r="BH327" s="26">
        <f t="shared" si="199"/>
        <v>1.3886532456919998E-7</v>
      </c>
      <c r="BI327" s="26">
        <f t="shared" si="199"/>
        <v>2.1195233750035808E-7</v>
      </c>
      <c r="BJ327" s="26">
        <f t="shared" si="199"/>
        <v>3.1792850625053537E-7</v>
      </c>
      <c r="BK327" s="26">
        <f t="shared" si="199"/>
        <v>4.6880983125078914E-7</v>
      </c>
      <c r="BL327" s="26">
        <f t="shared" si="199"/>
        <v>6.797742553136467E-7</v>
      </c>
      <c r="BM327" s="26">
        <f t="shared" si="199"/>
        <v>9.6951410184077486E-7</v>
      </c>
      <c r="BN327" s="26">
        <f t="shared" si="200"/>
        <v>1.3604472074217315E-6</v>
      </c>
      <c r="BO327" s="26">
        <f t="shared" si="200"/>
        <v>1.8787128102490563E-6</v>
      </c>
      <c r="BP327" s="26">
        <f t="shared" si="200"/>
        <v>2.5538752264323184E-6</v>
      </c>
      <c r="BQ327" s="26">
        <f t="shared" si="200"/>
        <v>3.4182637646094036E-6</v>
      </c>
      <c r="BR327" s="26">
        <f t="shared" si="200"/>
        <v>4.5058931442578462E-6</v>
      </c>
      <c r="BS327" s="26">
        <f t="shared" si="200"/>
        <v>5.8509358738870622E-6</v>
      </c>
      <c r="BT327" s="26">
        <f t="shared" si="200"/>
        <v>7.4857561915907889E-6</v>
      </c>
      <c r="BU327" s="26">
        <f t="shared" si="200"/>
        <v>9.4385621546144964E-6</v>
      </c>
      <c r="BV327" s="26">
        <f t="shared" si="200"/>
        <v>1.1730784392163713E-5</v>
      </c>
      <c r="BW327" s="26">
        <f t="shared" si="200"/>
        <v>1.4374341438285138E-5</v>
      </c>
      <c r="BX327" s="26">
        <f t="shared" si="200"/>
        <v>1.7368995904594527E-5</v>
      </c>
      <c r="BY327" s="26">
        <f t="shared" si="200"/>
        <v>2.0700036215064735E-5</v>
      </c>
      <c r="BZ327" s="26">
        <f t="shared" si="200"/>
        <v>2.4336529063657154E-5</v>
      </c>
      <c r="CA327" s="26">
        <f t="shared" si="200"/>
        <v>2.8230373713842315E-5</v>
      </c>
      <c r="CB327" s="26">
        <f t="shared" si="200"/>
        <v>3.2316348856635311E-5</v>
      </c>
      <c r="CC327" s="26">
        <f t="shared" si="200"/>
        <v>3.6513277279574939E-5</v>
      </c>
      <c r="CD327" s="26">
        <f t="shared" si="185"/>
        <v>4.0726347734910551E-5</v>
      </c>
      <c r="CE327" s="26">
        <f t="shared" si="185"/>
        <v>4.4850534847306471E-5</v>
      </c>
      <c r="CF327" s="26">
        <f t="shared" si="185"/>
        <v>4.87749566464458E-5</v>
      </c>
      <c r="CG327" s="26">
        <f t="shared" si="186"/>
        <v>5.2387916398034372E-5</v>
      </c>
      <c r="CH327" s="26">
        <f t="shared" si="186"/>
        <v>5.5582301544256013E-5</v>
      </c>
      <c r="CI327" s="26">
        <f t="shared" si="186"/>
        <v>5.8260966678918934E-5</v>
      </c>
      <c r="CJ327" s="26">
        <f t="shared" si="154"/>
        <v>6.0341715488880319E-5</v>
      </c>
      <c r="CK327" s="26">
        <f t="shared" si="194"/>
        <v>6.1761520559206913E-5</v>
      </c>
      <c r="CL327" s="26">
        <f t="shared" si="194"/>
        <v>6.2479677775011648E-5</v>
      </c>
      <c r="CM327" s="26">
        <f t="shared" si="194"/>
        <v>6.2479677775011661E-5</v>
      </c>
      <c r="CN327" s="26">
        <f t="shared" si="194"/>
        <v>6.1769681436659254E-5</v>
      </c>
      <c r="CO327" s="26">
        <f t="shared" si="194"/>
        <v>6.0381598707745575E-5</v>
      </c>
      <c r="CP327" s="26">
        <f t="shared" si="194"/>
        <v>5.83688787508207E-5</v>
      </c>
      <c r="CQ327" s="26">
        <f t="shared" si="194"/>
        <v>5.5803213750784665E-5</v>
      </c>
      <c r="CR327" s="26">
        <f t="shared" si="194"/>
        <v>5.2770430394763738E-5</v>
      </c>
      <c r="CS327" s="26">
        <f t="shared" si="194"/>
        <v>4.9365886498327402E-5</v>
      </c>
      <c r="CT327" s="26">
        <f t="shared" si="194"/>
        <v>4.5689703461217909E-5</v>
      </c>
      <c r="CU327" s="26">
        <f t="shared" si="194"/>
        <v>4.1842149485536414E-5</v>
      </c>
      <c r="CV327" s="26">
        <f t="shared" si="194"/>
        <v>3.7919447971267293E-5</v>
      </c>
      <c r="CW327" s="26">
        <f t="shared" si="194"/>
        <v>3.401022653093049E-5</v>
      </c>
      <c r="CX327" s="26">
        <f t="shared" si="194"/>
        <v>3.0192752124397419E-5</v>
      </c>
      <c r="CY327" s="26">
        <f t="shared" si="194"/>
        <v>2.653302459416748E-5</v>
      </c>
      <c r="CZ327" s="26">
        <f t="shared" si="194"/>
        <v>2.3083731396925709E-5</v>
      </c>
      <c r="DA327" s="26">
        <f t="shared" si="189"/>
        <v>1.9884006252797408E-5</v>
      </c>
      <c r="DB327" s="26">
        <f t="shared" si="189"/>
        <v>1.6959887686209506E-5</v>
      </c>
      <c r="DC327" s="26">
        <f t="shared" si="189"/>
        <v>1.4325342026215861E-5</v>
      </c>
      <c r="DD327" s="26">
        <f t="shared" si="189"/>
        <v>1.1983699579622854E-5</v>
      </c>
      <c r="DE327" s="26">
        <f t="shared" si="189"/>
        <v>9.9293510802589394E-6</v>
      </c>
      <c r="DF327" s="26">
        <f t="shared" si="189"/>
        <v>8.1495617356842108E-6</v>
      </c>
      <c r="DG327" s="26">
        <f t="shared" si="189"/>
        <v>6.626279168266614E-6</v>
      </c>
      <c r="DH327" s="26">
        <f t="shared" si="189"/>
        <v>5.3378359966592225E-6</v>
      </c>
      <c r="DI327" s="26">
        <f t="shared" si="189"/>
        <v>4.2604746028380909E-6</v>
      </c>
      <c r="DJ327" s="26">
        <f t="shared" si="189"/>
        <v>3.3696480949719441E-6</v>
      </c>
      <c r="DK327" s="26">
        <f t="shared" si="189"/>
        <v>2.6410755338969292E-6</v>
      </c>
      <c r="DL327" s="26">
        <f t="shared" si="189"/>
        <v>2.0515497450806571E-6</v>
      </c>
      <c r="DM327" s="26">
        <f t="shared" si="189"/>
        <v>1.579511750637319E-6</v>
      </c>
      <c r="DN327" s="26">
        <f t="shared" si="189"/>
        <v>1.2054168623284795E-6</v>
      </c>
      <c r="DO327" s="26">
        <f t="shared" si="189"/>
        <v>9.1192406106589412E-7</v>
      </c>
      <c r="DP327" s="26">
        <f t="shared" si="189"/>
        <v>6.8394304579941932E-7</v>
      </c>
      <c r="DQ327" s="26">
        <f t="shared" si="190"/>
        <v>5.0857303405597554E-7</v>
      </c>
      <c r="DR327" s="26">
        <f t="shared" si="190"/>
        <v>3.7496486409212132E-7</v>
      </c>
      <c r="DS327" s="26">
        <f t="shared" si="190"/>
        <v>2.7413397626902905E-7</v>
      </c>
      <c r="DT327" s="26">
        <f t="shared" si="190"/>
        <v>1.9874713279504522E-7</v>
      </c>
      <c r="DU327" s="26">
        <f t="shared" si="190"/>
        <v>1.4290083101792482E-7</v>
      </c>
      <c r="DV327" s="26">
        <f t="shared" si="190"/>
        <v>1.0190469097179915E-7</v>
      </c>
      <c r="DW327" s="26">
        <f t="shared" si="190"/>
        <v>7.2078927760541188E-8</v>
      </c>
      <c r="DX327" s="26">
        <f t="shared" si="190"/>
        <v>5.0571505767476359E-8</v>
      </c>
      <c r="DY327" s="26">
        <f t="shared" si="188"/>
        <v>3.5197768014163748E-8</v>
      </c>
      <c r="DZ327" s="26">
        <f t="shared" si="188"/>
        <v>2.43032207716844E-8</v>
      </c>
      <c r="EA327" s="26">
        <f t="shared" si="188"/>
        <v>1.6648663048319111E-8</v>
      </c>
      <c r="EB327" s="26">
        <f t="shared" si="188"/>
        <v>1.1315888165654451E-8</v>
      </c>
      <c r="EC327" s="26">
        <f t="shared" si="188"/>
        <v>7.6316455070692572E-9</v>
      </c>
      <c r="ED327" s="26">
        <f t="shared" si="188"/>
        <v>5.1073319931925176E-9</v>
      </c>
      <c r="EE327" s="26">
        <f t="shared" si="188"/>
        <v>3.3918922397537934E-9</v>
      </c>
      <c r="EF327" s="26">
        <f t="shared" si="188"/>
        <v>2.2355653398377501E-9</v>
      </c>
      <c r="EG327" s="26">
        <f t="shared" si="188"/>
        <v>1.4623622899690444E-9</v>
      </c>
      <c r="EH327" s="26">
        <f t="shared" si="188"/>
        <v>9.4944417333811915E-10</v>
      </c>
      <c r="EI327" s="26">
        <f t="shared" si="188"/>
        <v>6.1186402281789789E-10</v>
      </c>
      <c r="EJ327" s="26">
        <f t="shared" si="188"/>
        <v>3.9141301459673848E-10</v>
      </c>
      <c r="EK327" s="26">
        <f t="shared" si="188"/>
        <v>2.4856154941545053E-10</v>
      </c>
      <c r="EL327" s="26">
        <f t="shared" si="188"/>
        <v>1.5670184637060884E-10</v>
      </c>
      <c r="EM327" s="26">
        <f t="shared" si="188"/>
        <v>9.8079572908223437E-11</v>
      </c>
      <c r="EN327" s="26">
        <f t="shared" si="188"/>
        <v>6.0949448878681509E-11</v>
      </c>
      <c r="EO327" s="26">
        <f t="shared" si="193"/>
        <v>3.7607106754931081E-11</v>
      </c>
      <c r="EP327" s="26">
        <f t="shared" si="193"/>
        <v>2.3040973856894363E-11</v>
      </c>
      <c r="EQ327" s="26">
        <f t="shared" si="193"/>
        <v>1.401793514370482E-11</v>
      </c>
      <c r="ER327" s="26">
        <f t="shared" si="193"/>
        <v>8.4691691493217501E-12</v>
      </c>
      <c r="ES327" s="26">
        <f t="shared" si="191"/>
        <v>5.0815014895930163E-12</v>
      </c>
      <c r="ET327" s="26">
        <f t="shared" si="191"/>
        <v>3.0280180109219251E-12</v>
      </c>
      <c r="EU327" s="26">
        <f t="shared" si="191"/>
        <v>1.7920922921782298E-12</v>
      </c>
      <c r="EV327" s="26">
        <f t="shared" si="191"/>
        <v>1.0534596582399337E-12</v>
      </c>
      <c r="EW327" s="26">
        <f t="shared" si="191"/>
        <v>6.1510731722734261E-13</v>
      </c>
      <c r="EX327" s="26">
        <f t="shared" si="191"/>
        <v>3.5676224399186179E-13</v>
      </c>
      <c r="EY327" s="26">
        <f t="shared" si="191"/>
        <v>2.0555175647213093E-13</v>
      </c>
      <c r="EZ327" s="26">
        <f t="shared" si="191"/>
        <v>1.1765133429654608E-13</v>
      </c>
      <c r="FA327" s="26">
        <f t="shared" si="191"/>
        <v>6.6899778325488351E-14</v>
      </c>
      <c r="FB327" s="26">
        <f t="shared" si="191"/>
        <v>3.7794030612450802E-14</v>
      </c>
      <c r="FC327" s="26">
        <f t="shared" si="191"/>
        <v>2.121342363408551E-14</v>
      </c>
      <c r="FD327" s="26">
        <f t="shared" si="191"/>
        <v>1.183056318054742E-14</v>
      </c>
      <c r="FE327" s="26">
        <f t="shared" si="191"/>
        <v>6.5557897879467497E-15</v>
      </c>
      <c r="FF327" s="26">
        <f t="shared" si="191"/>
        <v>3.6098336174137186E-15</v>
      </c>
      <c r="FG327" s="26">
        <f t="shared" si="191"/>
        <v>1.975191979339565E-15</v>
      </c>
      <c r="FH327" s="26">
        <f t="shared" si="196"/>
        <v>1.0740106387658878E-15</v>
      </c>
    </row>
    <row r="328" spans="2:164" ht="19.2" customHeight="1" x14ac:dyDescent="0.3">
      <c r="B328" s="26">
        <f t="shared" si="195"/>
        <v>1.1140508608500248E-3</v>
      </c>
      <c r="C328" s="3">
        <v>105</v>
      </c>
      <c r="D328" s="26">
        <f t="shared" si="198"/>
        <v>1.8335176415940184E-41</v>
      </c>
      <c r="E328" s="26">
        <f t="shared" si="198"/>
        <v>1.595160348186796E-39</v>
      </c>
      <c r="F328" s="26">
        <f t="shared" si="198"/>
        <v>6.9389475146124911E-38</v>
      </c>
      <c r="G328" s="26">
        <f t="shared" si="198"/>
        <v>2.0122947792376481E-36</v>
      </c>
      <c r="H328" s="26">
        <f t="shared" si="198"/>
        <v>4.3767411448418731E-35</v>
      </c>
      <c r="I328" s="26">
        <f t="shared" si="198"/>
        <v>7.615529592024873E-34</v>
      </c>
      <c r="J328" s="26">
        <f t="shared" si="198"/>
        <v>1.1042517908435955E-32</v>
      </c>
      <c r="K328" s="26">
        <f t="shared" si="198"/>
        <v>1.3724272257627562E-31</v>
      </c>
      <c r="L328" s="26">
        <f t="shared" si="198"/>
        <v>1.4925146080170048E-30</v>
      </c>
      <c r="M328" s="26">
        <f t="shared" si="198"/>
        <v>1.4427641210831015E-29</v>
      </c>
      <c r="N328" s="26">
        <f t="shared" si="198"/>
        <v>1.2552047853423138E-28</v>
      </c>
      <c r="O328" s="26">
        <f t="shared" si="198"/>
        <v>9.9275287567981433E-28</v>
      </c>
      <c r="P328" s="26">
        <f t="shared" si="198"/>
        <v>7.1974583486787074E-27</v>
      </c>
      <c r="Q328" s="26">
        <f t="shared" si="198"/>
        <v>4.8167605871926797E-26</v>
      </c>
      <c r="R328" s="26">
        <f t="shared" si="198"/>
        <v>2.9932726506125833E-25</v>
      </c>
      <c r="S328" s="26">
        <f t="shared" si="198"/>
        <v>1.7360981373552977E-24</v>
      </c>
      <c r="T328" s="26">
        <f t="shared" si="202"/>
        <v>9.4400336218694446E-24</v>
      </c>
      <c r="U328" s="26">
        <f t="shared" si="202"/>
        <v>4.8310760300155056E-23</v>
      </c>
      <c r="V328" s="26">
        <f t="shared" si="202"/>
        <v>2.3350200811741734E-22</v>
      </c>
      <c r="W328" s="26">
        <f t="shared" si="202"/>
        <v>1.0691934055902818E-21</v>
      </c>
      <c r="X328" s="26">
        <f t="shared" si="202"/>
        <v>4.6509913143177488E-21</v>
      </c>
      <c r="Y328" s="26">
        <f t="shared" si="202"/>
        <v>1.9268392587887793E-20</v>
      </c>
      <c r="Z328" s="26">
        <f t="shared" si="202"/>
        <v>7.6197734324828743E-20</v>
      </c>
      <c r="AA328" s="26">
        <f t="shared" si="202"/>
        <v>2.8822621244609227E-19</v>
      </c>
      <c r="AB328" s="26">
        <f t="shared" si="202"/>
        <v>1.0448200201170846E-18</v>
      </c>
      <c r="AC328" s="26">
        <f t="shared" si="202"/>
        <v>3.635973670007458E-18</v>
      </c>
      <c r="AD328" s="26">
        <f t="shared" si="202"/>
        <v>1.2166527280409506E-17</v>
      </c>
      <c r="AE328" s="26">
        <f t="shared" si="202"/>
        <v>3.9203254570208457E-17</v>
      </c>
      <c r="AF328" s="26">
        <f t="shared" si="202"/>
        <v>1.2181011241457699E-16</v>
      </c>
      <c r="AG328" s="26">
        <f t="shared" si="202"/>
        <v>3.6543033724373049E-16</v>
      </c>
      <c r="AH328" s="26">
        <f t="shared" si="202"/>
        <v>1.0597479780068115E-15</v>
      </c>
      <c r="AI328" s="26">
        <f t="shared" si="202"/>
        <v>2.974131422148156E-15</v>
      </c>
      <c r="AJ328" s="26">
        <f t="shared" si="201"/>
        <v>8.085919803965294E-15</v>
      </c>
      <c r="AK328" s="26">
        <f t="shared" si="201"/>
        <v>2.1317424937726702E-14</v>
      </c>
      <c r="AL328" s="26">
        <f t="shared" si="201"/>
        <v>5.4547528517124187E-14</v>
      </c>
      <c r="AM328" s="26">
        <f t="shared" si="201"/>
        <v>1.355895708854226E-13</v>
      </c>
      <c r="AN328" s="26">
        <f t="shared" si="201"/>
        <v>3.2767479630643904E-13</v>
      </c>
      <c r="AO328" s="26">
        <f t="shared" si="201"/>
        <v>7.7047857509892558E-13</v>
      </c>
      <c r="AP328" s="26">
        <f t="shared" si="201"/>
        <v>1.7639904219370129E-12</v>
      </c>
      <c r="AQ328" s="26">
        <f t="shared" si="201"/>
        <v>3.9350555566287123E-12</v>
      </c>
      <c r="AR328" s="26">
        <f t="shared" si="201"/>
        <v>8.5587458356674711E-12</v>
      </c>
      <c r="AS328" s="26">
        <f t="shared" si="201"/>
        <v>1.8161241163489489E-11</v>
      </c>
      <c r="AT328" s="26">
        <f t="shared" si="201"/>
        <v>3.7619713838656752E-11</v>
      </c>
      <c r="AU328" s="26">
        <f t="shared" si="201"/>
        <v>7.6114304743328874E-11</v>
      </c>
      <c r="AV328" s="26">
        <f t="shared" si="201"/>
        <v>1.5049873892430868E-10</v>
      </c>
      <c r="AW328" s="26">
        <f t="shared" si="201"/>
        <v>2.909642285869963E-10</v>
      </c>
      <c r="AX328" s="26">
        <f t="shared" si="201"/>
        <v>5.5030191058845037E-10</v>
      </c>
      <c r="AY328" s="26">
        <f t="shared" si="199"/>
        <v>1.0186439621530951E-9</v>
      </c>
      <c r="AZ328" s="26">
        <f t="shared" si="199"/>
        <v>1.8462921814024796E-9</v>
      </c>
      <c r="BA328" s="26">
        <f t="shared" si="199"/>
        <v>3.2781106077962419E-9</v>
      </c>
      <c r="BB328" s="26">
        <f t="shared" si="199"/>
        <v>5.7039124575654786E-9</v>
      </c>
      <c r="BC328" s="26">
        <f t="shared" si="199"/>
        <v>9.7302036040822659E-9</v>
      </c>
      <c r="BD328" s="26">
        <f t="shared" si="199"/>
        <v>1.6279379106829858E-8</v>
      </c>
      <c r="BE328" s="26">
        <f t="shared" si="199"/>
        <v>2.6722754382909411E-8</v>
      </c>
      <c r="BF328" s="26">
        <f t="shared" si="199"/>
        <v>4.3053326505798591E-8</v>
      </c>
      <c r="BG328" s="26">
        <f t="shared" si="199"/>
        <v>6.8102534654627072E-8</v>
      </c>
      <c r="BH328" s="26">
        <f t="shared" si="199"/>
        <v>1.058021520527241E-7</v>
      </c>
      <c r="BI328" s="26">
        <f t="shared" si="199"/>
        <v>1.6148749523836854E-7</v>
      </c>
      <c r="BJ328" s="26">
        <f t="shared" si="199"/>
        <v>2.4223124285755148E-7</v>
      </c>
      <c r="BK328" s="26">
        <f t="shared" si="199"/>
        <v>3.5718844285774516E-7</v>
      </c>
      <c r="BL328" s="26">
        <f t="shared" si="199"/>
        <v>5.1792324214373236E-7</v>
      </c>
      <c r="BM328" s="26">
        <f t="shared" si="199"/>
        <v>7.3867741092630678E-7</v>
      </c>
      <c r="BN328" s="26">
        <f t="shared" si="200"/>
        <v>1.0365312056546556E-6</v>
      </c>
      <c r="BO328" s="26">
        <f t="shared" si="200"/>
        <v>1.4314002363802375E-6</v>
      </c>
      <c r="BP328" s="26">
        <f t="shared" si="200"/>
        <v>1.9458096963293909E-6</v>
      </c>
      <c r="BQ328" s="26">
        <f t="shared" si="200"/>
        <v>2.6043914397024105E-6</v>
      </c>
      <c r="BR328" s="26">
        <f t="shared" si="200"/>
        <v>3.4330614432440829E-6</v>
      </c>
      <c r="BS328" s="26">
        <f t="shared" si="200"/>
        <v>4.4578559039139654E-6</v>
      </c>
      <c r="BT328" s="26">
        <f t="shared" si="200"/>
        <v>5.7034332888310934E-6</v>
      </c>
      <c r="BU328" s="26">
        <f t="shared" si="200"/>
        <v>7.1912854511348755E-6</v>
      </c>
      <c r="BV328" s="26">
        <f t="shared" si="200"/>
        <v>8.9377404892676165E-6</v>
      </c>
      <c r="BW328" s="26">
        <f t="shared" si="200"/>
        <v>1.0951879191074423E-5</v>
      </c>
      <c r="BX328" s="26">
        <f t="shared" si="200"/>
        <v>1.3233520689214916E-5</v>
      </c>
      <c r="BY328" s="26">
        <f t="shared" si="200"/>
        <v>1.5771456163858892E-5</v>
      </c>
      <c r="BZ328" s="26">
        <f t="shared" si="200"/>
        <v>1.8542117381834077E-5</v>
      </c>
      <c r="CA328" s="26">
        <f t="shared" si="200"/>
        <v>2.1508856162927539E-5</v>
      </c>
      <c r="CB328" s="26">
        <f t="shared" si="200"/>
        <v>2.4621980081246026E-5</v>
      </c>
      <c r="CC328" s="26">
        <f t="shared" si="200"/>
        <v>2.7819639832057178E-5</v>
      </c>
      <c r="CD328" s="26">
        <f t="shared" si="185"/>
        <v>3.1029598274217653E-5</v>
      </c>
      <c r="CE328" s="26">
        <f t="shared" si="185"/>
        <v>3.4171836074138363E-5</v>
      </c>
      <c r="CF328" s="26">
        <f t="shared" si="185"/>
        <v>3.7161871730625475E-5</v>
      </c>
      <c r="CG328" s="26">
        <f t="shared" si="186"/>
        <v>3.991460296993107E-5</v>
      </c>
      <c r="CH328" s="26">
        <f t="shared" si="186"/>
        <v>4.2348420224195185E-5</v>
      </c>
      <c r="CI328" s="26">
        <f t="shared" si="186"/>
        <v>4.4389307945843126E-5</v>
      </c>
      <c r="CJ328" s="26">
        <f t="shared" si="154"/>
        <v>4.5974640372480375E-5</v>
      </c>
      <c r="CK328" s="26">
        <f t="shared" si="194"/>
        <v>4.7056396616538743E-5</v>
      </c>
      <c r="CL328" s="26">
        <f t="shared" si="194"/>
        <v>4.7603564019056636E-5</v>
      </c>
      <c r="CM328" s="26">
        <f t="shared" si="194"/>
        <v>4.7603564019056643E-5</v>
      </c>
      <c r="CN328" s="26">
        <f t="shared" si="194"/>
        <v>4.7062614427930997E-5</v>
      </c>
      <c r="CO328" s="26">
        <f t="shared" si="194"/>
        <v>4.6005027586853907E-5</v>
      </c>
      <c r="CP328" s="26">
        <f t="shared" si="194"/>
        <v>4.4471526667292089E-5</v>
      </c>
      <c r="CQ328" s="26">
        <f t="shared" si="194"/>
        <v>4.2516734286312253E-5</v>
      </c>
      <c r="CR328" s="26">
        <f t="shared" si="194"/>
        <v>4.0206042205534397E-5</v>
      </c>
      <c r="CS328" s="26">
        <f t="shared" si="194"/>
        <v>3.7612103998725754E-5</v>
      </c>
      <c r="CT328" s="26">
        <f t="shared" si="194"/>
        <v>3.4811202637118513E-5</v>
      </c>
      <c r="CU328" s="26">
        <f t="shared" si="194"/>
        <v>3.1879732941361172E-5</v>
      </c>
      <c r="CV328" s="26">
        <f t="shared" si="194"/>
        <v>2.8891007978108498E-5</v>
      </c>
      <c r="CW328" s="26">
        <f t="shared" si="194"/>
        <v>2.5912553547375687E-5</v>
      </c>
      <c r="CX328" s="26">
        <f t="shared" si="194"/>
        <v>2.3004001618588576E-5</v>
      </c>
      <c r="CY328" s="26">
        <f t="shared" si="194"/>
        <v>2.0215637786032424E-5</v>
      </c>
      <c r="CZ328" s="26">
        <f t="shared" si="194"/>
        <v>1.7587604873848213E-5</v>
      </c>
      <c r="DA328" s="26">
        <f t="shared" si="189"/>
        <v>1.514971904975045E-5</v>
      </c>
      <c r="DB328" s="26">
        <f t="shared" si="189"/>
        <v>1.2921819189492996E-5</v>
      </c>
      <c r="DC328" s="26">
        <f t="shared" si="189"/>
        <v>1.0914546305688307E-5</v>
      </c>
      <c r="DD328" s="26">
        <f t="shared" si="189"/>
        <v>9.1304377749507732E-6</v>
      </c>
      <c r="DE328" s="26">
        <f t="shared" si="189"/>
        <v>7.5652198706734991E-6</v>
      </c>
      <c r="DF328" s="26">
        <f t="shared" si="189"/>
        <v>6.2091898938546548E-6</v>
      </c>
      <c r="DG328" s="26">
        <f t="shared" si="189"/>
        <v>5.048593652012673E-6</v>
      </c>
      <c r="DH328" s="26">
        <f t="shared" si="189"/>
        <v>4.0669226641213239E-6</v>
      </c>
      <c r="DI328" s="26">
        <f t="shared" si="189"/>
        <v>3.2460758878766499E-6</v>
      </c>
      <c r="DJ328" s="26">
        <f t="shared" si="189"/>
        <v>2.5673509295024413E-6</v>
      </c>
      <c r="DK328" s="26">
        <f t="shared" si="189"/>
        <v>2.0122480258262375E-6</v>
      </c>
      <c r="DL328" s="26">
        <f t="shared" si="189"/>
        <v>1.5630855200614576E-6</v>
      </c>
      <c r="DM328" s="26">
        <f t="shared" si="189"/>
        <v>1.2034375242951037E-6</v>
      </c>
      <c r="DN328" s="26">
        <f t="shared" si="189"/>
        <v>9.1841284748836794E-7</v>
      </c>
      <c r="DO328" s="26">
        <f t="shared" si="189"/>
        <v>6.9479928462163563E-7</v>
      </c>
      <c r="DP328" s="26">
        <f t="shared" si="189"/>
        <v>5.2109946346622582E-7</v>
      </c>
      <c r="DQ328" s="26">
        <f t="shared" si="190"/>
        <v>3.8748421642360151E-7</v>
      </c>
      <c r="DR328" s="26">
        <f t="shared" si="190"/>
        <v>2.8568751549875994E-7</v>
      </c>
      <c r="DS328" s="26">
        <f t="shared" si="190"/>
        <v>2.0886398191926084E-7</v>
      </c>
      <c r="DT328" s="26">
        <f t="shared" si="190"/>
        <v>1.5142638689146347E-7</v>
      </c>
      <c r="DU328" s="26">
        <f t="shared" si="190"/>
        <v>1.0887682363270495E-7</v>
      </c>
      <c r="DV328" s="26">
        <f t="shared" si="190"/>
        <v>7.7641669311847202E-8</v>
      </c>
      <c r="DW328" s="26">
        <f t="shared" si="190"/>
        <v>5.4917278293745829E-8</v>
      </c>
      <c r="DX328" s="26">
        <f t="shared" si="190"/>
        <v>3.8530671060934479E-8</v>
      </c>
      <c r="DY328" s="26">
        <f t="shared" si="188"/>
        <v>2.6817347058410554E-8</v>
      </c>
      <c r="DZ328" s="26">
        <f t="shared" si="188"/>
        <v>1.851673963556912E-8</v>
      </c>
      <c r="EA328" s="26">
        <f t="shared" si="188"/>
        <v>1.2684695655862216E-8</v>
      </c>
      <c r="EB328" s="26">
        <f t="shared" si="188"/>
        <v>8.6216290785938928E-9</v>
      </c>
      <c r="EC328" s="26">
        <f t="shared" si="188"/>
        <v>5.8145870530051655E-9</v>
      </c>
      <c r="ED328" s="26">
        <f t="shared" si="188"/>
        <v>3.8913005662419293E-9</v>
      </c>
      <c r="EE328" s="26">
        <f t="shared" si="188"/>
        <v>2.5842988493362313E-9</v>
      </c>
      <c r="EF328" s="26">
        <f t="shared" si="188"/>
        <v>1.703287877971624E-9</v>
      </c>
      <c r="EG328" s="26">
        <f t="shared" si="188"/>
        <v>1.1141807923573704E-9</v>
      </c>
      <c r="EH328" s="26">
        <f t="shared" si="188"/>
        <v>7.2338603682904527E-10</v>
      </c>
      <c r="EI328" s="26">
        <f t="shared" si="188"/>
        <v>4.661821126231616E-10</v>
      </c>
      <c r="EJ328" s="26">
        <f t="shared" si="188"/>
        <v>2.9821943969275402E-10</v>
      </c>
      <c r="EK328" s="26">
        <f t="shared" si="188"/>
        <v>1.8938022812605808E-10</v>
      </c>
      <c r="EL328" s="26">
        <f t="shared" si="188"/>
        <v>1.1939188294903567E-10</v>
      </c>
      <c r="EM328" s="26">
        <f t="shared" si="188"/>
        <v>7.4727293644360932E-11</v>
      </c>
      <c r="EN328" s="26">
        <f t="shared" si="188"/>
        <v>4.6437675336138425E-11</v>
      </c>
      <c r="EO328" s="26">
        <f t="shared" si="193"/>
        <v>2.8653033718042812E-11</v>
      </c>
      <c r="EP328" s="26">
        <f t="shared" si="193"/>
        <v>1.7555027700490994E-11</v>
      </c>
      <c r="EQ328" s="26">
        <f t="shared" si="193"/>
        <v>1.0680331538060846E-11</v>
      </c>
      <c r="ER328" s="26">
        <f t="shared" si="193"/>
        <v>6.4527003042451611E-12</v>
      </c>
      <c r="ES328" s="26">
        <f t="shared" si="191"/>
        <v>3.8716201825470716E-12</v>
      </c>
      <c r="ET328" s="26">
        <f t="shared" si="191"/>
        <v>2.3070613416548071E-12</v>
      </c>
      <c r="EU328" s="26">
        <f t="shared" si="191"/>
        <v>1.3654036511834171E-12</v>
      </c>
      <c r="EV328" s="26">
        <f t="shared" si="191"/>
        <v>8.026359300875709E-13</v>
      </c>
      <c r="EW328" s="26">
        <f t="shared" si="191"/>
        <v>4.6865319407797666E-13</v>
      </c>
      <c r="EX328" s="26">
        <f t="shared" si="191"/>
        <v>2.7181885256522884E-13</v>
      </c>
      <c r="EY328" s="26">
        <f t="shared" si="191"/>
        <v>1.5661086207400498E-13</v>
      </c>
      <c r="EZ328" s="26">
        <f t="shared" si="191"/>
        <v>8.9639111844987752E-14</v>
      </c>
      <c r="FA328" s="26">
        <f t="shared" si="191"/>
        <v>5.0971259676562696E-14</v>
      </c>
      <c r="FB328" s="26">
        <f t="shared" si="191"/>
        <v>2.8795451895200693E-14</v>
      </c>
      <c r="FC328" s="26">
        <f t="shared" si="191"/>
        <v>1.6162608483112815E-14</v>
      </c>
      <c r="FD328" s="26">
        <f t="shared" si="191"/>
        <v>9.0137624232742511E-15</v>
      </c>
      <c r="FE328" s="26">
        <f t="shared" si="191"/>
        <v>4.9948874574832527E-15</v>
      </c>
      <c r="FF328" s="26">
        <f t="shared" si="191"/>
        <v>2.7503494227914126E-15</v>
      </c>
      <c r="FG328" s="26">
        <f t="shared" si="191"/>
        <v>1.504908174734911E-15</v>
      </c>
      <c r="FH328" s="26">
        <f t="shared" si="196"/>
        <v>8.1829382001210737E-16</v>
      </c>
    </row>
    <row r="329" spans="2:164" ht="19.2" customHeight="1" x14ac:dyDescent="0.3">
      <c r="B329" s="26">
        <f t="shared" si="195"/>
        <v>8.4079310252832269E-4</v>
      </c>
      <c r="C329" s="3">
        <v>106</v>
      </c>
      <c r="D329" s="26">
        <f t="shared" si="198"/>
        <v>1.3837868993162437E-41</v>
      </c>
      <c r="E329" s="26">
        <f t="shared" si="198"/>
        <v>1.2038946024051318E-39</v>
      </c>
      <c r="F329" s="26">
        <f t="shared" si="198"/>
        <v>5.2369415204622705E-38</v>
      </c>
      <c r="G329" s="26">
        <f t="shared" si="198"/>
        <v>1.5187130409340778E-36</v>
      </c>
      <c r="H329" s="26">
        <f t="shared" si="198"/>
        <v>3.3032008640316108E-35</v>
      </c>
      <c r="I329" s="26">
        <f t="shared" si="198"/>
        <v>5.7475695034150122E-34</v>
      </c>
      <c r="J329" s="26">
        <f t="shared" si="198"/>
        <v>8.3339757799516848E-33</v>
      </c>
      <c r="K329" s="26">
        <f t="shared" si="198"/>
        <v>1.0357941326511392E-31</v>
      </c>
      <c r="L329" s="26">
        <f t="shared" si="198"/>
        <v>1.1264261192581195E-30</v>
      </c>
      <c r="M329" s="26">
        <f t="shared" si="198"/>
        <v>1.0888785819495132E-29</v>
      </c>
      <c r="N329" s="26">
        <f t="shared" si="198"/>
        <v>9.4732436629608812E-29</v>
      </c>
      <c r="O329" s="26">
        <f t="shared" si="198"/>
        <v>7.49247453343258E-28</v>
      </c>
      <c r="P329" s="26">
        <f t="shared" si="198"/>
        <v>5.4320440367386607E-27</v>
      </c>
      <c r="Q329" s="26">
        <f t="shared" si="198"/>
        <v>3.6352910092020311E-26</v>
      </c>
      <c r="R329" s="26">
        <f t="shared" si="198"/>
        <v>2.25907369857554E-25</v>
      </c>
      <c r="S329" s="26">
        <f t="shared" si="198"/>
        <v>1.3102627451738129E-24</v>
      </c>
      <c r="T329" s="26">
        <f t="shared" si="202"/>
        <v>7.1245536768826172E-24</v>
      </c>
      <c r="U329" s="26">
        <f t="shared" si="202"/>
        <v>3.6460951169928434E-23</v>
      </c>
      <c r="V329" s="26">
        <f t="shared" si="202"/>
        <v>1.7622793065465504E-22</v>
      </c>
      <c r="W329" s="26">
        <f t="shared" si="202"/>
        <v>8.069384193134223E-22</v>
      </c>
      <c r="X329" s="26">
        <f t="shared" si="202"/>
        <v>3.510182124013404E-21</v>
      </c>
      <c r="Y329" s="26">
        <f t="shared" si="202"/>
        <v>1.4542183085198372E-20</v>
      </c>
      <c r="Z329" s="26">
        <f t="shared" si="202"/>
        <v>5.750772401873881E-20</v>
      </c>
      <c r="AA329" s="26">
        <f t="shared" si="202"/>
        <v>2.1752921694044754E-19</v>
      </c>
      <c r="AB329" s="26">
        <f t="shared" si="202"/>
        <v>7.8854341140912242E-19</v>
      </c>
      <c r="AC329" s="26">
        <f t="shared" si="202"/>
        <v>2.7441310717037487E-18</v>
      </c>
      <c r="AD329" s="26">
        <f t="shared" si="202"/>
        <v>9.1822847399317253E-18</v>
      </c>
      <c r="AE329" s="26">
        <f t="shared" si="202"/>
        <v>2.9587361939780041E-17</v>
      </c>
      <c r="AF329" s="26">
        <f t="shared" si="202"/>
        <v>9.1932160312888529E-17</v>
      </c>
      <c r="AG329" s="26">
        <f t="shared" si="202"/>
        <v>2.757964809386652E-16</v>
      </c>
      <c r="AH329" s="26">
        <f t="shared" si="202"/>
        <v>7.9980979472212376E-16</v>
      </c>
      <c r="AI329" s="26">
        <f t="shared" si="202"/>
        <v>2.244627488413708E-15</v>
      </c>
      <c r="AJ329" s="26">
        <f t="shared" si="201"/>
        <v>6.1025809841247656E-15</v>
      </c>
      <c r="AK329" s="26">
        <f t="shared" si="201"/>
        <v>1.6088622594510758E-14</v>
      </c>
      <c r="AL329" s="26">
        <f t="shared" si="201"/>
        <v>4.1167946050659865E-14</v>
      </c>
      <c r="AM329" s="26">
        <f t="shared" si="201"/>
        <v>1.0233175161163994E-13</v>
      </c>
      <c r="AN329" s="26">
        <f t="shared" si="201"/>
        <v>2.47301733061464E-13</v>
      </c>
      <c r="AO329" s="26">
        <f t="shared" si="201"/>
        <v>5.8149326422560563E-13</v>
      </c>
      <c r="AP329" s="26">
        <f t="shared" si="201"/>
        <v>1.3313135259902016E-12</v>
      </c>
      <c r="AQ329" s="26">
        <f t="shared" si="201"/>
        <v>2.9698532502858278E-12</v>
      </c>
      <c r="AR329" s="26">
        <f t="shared" si="201"/>
        <v>6.4594308193716916E-12</v>
      </c>
      <c r="AS329" s="26">
        <f t="shared" si="201"/>
        <v>1.3706597104520404E-11</v>
      </c>
      <c r="AT329" s="26">
        <f t="shared" si="201"/>
        <v>2.8392236859363657E-11</v>
      </c>
      <c r="AU329" s="26">
        <f t="shared" si="201"/>
        <v>5.744475829685212E-11</v>
      </c>
      <c r="AV329" s="26">
        <f t="shared" si="201"/>
        <v>1.1358395390513892E-10</v>
      </c>
      <c r="AW329" s="26">
        <f t="shared" si="201"/>
        <v>2.1959564421660152E-10</v>
      </c>
      <c r="AX329" s="26">
        <f t="shared" si="201"/>
        <v>4.1532219667052958E-10</v>
      </c>
      <c r="AY329" s="26">
        <f t="shared" si="201"/>
        <v>7.6878789596460191E-10</v>
      </c>
      <c r="AZ329" s="26">
        <f t="shared" si="199"/>
        <v>1.3934280614358371E-9</v>
      </c>
      <c r="BA329" s="26">
        <f t="shared" si="199"/>
        <v>2.4740457417330189E-9</v>
      </c>
      <c r="BB329" s="26">
        <f t="shared" si="199"/>
        <v>4.304839590615466E-9</v>
      </c>
      <c r="BC329" s="26">
        <f t="shared" si="199"/>
        <v>7.3435498898734265E-9</v>
      </c>
      <c r="BD329" s="26">
        <f t="shared" si="199"/>
        <v>1.2286323854211244E-8</v>
      </c>
      <c r="BE329" s="26">
        <f t="shared" si="199"/>
        <v>2.0168116515403378E-8</v>
      </c>
      <c r="BF329" s="26">
        <f t="shared" si="199"/>
        <v>3.2493076608149959E-8</v>
      </c>
      <c r="BG329" s="26">
        <f t="shared" si="199"/>
        <v>5.1398139361982815E-8</v>
      </c>
      <c r="BH329" s="26">
        <f t="shared" si="199"/>
        <v>7.9850680794508946E-8</v>
      </c>
      <c r="BI329" s="26">
        <f t="shared" si="199"/>
        <v>1.218773548968822E-7</v>
      </c>
      <c r="BJ329" s="26">
        <f t="shared" si="199"/>
        <v>1.8281603234532233E-7</v>
      </c>
      <c r="BK329" s="26">
        <f t="shared" si="199"/>
        <v>2.6957618328886495E-7</v>
      </c>
      <c r="BL329" s="26">
        <f t="shared" si="199"/>
        <v>3.9088546576885555E-7</v>
      </c>
      <c r="BM329" s="26">
        <f t="shared" si="199"/>
        <v>5.5749238560476127E-7</v>
      </c>
      <c r="BN329" s="26">
        <f t="shared" si="200"/>
        <v>7.8228770238087416E-7</v>
      </c>
      <c r="BO329" s="26">
        <f t="shared" si="200"/>
        <v>1.0803020651926348E-6</v>
      </c>
      <c r="BP329" s="26">
        <f t="shared" si="200"/>
        <v>1.4685356198712421E-6</v>
      </c>
      <c r="BQ329" s="26">
        <f t="shared" si="200"/>
        <v>1.9655784450584278E-6</v>
      </c>
      <c r="BR329" s="26">
        <f t="shared" si="200"/>
        <v>2.5909897684861067E-6</v>
      </c>
      <c r="BS329" s="26">
        <f t="shared" si="200"/>
        <v>3.3644195501237557E-6</v>
      </c>
      <c r="BT329" s="26">
        <f t="shared" si="200"/>
        <v>4.3044779538347984E-6</v>
      </c>
      <c r="BU329" s="26">
        <f t="shared" si="200"/>
        <v>5.4273852461395419E-6</v>
      </c>
      <c r="BV329" s="26">
        <f t="shared" si="200"/>
        <v>6.745464520201992E-6</v>
      </c>
      <c r="BW329" s="26">
        <f t="shared" si="200"/>
        <v>8.2655692008109046E-6</v>
      </c>
      <c r="BX329" s="26">
        <f t="shared" si="200"/>
        <v>9.9875627843131697E-6</v>
      </c>
      <c r="BY329" s="26">
        <f t="shared" si="200"/>
        <v>1.1902985784044475E-5</v>
      </c>
      <c r="BZ329" s="26">
        <f t="shared" si="200"/>
        <v>1.399405085421443E-5</v>
      </c>
      <c r="CA329" s="26">
        <f t="shared" si="200"/>
        <v>1.6233098990888751E-5</v>
      </c>
      <c r="CB329" s="26">
        <f t="shared" si="200"/>
        <v>1.8582626476412141E-5</v>
      </c>
      <c r="CC329" s="26">
        <f t="shared" si="200"/>
        <v>2.0995954590231885E-5</v>
      </c>
      <c r="CD329" s="26">
        <f t="shared" si="185"/>
        <v>2.3418564735258664E-5</v>
      </c>
      <c r="CE329" s="26">
        <f t="shared" si="185"/>
        <v>2.5790064961613924E-5</v>
      </c>
      <c r="CF329" s="26">
        <f t="shared" si="185"/>
        <v>2.8046695645755147E-5</v>
      </c>
      <c r="CG329" s="26">
        <f t="shared" si="186"/>
        <v>3.0124228656551821E-5</v>
      </c>
      <c r="CH329" s="26">
        <f t="shared" si="186"/>
        <v>3.19610718673172E-5</v>
      </c>
      <c r="CI329" s="26">
        <f t="shared" si="186"/>
        <v>3.3501364487428856E-5</v>
      </c>
      <c r="CJ329" s="26">
        <f t="shared" si="154"/>
        <v>3.469784179055131E-5</v>
      </c>
      <c r="CK329" s="26">
        <f t="shared" si="194"/>
        <v>3.5514261597387814E-5</v>
      </c>
      <c r="CL329" s="26">
        <f t="shared" si="194"/>
        <v>3.5927218127590002E-5</v>
      </c>
      <c r="CM329" s="26">
        <f t="shared" si="194"/>
        <v>3.5927218127590009E-5</v>
      </c>
      <c r="CN329" s="26">
        <f t="shared" si="194"/>
        <v>3.5518954285231024E-5</v>
      </c>
      <c r="CO329" s="26">
        <f t="shared" si="194"/>
        <v>3.4720775537248319E-5</v>
      </c>
      <c r="CP329" s="26">
        <f t="shared" si="194"/>
        <v>3.3563416352673357E-5</v>
      </c>
      <c r="CQ329" s="26">
        <f t="shared" si="194"/>
        <v>3.2088101348160267E-5</v>
      </c>
      <c r="CR329" s="26">
        <f t="shared" si="194"/>
        <v>3.0344182796629805E-5</v>
      </c>
      <c r="CS329" s="26">
        <f t="shared" si="194"/>
        <v>2.8386493583944034E-5</v>
      </c>
      <c r="CT329" s="26">
        <f t="shared" si="194"/>
        <v>2.6272605763863091E-5</v>
      </c>
      <c r="CU329" s="26">
        <f t="shared" si="194"/>
        <v>2.4060175804800944E-5</v>
      </c>
      <c r="CV329" s="26">
        <f t="shared" si="194"/>
        <v>2.1804534323100807E-5</v>
      </c>
      <c r="CW329" s="26">
        <f t="shared" si="194"/>
        <v>1.9556644186698681E-5</v>
      </c>
      <c r="CX329" s="26">
        <f t="shared" si="194"/>
        <v>1.7361510655538592E-5</v>
      </c>
      <c r="CY329" s="26">
        <f t="shared" si="194"/>
        <v>1.5257085121533943E-5</v>
      </c>
      <c r="CZ329" s="26">
        <f t="shared" si="194"/>
        <v>1.3273664055734532E-5</v>
      </c>
      <c r="DA329" s="26">
        <f t="shared" si="189"/>
        <v>1.1433750226226781E-5</v>
      </c>
      <c r="DB329" s="26">
        <f t="shared" si="189"/>
        <v>9.7523163694287005E-6</v>
      </c>
      <c r="DC329" s="26">
        <f t="shared" si="189"/>
        <v>8.2373934382553459E-6</v>
      </c>
      <c r="DD329" s="26">
        <f t="shared" si="189"/>
        <v>6.890896433925129E-6</v>
      </c>
      <c r="DE329" s="26">
        <f t="shared" si="189"/>
        <v>5.709599902395108E-6</v>
      </c>
      <c r="DF329" s="26">
        <f t="shared" si="189"/>
        <v>4.6861810519657888E-6</v>
      </c>
      <c r="DG329" s="26">
        <f t="shared" si="189"/>
        <v>3.8102593600095737E-6</v>
      </c>
      <c r="DH329" s="26">
        <f t="shared" si="189"/>
        <v>3.0693755955632713E-6</v>
      </c>
      <c r="DI329" s="26">
        <f t="shared" si="189"/>
        <v>2.449868594623893E-6</v>
      </c>
      <c r="DJ329" s="26">
        <f t="shared" si="189"/>
        <v>1.937623343020715E-6</v>
      </c>
      <c r="DK329" s="26">
        <f t="shared" si="189"/>
        <v>1.5186777553405602E-6</v>
      </c>
      <c r="DL329" s="26">
        <f t="shared" si="189"/>
        <v>1.1796871849520464E-6</v>
      </c>
      <c r="DM329" s="26">
        <f t="shared" si="189"/>
        <v>9.0825473531706155E-7</v>
      </c>
      <c r="DN329" s="26">
        <f t="shared" si="189"/>
        <v>6.9314177168933594E-7</v>
      </c>
      <c r="DO329" s="26">
        <f t="shared" si="189"/>
        <v>5.2437681858236775E-7</v>
      </c>
      <c r="DP329" s="26">
        <f t="shared" si="189"/>
        <v>3.9328261393677512E-7</v>
      </c>
      <c r="DQ329" s="26">
        <f t="shared" si="190"/>
        <v>2.9244091805554904E-7</v>
      </c>
      <c r="DR329" s="26">
        <f t="shared" si="190"/>
        <v>2.1561321924434763E-7</v>
      </c>
      <c r="DS329" s="26">
        <f t="shared" si="190"/>
        <v>1.5763319390132933E-7</v>
      </c>
      <c r="DT329" s="26">
        <f t="shared" si="190"/>
        <v>1.1428406557846327E-7</v>
      </c>
      <c r="DU329" s="26">
        <f t="shared" si="190"/>
        <v>8.2171187647324686E-8</v>
      </c>
      <c r="DV329" s="26">
        <f t="shared" si="190"/>
        <v>5.859748627309237E-8</v>
      </c>
      <c r="DW329" s="26">
        <f t="shared" si="190"/>
        <v>4.144700248584601E-8</v>
      </c>
      <c r="DX329" s="26">
        <f t="shared" si="190"/>
        <v>2.9079751744101566E-8</v>
      </c>
      <c r="DY329" s="26">
        <f t="shared" si="188"/>
        <v>2.0239507213894808E-8</v>
      </c>
      <c r="DZ329" s="26">
        <f t="shared" si="188"/>
        <v>1.3974897838165409E-8</v>
      </c>
      <c r="EA329" s="26">
        <f t="shared" si="188"/>
        <v>9.5733552119715069E-9</v>
      </c>
      <c r="EB329" s="26">
        <f t="shared" si="188"/>
        <v>6.5068898706369168E-9</v>
      </c>
      <c r="EC329" s="26">
        <f t="shared" si="188"/>
        <v>4.3883675871737207E-9</v>
      </c>
      <c r="ED329" s="26">
        <f t="shared" si="188"/>
        <v>2.9368306160316518E-9</v>
      </c>
      <c r="EE329" s="26">
        <f t="shared" si="188"/>
        <v>1.9504142259141415E-9</v>
      </c>
      <c r="EF329" s="26">
        <f t="shared" si="188"/>
        <v>1.2855002852616061E-9</v>
      </c>
      <c r="EG329" s="26">
        <f t="shared" si="188"/>
        <v>8.4089116404330048E-10</v>
      </c>
      <c r="EH329" s="26">
        <f t="shared" si="188"/>
        <v>5.4595172590871476E-10</v>
      </c>
      <c r="EI329" s="26">
        <f t="shared" si="188"/>
        <v>3.5183555669672662E-10</v>
      </c>
      <c r="EJ329" s="26">
        <f t="shared" si="188"/>
        <v>2.2507127523981488E-10</v>
      </c>
      <c r="EK329" s="26">
        <f t="shared" si="188"/>
        <v>1.4292847405740267E-10</v>
      </c>
      <c r="EL329" s="26">
        <f t="shared" si="188"/>
        <v>9.0107081470970534E-11</v>
      </c>
      <c r="EM329" s="26">
        <f t="shared" si="188"/>
        <v>5.6397957467442353E-11</v>
      </c>
      <c r="EN329" s="26">
        <f t="shared" si="188"/>
        <v>3.5047302140481917E-11</v>
      </c>
      <c r="EO329" s="26">
        <f t="shared" si="193"/>
        <v>2.1624931107956891E-11</v>
      </c>
      <c r="EP329" s="26">
        <f t="shared" si="193"/>
        <v>1.3249077509804556E-11</v>
      </c>
      <c r="EQ329" s="26">
        <f t="shared" si="193"/>
        <v>8.0606275758949985E-12</v>
      </c>
      <c r="ER329" s="26">
        <f t="shared" si="193"/>
        <v>4.8699624937699448E-12</v>
      </c>
      <c r="ES329" s="26">
        <f t="shared" si="191"/>
        <v>2.9219774962619476E-12</v>
      </c>
      <c r="ET329" s="26">
        <f t="shared" si="191"/>
        <v>1.7411783710602358E-12</v>
      </c>
      <c r="EU329" s="26">
        <f t="shared" si="191"/>
        <v>1.0304933216478646E-12</v>
      </c>
      <c r="EV329" s="26">
        <f t="shared" si="191"/>
        <v>6.0576296610382855E-13</v>
      </c>
      <c r="EW329" s="26">
        <f t="shared" si="191"/>
        <v>3.5370052383243608E-13</v>
      </c>
      <c r="EX329" s="26">
        <f t="shared" si="191"/>
        <v>2.051463038228147E-13</v>
      </c>
      <c r="EY329" s="26">
        <f t="shared" si="191"/>
        <v>1.1819687703698517E-13</v>
      </c>
      <c r="EZ329" s="26">
        <f t="shared" si="191"/>
        <v>6.7652159883009792E-14</v>
      </c>
      <c r="FA329" s="26">
        <f t="shared" si="191"/>
        <v>3.8468875227594581E-14</v>
      </c>
      <c r="FB329" s="26">
        <f t="shared" si="191"/>
        <v>2.1732416524679822E-14</v>
      </c>
      <c r="FC329" s="26">
        <f t="shared" si="191"/>
        <v>1.2198195081594608E-14</v>
      </c>
      <c r="FD329" s="26">
        <f t="shared" si="191"/>
        <v>6.8028395647353009E-15</v>
      </c>
      <c r="FE329" s="26">
        <f t="shared" si="191"/>
        <v>3.7697263830062374E-15</v>
      </c>
      <c r="FF329" s="26">
        <f t="shared" si="191"/>
        <v>2.0757354134274864E-15</v>
      </c>
      <c r="FG329" s="26">
        <f t="shared" si="191"/>
        <v>1.1357797545169167E-15</v>
      </c>
      <c r="FH329" s="26">
        <f t="shared" si="196"/>
        <v>6.1758024151857304E-16</v>
      </c>
    </row>
    <row r="330" spans="2:164" ht="19.2" customHeight="1" x14ac:dyDescent="0.3">
      <c r="B330" s="26">
        <f t="shared" si="195"/>
        <v>6.2863035703051965E-4</v>
      </c>
      <c r="C330" s="3">
        <v>107</v>
      </c>
      <c r="D330" s="26">
        <f t="shared" si="198"/>
        <v>1.0346070275261603E-41</v>
      </c>
      <c r="E330" s="26">
        <f t="shared" si="198"/>
        <v>9.001081139477593E-40</v>
      </c>
      <c r="F330" s="26">
        <f t="shared" si="198"/>
        <v>3.9154702956727135E-38</v>
      </c>
      <c r="G330" s="26">
        <f t="shared" si="198"/>
        <v>1.1354863857451011E-36</v>
      </c>
      <c r="H330" s="26">
        <f t="shared" si="198"/>
        <v>2.4696828889955891E-35</v>
      </c>
      <c r="I330" s="26">
        <f t="shared" si="198"/>
        <v>4.297248226852332E-34</v>
      </c>
      <c r="J330" s="26">
        <f t="shared" si="198"/>
        <v>6.23100992893582E-33</v>
      </c>
      <c r="K330" s="26">
        <f t="shared" si="198"/>
        <v>7.7442551973916708E-32</v>
      </c>
      <c r="L330" s="26">
        <f t="shared" si="198"/>
        <v>8.421877527163484E-31</v>
      </c>
      <c r="M330" s="26">
        <f t="shared" si="198"/>
        <v>8.1411482762580161E-30</v>
      </c>
      <c r="N330" s="26">
        <f t="shared" si="198"/>
        <v>7.0827990003445614E-29</v>
      </c>
      <c r="O330" s="26">
        <f t="shared" si="198"/>
        <v>5.6018501184542474E-28</v>
      </c>
      <c r="P330" s="26">
        <f t="shared" si="198"/>
        <v>4.0613413358793593E-27</v>
      </c>
      <c r="Q330" s="26">
        <f t="shared" si="198"/>
        <v>2.7179745863192669E-26</v>
      </c>
      <c r="R330" s="26">
        <f t="shared" si="198"/>
        <v>1.6890270643555387E-25</v>
      </c>
      <c r="S330" s="26">
        <f t="shared" si="198"/>
        <v>9.7963569732621222E-25</v>
      </c>
      <c r="T330" s="26">
        <f t="shared" si="202"/>
        <v>5.3267691042112859E-24</v>
      </c>
      <c r="U330" s="26">
        <f t="shared" si="202"/>
        <v>2.7260524239198744E-23</v>
      </c>
      <c r="V330" s="26">
        <f t="shared" si="202"/>
        <v>1.3175920048946129E-22</v>
      </c>
      <c r="W330" s="26">
        <f t="shared" si="202"/>
        <v>6.0331844434648204E-22</v>
      </c>
      <c r="X330" s="26">
        <f t="shared" si="202"/>
        <v>2.6244352329072095E-21</v>
      </c>
      <c r="Y330" s="26">
        <f t="shared" si="202"/>
        <v>1.0872660250615571E-20</v>
      </c>
      <c r="Z330" s="26">
        <f t="shared" si="202"/>
        <v>4.2996429172888695E-20</v>
      </c>
      <c r="AA330" s="26">
        <f t="shared" si="202"/>
        <v>1.6263866687136212E-19</v>
      </c>
      <c r="AB330" s="26">
        <f t="shared" si="202"/>
        <v>5.8956516740868782E-19</v>
      </c>
      <c r="AC330" s="26">
        <f t="shared" si="202"/>
        <v>2.0516867825822356E-18</v>
      </c>
      <c r="AD330" s="26">
        <f t="shared" si="202"/>
        <v>6.8652596186405214E-18</v>
      </c>
      <c r="AE330" s="26">
        <f t="shared" si="202"/>
        <v>2.2121392104508371E-17</v>
      </c>
      <c r="AF330" s="26">
        <f t="shared" si="202"/>
        <v>6.8734325467579991E-17</v>
      </c>
      <c r="AG330" s="26">
        <f t="shared" si="202"/>
        <v>2.062029764027397E-16</v>
      </c>
      <c r="AH330" s="26">
        <f t="shared" si="202"/>
        <v>5.9798863156794115E-16</v>
      </c>
      <c r="AI330" s="26">
        <f t="shared" si="202"/>
        <v>1.6782261595616457E-15</v>
      </c>
      <c r="AJ330" s="26">
        <f t="shared" si="201"/>
        <v>4.5626773713082216E-15</v>
      </c>
      <c r="AK330" s="26">
        <f t="shared" si="201"/>
        <v>1.2028876706176229E-14</v>
      </c>
      <c r="AL330" s="26">
        <f t="shared" si="201"/>
        <v>3.0779772748156811E-14</v>
      </c>
      <c r="AM330" s="26">
        <f t="shared" si="201"/>
        <v>7.6509720831132421E-14</v>
      </c>
      <c r="AN330" s="26">
        <f t="shared" si="201"/>
        <v>1.8489849200857066E-13</v>
      </c>
      <c r="AO330" s="26">
        <f t="shared" si="201"/>
        <v>4.347613190471804E-13</v>
      </c>
      <c r="AP330" s="26">
        <f t="shared" si="201"/>
        <v>9.953745988711756E-13</v>
      </c>
      <c r="AQ330" s="26">
        <f t="shared" si="201"/>
        <v>2.2204510282510792E-12</v>
      </c>
      <c r="AR330" s="26">
        <f t="shared" si="201"/>
        <v>4.8294809864461096E-12</v>
      </c>
      <c r="AS330" s="26">
        <f t="shared" si="201"/>
        <v>1.0247923068800269E-11</v>
      </c>
      <c r="AT330" s="26">
        <f t="shared" si="201"/>
        <v>2.1227840642514817E-11</v>
      </c>
      <c r="AU330" s="26">
        <f t="shared" si="201"/>
        <v>4.2949351997646308E-11</v>
      </c>
      <c r="AV330" s="26">
        <f t="shared" si="201"/>
        <v>8.4922582358982098E-11</v>
      </c>
      <c r="AW330" s="26">
        <f t="shared" si="201"/>
        <v>1.6418365922736511E-10</v>
      </c>
      <c r="AX330" s="26">
        <f t="shared" si="201"/>
        <v>3.1052126853871276E-10</v>
      </c>
      <c r="AY330" s="26">
        <f t="shared" si="199"/>
        <v>5.7479468857166313E-10</v>
      </c>
      <c r="AZ330" s="26">
        <f t="shared" si="199"/>
        <v>1.0418153730361365E-9</v>
      </c>
      <c r="BA330" s="26">
        <f t="shared" si="199"/>
        <v>1.8497538255947744E-9</v>
      </c>
      <c r="BB330" s="26">
        <f t="shared" si="199"/>
        <v>3.218571656534918E-9</v>
      </c>
      <c r="BC330" s="26">
        <f t="shared" si="199"/>
        <v>5.4905045905595533E-9</v>
      </c>
      <c r="BD330" s="26">
        <f t="shared" si="199"/>
        <v>9.1860365265130498E-9</v>
      </c>
      <c r="BE330" s="26">
        <f t="shared" si="199"/>
        <v>1.5078965618993133E-8</v>
      </c>
      <c r="BF330" s="26">
        <f t="shared" si="199"/>
        <v>2.4293889052822321E-8</v>
      </c>
      <c r="BG330" s="26">
        <f t="shared" si="199"/>
        <v>3.8428515410828152E-8</v>
      </c>
      <c r="BH330" s="26">
        <f t="shared" si="199"/>
        <v>5.97014435846794E-8</v>
      </c>
      <c r="BI330" s="26">
        <f t="shared" si="199"/>
        <v>9.1123255997668651E-8</v>
      </c>
      <c r="BJ330" s="26">
        <f t="shared" si="199"/>
        <v>1.3668488399650224E-7</v>
      </c>
      <c r="BK330" s="26">
        <f t="shared" si="199"/>
        <v>2.0155228657111332E-7</v>
      </c>
      <c r="BL330" s="26">
        <f t="shared" si="199"/>
        <v>2.9225081552811539E-7</v>
      </c>
      <c r="BM330" s="26">
        <f t="shared" si="199"/>
        <v>4.1681673690075476E-7</v>
      </c>
      <c r="BN330" s="26">
        <f t="shared" si="200"/>
        <v>5.8488800178009097E-7</v>
      </c>
      <c r="BO330" s="26">
        <f t="shared" si="200"/>
        <v>8.0770247864869637E-7</v>
      </c>
      <c r="BP330" s="26">
        <f t="shared" si="200"/>
        <v>1.0979705569130747E-6</v>
      </c>
      <c r="BQ330" s="26">
        <f t="shared" si="200"/>
        <v>1.4695913607913432E-6</v>
      </c>
      <c r="BR330" s="26">
        <f t="shared" si="200"/>
        <v>1.9371886119522232E-6</v>
      </c>
      <c r="BS330" s="26">
        <f t="shared" si="200"/>
        <v>2.5154538692513978E-6</v>
      </c>
      <c r="BT330" s="26">
        <f t="shared" si="200"/>
        <v>3.218301273895166E-6</v>
      </c>
      <c r="BU330" s="26">
        <f t="shared" si="200"/>
        <v>4.0578581279547848E-6</v>
      </c>
      <c r="BV330" s="26">
        <f t="shared" si="200"/>
        <v>5.0433379590295104E-6</v>
      </c>
      <c r="BW330" s="26">
        <f t="shared" si="200"/>
        <v>6.1798648230361716E-6</v>
      </c>
      <c r="BX330" s="26">
        <f t="shared" si="200"/>
        <v>7.4673366611687014E-6</v>
      </c>
      <c r="BY330" s="26">
        <f t="shared" si="200"/>
        <v>8.8994286235846273E-6</v>
      </c>
      <c r="BZ330" s="26">
        <f t="shared" si="200"/>
        <v>1.0462841760160289E-5</v>
      </c>
      <c r="CA330" s="26">
        <f t="shared" si="200"/>
        <v>1.2136896441785942E-5</v>
      </c>
      <c r="CB330" s="26">
        <f t="shared" si="200"/>
        <v>1.3893552505728659E-5</v>
      </c>
      <c r="CC330" s="26">
        <f t="shared" si="200"/>
        <v>1.5697909974005099E-5</v>
      </c>
      <c r="CD330" s="26">
        <f t="shared" si="185"/>
        <v>1.7509207278698011E-5</v>
      </c>
      <c r="CE330" s="26">
        <f t="shared" si="185"/>
        <v>1.9282291560085116E-5</v>
      </c>
      <c r="CF330" s="26">
        <f t="shared" si="185"/>
        <v>2.0969492071592568E-5</v>
      </c>
      <c r="CG330" s="26">
        <f t="shared" ref="CG330:CR332" si="203">$B330*CG$221</f>
        <v>2.2522787780599423E-5</v>
      </c>
      <c r="CH330" s="26">
        <f t="shared" si="203"/>
        <v>2.389612849892867E-5</v>
      </c>
      <c r="CI330" s="26">
        <f t="shared" si="203"/>
        <v>2.5047749149479439E-5</v>
      </c>
      <c r="CJ330" s="26">
        <f t="shared" si="203"/>
        <v>2.5942311619103704E-5</v>
      </c>
      <c r="CK330" s="26">
        <f t="shared" si="203"/>
        <v>2.6552718951317909E-5</v>
      </c>
      <c r="CL330" s="26">
        <f t="shared" si="203"/>
        <v>2.6861471497263469E-5</v>
      </c>
      <c r="CM330" s="26">
        <f t="shared" si="203"/>
        <v>2.6861471497263473E-5</v>
      </c>
      <c r="CN330" s="26">
        <f t="shared" si="203"/>
        <v>2.6556227502976386E-5</v>
      </c>
      <c r="CO330" s="26">
        <f t="shared" si="203"/>
        <v>2.5959458345606135E-5</v>
      </c>
      <c r="CP330" s="26">
        <f t="shared" si="203"/>
        <v>2.5094143067419254E-5</v>
      </c>
      <c r="CQ330" s="26">
        <f t="shared" si="203"/>
        <v>2.3991103811708536E-5</v>
      </c>
      <c r="CR330" s="26">
        <f t="shared" si="203"/>
        <v>2.2687239474115673E-5</v>
      </c>
      <c r="CS330" s="26">
        <f t="shared" si="194"/>
        <v>2.1223546604817903E-5</v>
      </c>
      <c r="CT330" s="26">
        <f t="shared" si="194"/>
        <v>1.9643069729991036E-5</v>
      </c>
      <c r="CU330" s="26">
        <f t="shared" si="194"/>
        <v>1.7988916489570742E-5</v>
      </c>
      <c r="CV330" s="26">
        <f t="shared" si="194"/>
        <v>1.6302455568673447E-5</v>
      </c>
      <c r="CW330" s="26">
        <f t="shared" si="194"/>
        <v>1.4621790046129808E-5</v>
      </c>
      <c r="CX330" s="26">
        <f t="shared" si="194"/>
        <v>1.2980568714421335E-5</v>
      </c>
      <c r="CY330" s="26">
        <f t="shared" si="194"/>
        <v>1.140716644600665E-5</v>
      </c>
      <c r="CZ330" s="26">
        <f t="shared" si="194"/>
        <v>9.9242348080257861E-6</v>
      </c>
      <c r="DA330" s="26">
        <f t="shared" si="189"/>
        <v>8.5485982999826146E-6</v>
      </c>
      <c r="DB330" s="26">
        <f t="shared" si="189"/>
        <v>7.2914514911616222E-6</v>
      </c>
      <c r="DC330" s="26">
        <f t="shared" si="189"/>
        <v>6.1587988323404262E-6</v>
      </c>
      <c r="DD330" s="26">
        <f t="shared" si="189"/>
        <v>5.152072100130921E-6</v>
      </c>
      <c r="DE330" s="26">
        <f t="shared" si="189"/>
        <v>4.2688597401084786E-6</v>
      </c>
      <c r="DF330" s="26">
        <f t="shared" si="189"/>
        <v>3.5036867678248779E-6</v>
      </c>
      <c r="DG330" s="26">
        <f t="shared" si="189"/>
        <v>2.848792044866962E-6</v>
      </c>
      <c r="DH330" s="26">
        <f t="shared" si="189"/>
        <v>2.2948602583650554E-6</v>
      </c>
      <c r="DI330" s="26">
        <f t="shared" si="189"/>
        <v>1.8316774539244001E-6</v>
      </c>
      <c r="DJ330" s="26">
        <f t="shared" si="189"/>
        <v>1.4486903499220255E-6</v>
      </c>
      <c r="DK330" s="26">
        <f t="shared" si="189"/>
        <v>1.1354600039929386E-6</v>
      </c>
      <c r="DL330" s="26">
        <f t="shared" si="189"/>
        <v>8.8200911024451787E-7</v>
      </c>
      <c r="DM330" s="26">
        <f t="shared" si="189"/>
        <v>6.7906896098471682E-7</v>
      </c>
      <c r="DN330" s="26">
        <f t="shared" si="189"/>
        <v>5.1823683864623085E-7</v>
      </c>
      <c r="DO330" s="26">
        <f t="shared" si="189"/>
        <v>3.9205743445410552E-7</v>
      </c>
      <c r="DP330" s="26">
        <f t="shared" si="189"/>
        <v>2.940430758405786E-7</v>
      </c>
      <c r="DQ330" s="26">
        <f t="shared" si="190"/>
        <v>2.1864741536863409E-7</v>
      </c>
      <c r="DR330" s="26">
        <f t="shared" si="190"/>
        <v>1.6120614522941828E-7</v>
      </c>
      <c r="DS330" s="26">
        <f t="shared" si="190"/>
        <v>1.1785659357108696E-7</v>
      </c>
      <c r="DT330" s="26">
        <f t="shared" si="190"/>
        <v>8.5446030339037695E-8</v>
      </c>
      <c r="DU330" s="26">
        <f t="shared" si="190"/>
        <v>6.1436401979307988E-8</v>
      </c>
      <c r="DV330" s="26">
        <f t="shared" si="190"/>
        <v>4.3811204690162386E-8</v>
      </c>
      <c r="DW330" s="26">
        <f t="shared" si="190"/>
        <v>3.0988413073529628E-8</v>
      </c>
      <c r="DX330" s="26">
        <f t="shared" si="190"/>
        <v>2.1741870462879605E-8</v>
      </c>
      <c r="DY330" s="26">
        <f t="shared" si="188"/>
        <v>1.5132341842164293E-8</v>
      </c>
      <c r="DZ330" s="26">
        <f t="shared" si="188"/>
        <v>1.0448521748161021E-8</v>
      </c>
      <c r="EA330" s="26">
        <f t="shared" si="188"/>
        <v>7.1576487566141883E-9</v>
      </c>
      <c r="EB330" s="26">
        <f t="shared" si="188"/>
        <v>4.8649643892612306E-9</v>
      </c>
      <c r="EC330" s="26">
        <f t="shared" si="188"/>
        <v>3.2810224950831453E-9</v>
      </c>
      <c r="ED330" s="26">
        <f t="shared" si="188"/>
        <v>2.1957612082479571E-9</v>
      </c>
      <c r="EE330" s="26">
        <f t="shared" si="188"/>
        <v>1.45825362685169E-9</v>
      </c>
      <c r="EF330" s="26">
        <f t="shared" si="188"/>
        <v>9.6112170860680539E-10</v>
      </c>
      <c r="EG330" s="26">
        <f t="shared" si="188"/>
        <v>6.2870367405106382E-10</v>
      </c>
      <c r="EH330" s="26">
        <f t="shared" si="188"/>
        <v>4.0818820628688823E-10</v>
      </c>
      <c r="EI330" s="26">
        <f t="shared" si="188"/>
        <v>2.6305462182932749E-10</v>
      </c>
      <c r="EJ330" s="26">
        <f t="shared" si="188"/>
        <v>1.6827758896434705E-10</v>
      </c>
      <c r="EK330" s="26">
        <f t="shared" si="188"/>
        <v>1.0686241051020728E-10</v>
      </c>
      <c r="EL330" s="26">
        <f t="shared" si="188"/>
        <v>6.7369780539043179E-11</v>
      </c>
      <c r="EM330" s="26">
        <f t="shared" si="188"/>
        <v>4.2166697171919384E-11</v>
      </c>
      <c r="EN330" s="26">
        <f t="shared" si="188"/>
        <v>2.6203590385406959E-11</v>
      </c>
      <c r="EO330" s="26">
        <f t="shared" si="193"/>
        <v>1.6168172790995757E-11</v>
      </c>
      <c r="EP330" s="26">
        <f t="shared" si="193"/>
        <v>9.9058523437790763E-12</v>
      </c>
      <c r="EQ330" s="26">
        <f t="shared" si="193"/>
        <v>6.0266374399214747E-12</v>
      </c>
      <c r="ER330" s="26">
        <f t="shared" si="193"/>
        <v>3.6410934532859283E-12</v>
      </c>
      <c r="ES330" s="26">
        <f t="shared" si="191"/>
        <v>2.184656071971543E-12</v>
      </c>
      <c r="ET330" s="26">
        <f t="shared" si="191"/>
        <v>1.3018156045310134E-12</v>
      </c>
      <c r="EU330" s="26">
        <f t="shared" si="191"/>
        <v>7.7046229655914862E-13</v>
      </c>
      <c r="EV330" s="26">
        <f t="shared" si="191"/>
        <v>4.5290689054491712E-13</v>
      </c>
      <c r="EW330" s="26">
        <f t="shared" si="191"/>
        <v>2.6444898978125979E-13</v>
      </c>
      <c r="EX330" s="26">
        <f t="shared" si="191"/>
        <v>1.5338041407313201E-13</v>
      </c>
      <c r="EY330" s="26">
        <f t="shared" si="191"/>
        <v>8.8371496850082105E-14</v>
      </c>
      <c r="EZ330" s="26">
        <f t="shared" si="191"/>
        <v>5.0581054118138001E-14</v>
      </c>
      <c r="FA330" s="26">
        <f t="shared" si="191"/>
        <v>2.8761775871098662E-14</v>
      </c>
      <c r="FB330" s="26">
        <f t="shared" si="191"/>
        <v>1.6248535719386732E-14</v>
      </c>
      <c r="FC330" s="26">
        <f t="shared" si="191"/>
        <v>9.1201458553978096E-15</v>
      </c>
      <c r="FD330" s="26">
        <f t="shared" si="191"/>
        <v>5.0862351885871245E-15</v>
      </c>
      <c r="FE330" s="26">
        <f t="shared" si="191"/>
        <v>2.8184870153317573E-15</v>
      </c>
      <c r="FF330" s="26">
        <f t="shared" si="191"/>
        <v>1.5519517109738166E-15</v>
      </c>
      <c r="FG330" s="26">
        <f t="shared" si="191"/>
        <v>8.4918112487245847E-16</v>
      </c>
      <c r="FH330" s="26">
        <f t="shared" si="196"/>
        <v>4.6174223664939897E-16</v>
      </c>
    </row>
    <row r="331" spans="2:164" ht="19.2" customHeight="1" x14ac:dyDescent="0.3">
      <c r="B331" s="26">
        <f t="shared" si="195"/>
        <v>4.6565211631890399E-4</v>
      </c>
      <c r="C331" s="3">
        <v>108</v>
      </c>
      <c r="D331" s="26">
        <f t="shared" si="198"/>
        <v>7.6637557594530472E-42</v>
      </c>
      <c r="E331" s="26">
        <f t="shared" si="198"/>
        <v>6.6674675107241514E-40</v>
      </c>
      <c r="F331" s="26">
        <f t="shared" si="198"/>
        <v>2.9003483671649763E-38</v>
      </c>
      <c r="G331" s="26">
        <f t="shared" si="198"/>
        <v>8.4110102647785378E-37</v>
      </c>
      <c r="H331" s="26">
        <f t="shared" si="198"/>
        <v>1.8293947325893274E-35</v>
      </c>
      <c r="I331" s="26">
        <f t="shared" si="198"/>
        <v>3.1831468347054351E-34</v>
      </c>
      <c r="J331" s="26">
        <f t="shared" si="198"/>
        <v>4.6155629103228345E-33</v>
      </c>
      <c r="K331" s="26">
        <f t="shared" si="198"/>
        <v>5.7364853314012442E-32</v>
      </c>
      <c r="L331" s="26">
        <f t="shared" si="198"/>
        <v>6.2384277978988844E-31</v>
      </c>
      <c r="M331" s="26">
        <f t="shared" si="198"/>
        <v>6.0304802046355749E-30</v>
      </c>
      <c r="N331" s="26">
        <f t="shared" si="198"/>
        <v>5.2465177780330144E-29</v>
      </c>
      <c r="O331" s="26">
        <f t="shared" si="198"/>
        <v>4.1495186062624108E-28</v>
      </c>
      <c r="P331" s="26">
        <f t="shared" si="198"/>
        <v>3.0084009895402697E-27</v>
      </c>
      <c r="Q331" s="26">
        <f t="shared" si="198"/>
        <v>2.0133145083846446E-26</v>
      </c>
      <c r="R331" s="26">
        <f t="shared" si="198"/>
        <v>1.2511311587818821E-25</v>
      </c>
      <c r="S331" s="26">
        <f t="shared" si="198"/>
        <v>7.2565607209349137E-25</v>
      </c>
      <c r="T331" s="26">
        <f t="shared" si="202"/>
        <v>3.9457548920083646E-24</v>
      </c>
      <c r="U331" s="26">
        <f t="shared" si="202"/>
        <v>2.0192980917925019E-23</v>
      </c>
      <c r="V331" s="26">
        <f t="shared" si="202"/>
        <v>9.7599407769971434E-23</v>
      </c>
      <c r="W331" s="26">
        <f t="shared" si="202"/>
        <v>4.4690255136776505E-22</v>
      </c>
      <c r="X331" s="26">
        <f t="shared" si="202"/>
        <v>1.9440260984497871E-21</v>
      </c>
      <c r="Y331" s="26">
        <f t="shared" si="202"/>
        <v>8.0538224078633951E-21</v>
      </c>
      <c r="Z331" s="26">
        <f t="shared" si="202"/>
        <v>3.1849206794732406E-20</v>
      </c>
      <c r="AA331" s="26">
        <f t="shared" si="202"/>
        <v>1.204730865713795E-19</v>
      </c>
      <c r="AB331" s="26">
        <f t="shared" si="202"/>
        <v>4.3671493882125071E-19</v>
      </c>
      <c r="AC331" s="26">
        <f t="shared" si="202"/>
        <v>1.519767987097954E-18</v>
      </c>
      <c r="AD331" s="26">
        <f t="shared" si="202"/>
        <v>5.085377495289281E-18</v>
      </c>
      <c r="AE331" s="26">
        <f t="shared" si="202"/>
        <v>1.6386216373709922E-17</v>
      </c>
      <c r="AF331" s="26">
        <f t="shared" si="202"/>
        <v>5.0914315161170419E-17</v>
      </c>
      <c r="AG331" s="26">
        <f t="shared" si="202"/>
        <v>1.5274294548351107E-16</v>
      </c>
      <c r="AH331" s="26">
        <f t="shared" si="202"/>
        <v>4.4295454190217912E-16</v>
      </c>
      <c r="AI331" s="26">
        <f t="shared" si="202"/>
        <v>1.2431304885641835E-15</v>
      </c>
      <c r="AJ331" s="26">
        <f t="shared" si="201"/>
        <v>3.3797610157838719E-15</v>
      </c>
      <c r="AK331" s="26">
        <f t="shared" si="201"/>
        <v>8.9102790416120328E-15</v>
      </c>
      <c r="AL331" s="26">
        <f t="shared" si="201"/>
        <v>2.2799831665301366E-14</v>
      </c>
      <c r="AM331" s="26">
        <f t="shared" si="201"/>
        <v>5.6673867282320378E-14</v>
      </c>
      <c r="AN331" s="26">
        <f t="shared" si="201"/>
        <v>1.3696184593227473E-13</v>
      </c>
      <c r="AO331" s="26">
        <f t="shared" si="201"/>
        <v>3.2204542151643029E-13</v>
      </c>
      <c r="AP331" s="26">
        <f t="shared" si="201"/>
        <v>7.3731451768235318E-13</v>
      </c>
      <c r="AQ331" s="26">
        <f t="shared" si="201"/>
        <v>1.6447785394452458E-12</v>
      </c>
      <c r="AR331" s="26">
        <f t="shared" si="201"/>
        <v>3.5773933232934188E-12</v>
      </c>
      <c r="AS331" s="26">
        <f t="shared" si="201"/>
        <v>7.5910541250372458E-12</v>
      </c>
      <c r="AT331" s="26">
        <f t="shared" si="201"/>
        <v>1.5724326401862845E-11</v>
      </c>
      <c r="AU331" s="26">
        <f t="shared" si="201"/>
        <v>3.1814334813071379E-11</v>
      </c>
      <c r="AV331" s="26">
        <f t="shared" si="201"/>
        <v>6.2905616562209041E-11</v>
      </c>
      <c r="AW331" s="26">
        <f t="shared" si="201"/>
        <v>1.2161752535360392E-10</v>
      </c>
      <c r="AX331" s="26">
        <f t="shared" si="201"/>
        <v>2.300157544731208E-10</v>
      </c>
      <c r="AY331" s="26">
        <f t="shared" si="199"/>
        <v>4.2577384338641763E-10</v>
      </c>
      <c r="AZ331" s="26">
        <f t="shared" si="199"/>
        <v>7.7171509113787983E-10</v>
      </c>
      <c r="BA331" s="26">
        <f t="shared" si="199"/>
        <v>1.3701880189590938E-9</v>
      </c>
      <c r="BB331" s="26">
        <f t="shared" si="199"/>
        <v>2.3841271529888307E-9</v>
      </c>
      <c r="BC331" s="26">
        <f t="shared" si="199"/>
        <v>4.067040437451526E-9</v>
      </c>
      <c r="BD331" s="26">
        <f t="shared" si="199"/>
        <v>6.8044715011207857E-9</v>
      </c>
      <c r="BE331" s="26">
        <f t="shared" si="199"/>
        <v>1.1169604162217149E-8</v>
      </c>
      <c r="BF331" s="26">
        <f t="shared" si="199"/>
        <v>1.7995473372461002E-8</v>
      </c>
      <c r="BG331" s="26">
        <f t="shared" si="199"/>
        <v>2.846556697098385E-8</v>
      </c>
      <c r="BH331" s="26">
        <f t="shared" si="199"/>
        <v>4.4223291544207017E-8</v>
      </c>
      <c r="BI331" s="26">
        <f t="shared" si="199"/>
        <v>6.7498708146421306E-8</v>
      </c>
      <c r="BJ331" s="26">
        <f t="shared" si="199"/>
        <v>1.012480622196314E-7</v>
      </c>
      <c r="BK331" s="26">
        <f t="shared" si="199"/>
        <v>1.4929799005267672E-7</v>
      </c>
      <c r="BL331" s="26">
        <f t="shared" si="199"/>
        <v>2.1648208557638203E-7</v>
      </c>
      <c r="BM331" s="26">
        <f t="shared" si="199"/>
        <v>3.0875313844500386E-7</v>
      </c>
      <c r="BN331" s="26">
        <f t="shared" si="200"/>
        <v>4.3325037168895676E-7</v>
      </c>
      <c r="BO331" s="26">
        <f t="shared" si="200"/>
        <v>5.9829813233236837E-7</v>
      </c>
      <c r="BP331" s="26">
        <f t="shared" si="200"/>
        <v>8.1331152363931557E-7</v>
      </c>
      <c r="BQ331" s="26">
        <f t="shared" si="200"/>
        <v>1.088586193178774E-6</v>
      </c>
      <c r="BR331" s="26">
        <f t="shared" si="200"/>
        <v>1.4349545273720189E-6</v>
      </c>
      <c r="BS331" s="26">
        <f t="shared" si="200"/>
        <v>1.8632991624084452E-6</v>
      </c>
      <c r="BT331" s="26">
        <f t="shared" si="200"/>
        <v>2.3839268695519776E-6</v>
      </c>
      <c r="BU331" s="26">
        <f t="shared" si="200"/>
        <v>3.0058208355220662E-6</v>
      </c>
      <c r="BV331" s="26">
        <f t="shared" si="200"/>
        <v>3.7358058955774196E-6</v>
      </c>
      <c r="BW331" s="26">
        <f t="shared" si="200"/>
        <v>4.5776776466934657E-6</v>
      </c>
      <c r="BX331" s="26">
        <f t="shared" si="200"/>
        <v>5.5313604897545999E-6</v>
      </c>
      <c r="BY331" s="26">
        <f t="shared" si="200"/>
        <v>6.5921693508034346E-6</v>
      </c>
      <c r="BZ331" s="26">
        <f t="shared" si="200"/>
        <v>7.7502531556742972E-6</v>
      </c>
      <c r="CA331" s="26">
        <f t="shared" si="200"/>
        <v>8.9902936605821899E-6</v>
      </c>
      <c r="CB331" s="26">
        <f t="shared" si="200"/>
        <v>1.0291520374613834E-5</v>
      </c>
      <c r="CC331" s="26">
        <f t="shared" si="200"/>
        <v>1.1628081462226013E-5</v>
      </c>
      <c r="CD331" s="26">
        <f t="shared" si="185"/>
        <v>1.2969783169405948E-5</v>
      </c>
      <c r="CE331" s="26">
        <f t="shared" si="185"/>
        <v>1.4283178933396398E-5</v>
      </c>
      <c r="CF331" s="26">
        <f t="shared" si="185"/>
        <v>1.5532957090068585E-5</v>
      </c>
      <c r="CG331" s="26">
        <f t="shared" si="203"/>
        <v>1.6683546504147738E-5</v>
      </c>
      <c r="CH331" s="26">
        <f t="shared" si="203"/>
        <v>1.7700835925132367E-5</v>
      </c>
      <c r="CI331" s="26">
        <f t="shared" si="203"/>
        <v>1.8553888258873681E-5</v>
      </c>
      <c r="CJ331" s="26">
        <f t="shared" si="203"/>
        <v>1.9216527125262026E-5</v>
      </c>
      <c r="CK331" s="26">
        <f t="shared" si="203"/>
        <v>1.9668680704679955E-5</v>
      </c>
      <c r="CL331" s="26">
        <f t="shared" si="203"/>
        <v>1.989738629426926E-5</v>
      </c>
      <c r="CM331" s="26">
        <f t="shared" si="203"/>
        <v>1.9897386294269263E-5</v>
      </c>
      <c r="CN331" s="26">
        <f t="shared" si="203"/>
        <v>1.9671279631834383E-5</v>
      </c>
      <c r="CO331" s="26">
        <f t="shared" si="203"/>
        <v>1.9229228404152716E-5</v>
      </c>
      <c r="CP331" s="26">
        <f t="shared" si="203"/>
        <v>1.8588254124014284E-5</v>
      </c>
      <c r="CQ331" s="26">
        <f t="shared" si="203"/>
        <v>1.7771188008673012E-5</v>
      </c>
      <c r="CR331" s="26">
        <f t="shared" si="203"/>
        <v>1.6805362573419035E-5</v>
      </c>
      <c r="CS331" s="26">
        <f t="shared" si="194"/>
        <v>1.5721145633198464E-5</v>
      </c>
      <c r="CT331" s="26">
        <f t="shared" si="194"/>
        <v>1.4550422022215598E-5</v>
      </c>
      <c r="CU331" s="26">
        <f t="shared" si="194"/>
        <v>1.3325123325607973E-5</v>
      </c>
      <c r="CV331" s="26">
        <f t="shared" si="194"/>
        <v>1.2075893013832197E-5</v>
      </c>
      <c r="CW331" s="26">
        <f t="shared" si="194"/>
        <v>1.0830955589725797E-5</v>
      </c>
      <c r="CX331" s="26">
        <f t="shared" si="194"/>
        <v>9.6152360847565553E-6</v>
      </c>
      <c r="CY331" s="26">
        <f t="shared" si="194"/>
        <v>8.4497529229678996E-6</v>
      </c>
      <c r="CZ331" s="26">
        <f t="shared" si="194"/>
        <v>7.3512850429820728E-6</v>
      </c>
      <c r="DA331" s="26">
        <f t="shared" si="189"/>
        <v>6.3322950370241659E-6</v>
      </c>
      <c r="DB331" s="26">
        <f t="shared" si="189"/>
        <v>5.4010751786382446E-6</v>
      </c>
      <c r="DC331" s="26">
        <f t="shared" si="189"/>
        <v>4.5620732091410619E-6</v>
      </c>
      <c r="DD331" s="26">
        <f t="shared" si="189"/>
        <v>3.8163497038006865E-6</v>
      </c>
      <c r="DE331" s="26">
        <f t="shared" si="189"/>
        <v>3.1621183260062841E-6</v>
      </c>
      <c r="DF331" s="26">
        <f t="shared" si="189"/>
        <v>2.5953235317221348E-6</v>
      </c>
      <c r="DG331" s="26">
        <f t="shared" si="189"/>
        <v>2.1102163295310854E-6</v>
      </c>
      <c r="DH331" s="26">
        <f t="shared" si="189"/>
        <v>1.6998964876778206E-6</v>
      </c>
      <c r="DI331" s="26">
        <f t="shared" si="189"/>
        <v>1.3567981140180757E-6</v>
      </c>
      <c r="DJ331" s="26">
        <f t="shared" si="189"/>
        <v>1.0731039629052052E-6</v>
      </c>
      <c r="DK331" s="26">
        <f t="shared" si="189"/>
        <v>8.410814844392149E-7</v>
      </c>
      <c r="DL331" s="26">
        <f t="shared" si="189"/>
        <v>6.5334008166260664E-7</v>
      </c>
      <c r="DM331" s="26">
        <f t="shared" si="189"/>
        <v>5.0301404517386485E-7</v>
      </c>
      <c r="DN331" s="26">
        <f t="shared" si="189"/>
        <v>3.8387913973794926E-7</v>
      </c>
      <c r="DO331" s="26">
        <f t="shared" si="189"/>
        <v>2.9041291441044887E-7</v>
      </c>
      <c r="DP331" s="26">
        <f t="shared" ref="DP331:EE348" si="204">$B331*DP$221</f>
        <v>2.1780968580783627E-7</v>
      </c>
      <c r="DQ331" s="26">
        <f t="shared" si="204"/>
        <v>1.6196104842121063E-7</v>
      </c>
      <c r="DR331" s="26">
        <f t="shared" si="204"/>
        <v>1.1941195942919887E-7</v>
      </c>
      <c r="DS331" s="26">
        <f t="shared" si="204"/>
        <v>8.7301180423027484E-8</v>
      </c>
      <c r="DT331" s="26">
        <f t="shared" si="204"/>
        <v>6.3293355806694658E-8</v>
      </c>
      <c r="DU331" s="26">
        <f t="shared" si="204"/>
        <v>4.550844591059856E-8</v>
      </c>
      <c r="DV331" s="26">
        <f t="shared" si="190"/>
        <v>3.2452744214935137E-8</v>
      </c>
      <c r="DW331" s="26">
        <f t="shared" si="190"/>
        <v>2.2954380054466419E-8</v>
      </c>
      <c r="DX331" s="26">
        <f t="shared" si="190"/>
        <v>1.610508923176269E-8</v>
      </c>
      <c r="DY331" s="26">
        <f t="shared" si="188"/>
        <v>1.1209142105306898E-8</v>
      </c>
      <c r="DZ331" s="26">
        <f t="shared" si="188"/>
        <v>7.7396457393785416E-9</v>
      </c>
      <c r="EA331" s="26">
        <f t="shared" si="188"/>
        <v>5.301962041936442E-9</v>
      </c>
      <c r="EB331" s="26">
        <f t="shared" si="188"/>
        <v>3.6036773253786937E-9</v>
      </c>
      <c r="EC331" s="26">
        <f t="shared" si="188"/>
        <v>2.4303870333949251E-9</v>
      </c>
      <c r="ED331" s="26">
        <f t="shared" si="188"/>
        <v>1.6264897838873776E-9</v>
      </c>
      <c r="EE331" s="26">
        <f t="shared" si="188"/>
        <v>1.0801878717419938E-9</v>
      </c>
      <c r="EF331" s="26">
        <f t="shared" si="188"/>
        <v>7.1194200637541221E-10</v>
      </c>
      <c r="EG331" s="26">
        <f t="shared" si="188"/>
        <v>4.6570642522301072E-10</v>
      </c>
      <c r="EH331" s="26">
        <f t="shared" si="188"/>
        <v>3.023616342865842E-10</v>
      </c>
      <c r="EI331" s="26">
        <f t="shared" si="188"/>
        <v>1.9485527542913169E-10</v>
      </c>
      <c r="EJ331" s="26">
        <f t="shared" si="188"/>
        <v>1.2465006589951648E-10</v>
      </c>
      <c r="EK331" s="26">
        <f t="shared" si="188"/>
        <v>7.9157341118672149E-11</v>
      </c>
      <c r="EL331" s="26">
        <f t="shared" si="188"/>
        <v>4.9903541140032041E-11</v>
      </c>
      <c r="EM331" s="26">
        <f t="shared" si="188"/>
        <v>3.1234590497718101E-11</v>
      </c>
      <c r="EN331" s="26">
        <f t="shared" si="188"/>
        <v>1.9410066952153325E-11</v>
      </c>
      <c r="EO331" s="26">
        <f t="shared" si="193"/>
        <v>1.19764242896265E-11</v>
      </c>
      <c r="EP331" s="26">
        <f t="shared" si="193"/>
        <v>7.3376684027993234E-12</v>
      </c>
      <c r="EQ331" s="26">
        <f t="shared" si="193"/>
        <v>4.4641758814233201E-12</v>
      </c>
      <c r="ER331" s="26">
        <f t="shared" si="193"/>
        <v>2.6971062616932835E-12</v>
      </c>
      <c r="ES331" s="26">
        <f t="shared" si="191"/>
        <v>1.6182637570159595E-12</v>
      </c>
      <c r="ET331" s="26">
        <f t="shared" si="191"/>
        <v>9.6430785520815929E-13</v>
      </c>
      <c r="EU331" s="26">
        <f t="shared" si="191"/>
        <v>5.7071281226603664E-13</v>
      </c>
      <c r="EV331" s="26">
        <f t="shared" si="191"/>
        <v>3.3548658558882789E-13</v>
      </c>
      <c r="EW331" s="26">
        <f t="shared" si="191"/>
        <v>1.9588814057871118E-13</v>
      </c>
      <c r="EX331" s="26">
        <f t="shared" si="191"/>
        <v>1.1361512153565347E-13</v>
      </c>
      <c r="EY331" s="26">
        <f t="shared" si="191"/>
        <v>6.5460368037097922E-14</v>
      </c>
      <c r="EZ331" s="26">
        <f t="shared" si="191"/>
        <v>3.7467447494917078E-14</v>
      </c>
      <c r="FA331" s="26">
        <f t="shared" si="191"/>
        <v>2.1305019163776811E-14</v>
      </c>
      <c r="FB331" s="26">
        <f t="shared" si="191"/>
        <v>1.2035952384730926E-14</v>
      </c>
      <c r="FC331" s="26">
        <f t="shared" si="191"/>
        <v>6.7556635965909778E-15</v>
      </c>
      <c r="FD331" s="26">
        <f t="shared" si="191"/>
        <v>3.7675816211756521E-15</v>
      </c>
      <c r="FE331" s="26">
        <f t="shared" si="191"/>
        <v>2.0877681595050079E-15</v>
      </c>
      <c r="FF331" s="26">
        <f t="shared" si="191"/>
        <v>1.1495938599806062E-15</v>
      </c>
      <c r="FG331" s="26">
        <f t="shared" si="191"/>
        <v>6.2902305546108107E-16</v>
      </c>
      <c r="FH331" s="26">
        <f t="shared" si="196"/>
        <v>3.4203128640696259E-16</v>
      </c>
    </row>
    <row r="332" spans="2:164" ht="19.2" customHeight="1" x14ac:dyDescent="0.3">
      <c r="B332" s="26">
        <f t="shared" si="195"/>
        <v>3.4176302115148841E-4</v>
      </c>
      <c r="C332" s="3">
        <v>109</v>
      </c>
      <c r="D332" s="26">
        <f t="shared" si="198"/>
        <v>5.6247748693233253E-42</v>
      </c>
      <c r="E332" s="26">
        <f t="shared" si="198"/>
        <v>4.8935541363112929E-40</v>
      </c>
      <c r="F332" s="26">
        <f t="shared" si="198"/>
        <v>2.1286960492953906E-38</v>
      </c>
      <c r="G332" s="26">
        <f t="shared" si="198"/>
        <v>6.1732185429567106E-37</v>
      </c>
      <c r="H332" s="26">
        <f t="shared" si="198"/>
        <v>1.3426750330930812E-35</v>
      </c>
      <c r="I332" s="26">
        <f t="shared" si="198"/>
        <v>2.3362545575819656E-34</v>
      </c>
      <c r="J332" s="26">
        <f t="shared" si="198"/>
        <v>3.3875691084938159E-33</v>
      </c>
      <c r="K332" s="26">
        <f t="shared" si="198"/>
        <v>4.2102644634137485E-32</v>
      </c>
      <c r="L332" s="26">
        <f t="shared" si="198"/>
        <v>4.5786626039624744E-31</v>
      </c>
      <c r="M332" s="26">
        <f t="shared" si="198"/>
        <v>4.4260405171637152E-30</v>
      </c>
      <c r="N332" s="26">
        <f t="shared" si="198"/>
        <v>3.8506552499324793E-29</v>
      </c>
      <c r="O332" s="26">
        <f t="shared" si="198"/>
        <v>3.0455182431283679E-28</v>
      </c>
      <c r="P332" s="26">
        <f t="shared" si="198"/>
        <v>2.208000726268083E-27</v>
      </c>
      <c r="Q332" s="26">
        <f t="shared" si="198"/>
        <v>1.4776620245024883E-26</v>
      </c>
      <c r="R332" s="26">
        <f t="shared" si="198"/>
        <v>9.1826140094082873E-26</v>
      </c>
      <c r="S332" s="26">
        <f t="shared" si="198"/>
        <v>5.3259161254568055E-25</v>
      </c>
      <c r="T332" s="26">
        <f t="shared" si="202"/>
        <v>2.8959668932171421E-24</v>
      </c>
      <c r="U332" s="26">
        <f t="shared" si="202"/>
        <v>1.4820536453522916E-23</v>
      </c>
      <c r="V332" s="26">
        <f t="shared" si="202"/>
        <v>7.163259285869447E-23</v>
      </c>
      <c r="W332" s="26">
        <f t="shared" si="202"/>
        <v>3.2800187256349653E-22</v>
      </c>
      <c r="X332" s="26">
        <f t="shared" si="202"/>
        <v>1.4268081456512168E-21</v>
      </c>
      <c r="Y332" s="26">
        <f t="shared" si="202"/>
        <v>5.9110623176978915E-21</v>
      </c>
      <c r="Z332" s="26">
        <f t="shared" si="202"/>
        <v>2.3375564619987033E-20</v>
      </c>
      <c r="AA332" s="26">
        <f t="shared" si="202"/>
        <v>8.8420613997342559E-20</v>
      </c>
      <c r="AB332" s="26">
        <f t="shared" si="202"/>
        <v>3.205247257403668E-19</v>
      </c>
      <c r="AC332" s="26">
        <f t="shared" si="202"/>
        <v>1.1154260455764776E-18</v>
      </c>
      <c r="AD332" s="26">
        <f t="shared" si="202"/>
        <v>3.7323871525058863E-18</v>
      </c>
      <c r="AE332" s="26">
        <f t="shared" si="202"/>
        <v>1.2026580824741201E-17</v>
      </c>
      <c r="AF332" s="26">
        <f t="shared" si="202"/>
        <v>3.73683047054461E-17</v>
      </c>
      <c r="AG332" s="26">
        <f t="shared" si="202"/>
        <v>1.1210491411633814E-16</v>
      </c>
      <c r="AH332" s="26">
        <f t="shared" si="202"/>
        <v>3.2510425093737844E-16</v>
      </c>
      <c r="AI332" s="26">
        <f t="shared" si="202"/>
        <v>9.1238934940490319E-16</v>
      </c>
      <c r="AJ332" s="26">
        <f t="shared" si="201"/>
        <v>2.4805585436945793E-15</v>
      </c>
      <c r="AK332" s="26">
        <f t="shared" si="201"/>
        <v>6.5396543424675321E-15</v>
      </c>
      <c r="AL332" s="26">
        <f t="shared" si="201"/>
        <v>1.6733821405725737E-14</v>
      </c>
      <c r="AM332" s="26">
        <f t="shared" si="201"/>
        <v>4.1595498922803855E-14</v>
      </c>
      <c r="AN332" s="26">
        <f t="shared" si="201"/>
        <v>1.0052245573010965E-13</v>
      </c>
      <c r="AO332" s="26">
        <f t="shared" si="201"/>
        <v>2.3636361212215015E-13</v>
      </c>
      <c r="AP332" s="26">
        <f t="shared" si="201"/>
        <v>5.4114826985860658E-13</v>
      </c>
      <c r="AQ332" s="26">
        <f t="shared" si="201"/>
        <v>1.2071769096845815E-12</v>
      </c>
      <c r="AR332" s="26">
        <f t="shared" si="201"/>
        <v>2.6256097785639711E-12</v>
      </c>
      <c r="AS332" s="26">
        <f t="shared" si="201"/>
        <v>5.5714158715869564E-12</v>
      </c>
      <c r="AT332" s="26">
        <f t="shared" si="201"/>
        <v>1.1540790019715824E-11</v>
      </c>
      <c r="AU332" s="26">
        <f t="shared" si="201"/>
        <v>2.3349970505006463E-11</v>
      </c>
      <c r="AV332" s="26">
        <f t="shared" si="201"/>
        <v>4.6169259862171664E-11</v>
      </c>
      <c r="AW332" s="26">
        <f t="shared" si="201"/>
        <v>8.9260569066865063E-11</v>
      </c>
      <c r="AX332" s="26">
        <f t="shared" si="201"/>
        <v>1.6881890236559288E-10</v>
      </c>
      <c r="AY332" s="26">
        <f t="shared" si="199"/>
        <v>3.1249456395333336E-10</v>
      </c>
      <c r="AZ332" s="26">
        <f t="shared" si="199"/>
        <v>5.6639639716541512E-10</v>
      </c>
      <c r="BA332" s="26">
        <f t="shared" si="199"/>
        <v>1.0056425827222685E-9</v>
      </c>
      <c r="BB332" s="26">
        <f t="shared" si="199"/>
        <v>1.7498180939367527E-9</v>
      </c>
      <c r="BC332" s="26">
        <f t="shared" si="199"/>
        <v>2.9849838073038656E-9</v>
      </c>
      <c r="BD332" s="26">
        <f t="shared" si="199"/>
        <v>4.9941075237583637E-9</v>
      </c>
      <c r="BE332" s="26">
        <f t="shared" si="199"/>
        <v>8.197874614471283E-9</v>
      </c>
      <c r="BF332" s="26">
        <f t="shared" si="199"/>
        <v>1.320768687887043E-8</v>
      </c>
      <c r="BG332" s="26">
        <f t="shared" si="199"/>
        <v>2.0892159244758743E-8</v>
      </c>
      <c r="BH332" s="26">
        <f t="shared" si="199"/>
        <v>3.2457461683821592E-8</v>
      </c>
      <c r="BI332" s="26">
        <f t="shared" si="199"/>
        <v>4.9540336254254059E-8</v>
      </c>
      <c r="BJ332" s="26">
        <f t="shared" si="199"/>
        <v>7.4310504381380684E-8</v>
      </c>
      <c r="BK332" s="26">
        <f t="shared" si="199"/>
        <v>1.0957650646067991E-7</v>
      </c>
      <c r="BL332" s="26">
        <f t="shared" si="199"/>
        <v>1.5888593436798646E-7</v>
      </c>
      <c r="BM332" s="26">
        <f t="shared" si="199"/>
        <v>2.2660780803302987E-7</v>
      </c>
      <c r="BN332" s="26">
        <f t="shared" si="200"/>
        <v>3.1798192417538043E-7</v>
      </c>
      <c r="BO332" s="26">
        <f t="shared" si="200"/>
        <v>4.3911789528981065E-7</v>
      </c>
      <c r="BP332" s="26">
        <f t="shared" si="200"/>
        <v>5.9692588890958808E-7</v>
      </c>
      <c r="BQ332" s="26">
        <f t="shared" si="200"/>
        <v>7.9896234361744708E-7</v>
      </c>
      <c r="BR332" s="26">
        <f t="shared" si="200"/>
        <v>1.0531776347684519E-6</v>
      </c>
      <c r="BS332" s="26">
        <f t="shared" si="200"/>
        <v>1.3675590182814246E-6</v>
      </c>
      <c r="BT332" s="26">
        <f t="shared" si="200"/>
        <v>1.7496710969188788E-6</v>
      </c>
      <c r="BU332" s="26">
        <f t="shared" si="200"/>
        <v>2.2061070352455482E-6</v>
      </c>
      <c r="BV332" s="26">
        <f t="shared" si="200"/>
        <v>2.7418758866623204E-6</v>
      </c>
      <c r="BW332" s="26">
        <f t="shared" si="200"/>
        <v>3.359763410417215E-6</v>
      </c>
      <c r="BX332" s="26">
        <f t="shared" si="200"/>
        <v>4.0597141209207983E-6</v>
      </c>
      <c r="BY332" s="26">
        <f t="shared" si="200"/>
        <v>4.8382894317823266E-6</v>
      </c>
      <c r="BZ332" s="26">
        <f t="shared" si="200"/>
        <v>5.68825919682516E-6</v>
      </c>
      <c r="CA332" s="26">
        <f t="shared" si="200"/>
        <v>6.5983806683171892E-6</v>
      </c>
      <c r="CB332" s="26">
        <f t="shared" si="200"/>
        <v>7.553409449257843E-6</v>
      </c>
      <c r="CC332" s="26">
        <f t="shared" si="200"/>
        <v>8.5343717153952196E-6</v>
      </c>
      <c r="CD332" s="26">
        <f t="shared" si="185"/>
        <v>9.5191069133254453E-6</v>
      </c>
      <c r="CE332" s="26">
        <f t="shared" si="185"/>
        <v>1.0483067107079902E-5</v>
      </c>
      <c r="CF332" s="26">
        <f t="shared" si="185"/>
        <v>1.1400335478949395E-5</v>
      </c>
      <c r="CG332" s="26">
        <f t="shared" si="203"/>
        <v>1.2244804773686387E-5</v>
      </c>
      <c r="CH332" s="26">
        <f t="shared" si="203"/>
        <v>1.2991439211106297E-5</v>
      </c>
      <c r="CI332" s="26">
        <f t="shared" si="203"/>
        <v>1.3617532667063222E-5</v>
      </c>
      <c r="CJ332" s="26">
        <f t="shared" si="203"/>
        <v>1.4103873119458336E-5</v>
      </c>
      <c r="CK332" s="26">
        <f t="shared" si="203"/>
        <v>1.4435728957563238E-5</v>
      </c>
      <c r="CL332" s="26">
        <f t="shared" si="203"/>
        <v>1.4603586271023277E-5</v>
      </c>
      <c r="CM332" s="26">
        <f t="shared" si="203"/>
        <v>1.4603586271023279E-5</v>
      </c>
      <c r="CN332" s="26">
        <f t="shared" si="203"/>
        <v>1.4437636427034377E-5</v>
      </c>
      <c r="CO332" s="26">
        <f t="shared" si="203"/>
        <v>1.4113195159011137E-5</v>
      </c>
      <c r="CP332" s="26">
        <f t="shared" si="203"/>
        <v>1.3642755320377425E-5</v>
      </c>
      <c r="CQ332" s="26">
        <f t="shared" si="203"/>
        <v>1.3043073767833373E-5</v>
      </c>
      <c r="CR332" s="26">
        <f t="shared" si="203"/>
        <v>1.2334211063059815E-5</v>
      </c>
      <c r="CS332" s="26">
        <f t="shared" si="194"/>
        <v>1.1538455510604352E-5</v>
      </c>
      <c r="CT332" s="26">
        <f t="shared" si="194"/>
        <v>1.0679208823644451E-5</v>
      </c>
      <c r="CU332" s="26">
        <f t="shared" si="194"/>
        <v>9.7799070279691331E-6</v>
      </c>
      <c r="CV332" s="26">
        <f t="shared" si="194"/>
        <v>8.8630407440970065E-6</v>
      </c>
      <c r="CW332" s="26">
        <f t="shared" si="194"/>
        <v>7.9493252034684578E-6</v>
      </c>
      <c r="CX332" s="26">
        <f t="shared" si="194"/>
        <v>7.0570540071607595E-6</v>
      </c>
      <c r="CY332" s="26">
        <f t="shared" si="194"/>
        <v>6.2016535214443159E-6</v>
      </c>
      <c r="CZ332" s="26">
        <f t="shared" si="194"/>
        <v>5.395438563656555E-6</v>
      </c>
      <c r="DA332" s="26">
        <f t="shared" ref="DA332:DP348" si="205">$B332*DA$221</f>
        <v>4.6475559904764416E-6</v>
      </c>
      <c r="DB332" s="26">
        <f t="shared" si="205"/>
        <v>3.9640918742298956E-6</v>
      </c>
      <c r="DC332" s="26">
        <f t="shared" si="205"/>
        <v>3.3483106122136159E-6</v>
      </c>
      <c r="DD332" s="26">
        <f t="shared" si="205"/>
        <v>2.8009906082940756E-6</v>
      </c>
      <c r="DE332" s="26">
        <f t="shared" si="205"/>
        <v>2.3208207897293777E-6</v>
      </c>
      <c r="DF332" s="26">
        <f t="shared" si="205"/>
        <v>1.9048246104382598E-6</v>
      </c>
      <c r="DG332" s="26">
        <f t="shared" si="205"/>
        <v>1.5487826271787749E-6</v>
      </c>
      <c r="DH332" s="26">
        <f t="shared" si="205"/>
        <v>1.2476304496717924E-6</v>
      </c>
      <c r="DI332" s="26">
        <f t="shared" si="205"/>
        <v>9.9581512955454886E-7</v>
      </c>
      <c r="DJ332" s="26">
        <f t="shared" si="205"/>
        <v>7.8759923882950675E-7</v>
      </c>
      <c r="DK332" s="26">
        <f t="shared" si="205"/>
        <v>6.1730751151501873E-7</v>
      </c>
      <c r="DL332" s="26">
        <f t="shared" si="205"/>
        <v>4.7951565626613221E-7</v>
      </c>
      <c r="DM332" s="26">
        <f t="shared" si="205"/>
        <v>3.6918462031109265E-7</v>
      </c>
      <c r="DN332" s="26">
        <f t="shared" si="205"/>
        <v>2.8174615760583367E-7</v>
      </c>
      <c r="DO332" s="26">
        <f t="shared" si="205"/>
        <v>2.1314709314528311E-7</v>
      </c>
      <c r="DP332" s="26">
        <f t="shared" si="205"/>
        <v>1.5986031985896205E-7</v>
      </c>
      <c r="DQ332" s="26">
        <f t="shared" si="204"/>
        <v>1.1887049425409928E-7</v>
      </c>
      <c r="DR332" s="26">
        <f t="shared" si="204"/>
        <v>8.7641805085650349E-8</v>
      </c>
      <c r="DS332" s="26">
        <f t="shared" si="204"/>
        <v>6.4074260860937468E-8</v>
      </c>
      <c r="DT332" s="26">
        <f t="shared" si="204"/>
        <v>4.6453839124179462E-8</v>
      </c>
      <c r="DU332" s="26">
        <f t="shared" si="204"/>
        <v>3.3400694246310799E-8</v>
      </c>
      <c r="DV332" s="26">
        <f t="shared" si="204"/>
        <v>2.3818527864172524E-8</v>
      </c>
      <c r="DW332" s="26">
        <f t="shared" si="204"/>
        <v>1.6847251416122103E-8</v>
      </c>
      <c r="DX332" s="26">
        <f t="shared" si="204"/>
        <v>1.1820248977440481E-8</v>
      </c>
      <c r="DY332" s="26">
        <f t="shared" si="204"/>
        <v>8.2268932882986225E-9</v>
      </c>
      <c r="DZ332" s="26">
        <f t="shared" si="204"/>
        <v>5.6804739371585503E-9</v>
      </c>
      <c r="EA332" s="26">
        <f t="shared" si="204"/>
        <v>3.8913482876597657E-9</v>
      </c>
      <c r="EB332" s="26">
        <f t="shared" si="204"/>
        <v>2.6449007892687602E-9</v>
      </c>
      <c r="EC332" s="26">
        <f t="shared" si="188"/>
        <v>1.7837702997393908E-9</v>
      </c>
      <c r="ED332" s="26">
        <f t="shared" si="188"/>
        <v>1.1937539698255956E-9</v>
      </c>
      <c r="EE332" s="26">
        <f t="shared" si="188"/>
        <v>7.9279843797577352E-10</v>
      </c>
      <c r="EF332" s="26">
        <f t="shared" si="188"/>
        <v>5.2252624321131051E-10</v>
      </c>
      <c r="EG332" s="26">
        <f t="shared" si="188"/>
        <v>3.4180288089762182E-10</v>
      </c>
      <c r="EH332" s="26">
        <f t="shared" si="188"/>
        <v>2.2191679580666683E-10</v>
      </c>
      <c r="EI332" s="26">
        <f t="shared" si="188"/>
        <v>1.4301304618651836E-10</v>
      </c>
      <c r="EJ332" s="26">
        <f t="shared" si="188"/>
        <v>9.1486286898727497E-11</v>
      </c>
      <c r="EK332" s="26">
        <f t="shared" si="188"/>
        <v>5.8097131096273008E-11</v>
      </c>
      <c r="EL332" s="26">
        <f t="shared" si="188"/>
        <v>3.6626452212867474E-11</v>
      </c>
      <c r="EM332" s="26">
        <f t="shared" si="188"/>
        <v>2.292447009006828E-11</v>
      </c>
      <c r="EN332" s="26">
        <f t="shared" si="188"/>
        <v>1.4245920698828097E-11</v>
      </c>
      <c r="EO332" s="26">
        <f t="shared" si="193"/>
        <v>8.7900361758726402E-12</v>
      </c>
      <c r="EP332" s="26">
        <f t="shared" si="193"/>
        <v>5.3854446993022441E-12</v>
      </c>
      <c r="EQ332" s="26">
        <f t="shared" si="193"/>
        <v>3.2764593625125212E-12</v>
      </c>
      <c r="ER332" s="26">
        <f t="shared" si="193"/>
        <v>1.9795275315180018E-12</v>
      </c>
      <c r="ES332" s="26">
        <f t="shared" si="191"/>
        <v>1.1877165189107935E-12</v>
      </c>
      <c r="ET332" s="26">
        <f t="shared" si="191"/>
        <v>7.0774888455644553E-13</v>
      </c>
      <c r="EU332" s="26">
        <f t="shared" si="191"/>
        <v>4.1887178881910855E-13</v>
      </c>
      <c r="EV332" s="26">
        <f t="shared" si="191"/>
        <v>2.4622868667069883E-13</v>
      </c>
      <c r="EW332" s="26">
        <f t="shared" si="191"/>
        <v>1.4377111235134734E-13</v>
      </c>
      <c r="EX332" s="26">
        <f t="shared" si="191"/>
        <v>8.3387245163782174E-14</v>
      </c>
      <c r="EY332" s="26">
        <f t="shared" si="191"/>
        <v>4.8044306816218555E-14</v>
      </c>
      <c r="EZ332" s="26">
        <f t="shared" si="191"/>
        <v>2.7499044032966603E-14</v>
      </c>
      <c r="FA332" s="26">
        <f t="shared" si="191"/>
        <v>1.5636711312863679E-14</v>
      </c>
      <c r="FB332" s="26">
        <f t="shared" si="191"/>
        <v>8.8337265209034129E-15</v>
      </c>
      <c r="FC332" s="26">
        <f t="shared" si="191"/>
        <v>4.9582852085071285E-15</v>
      </c>
      <c r="FD332" s="26">
        <f t="shared" si="191"/>
        <v>2.765197520128913E-15</v>
      </c>
      <c r="FE332" s="26">
        <f t="shared" si="191"/>
        <v>1.532306906058718E-15</v>
      </c>
      <c r="FF332" s="26">
        <f t="shared" si="191"/>
        <v>8.4373861282980089E-16</v>
      </c>
      <c r="FG332" s="26">
        <f t="shared" ref="FG332:FH332" si="206">$B332*FG$221</f>
        <v>4.6166829758611351E-16</v>
      </c>
      <c r="FH332" s="26">
        <f t="shared" si="206"/>
        <v>2.5103213681244907E-16</v>
      </c>
    </row>
    <row r="333" spans="2:164" ht="19.2" customHeight="1" x14ac:dyDescent="0.3">
      <c r="B333" s="26">
        <f t="shared" si="195"/>
        <v>2.4855492447381039E-4</v>
      </c>
      <c r="C333" s="3">
        <v>110</v>
      </c>
      <c r="D333" s="26">
        <f t="shared" si="198"/>
        <v>4.0907453595078831E-42</v>
      </c>
      <c r="E333" s="26">
        <f t="shared" si="198"/>
        <v>3.5589484627718582E-40</v>
      </c>
      <c r="F333" s="26">
        <f t="shared" si="198"/>
        <v>1.5481425813057425E-38</v>
      </c>
      <c r="G333" s="26">
        <f t="shared" si="198"/>
        <v>4.4896134857867102E-37</v>
      </c>
      <c r="H333" s="26">
        <f t="shared" si="198"/>
        <v>9.7649093315860709E-36</v>
      </c>
      <c r="I333" s="26">
        <f t="shared" si="198"/>
        <v>1.6990942236959793E-34</v>
      </c>
      <c r="J333" s="26">
        <f t="shared" si="198"/>
        <v>2.4636866243591453E-33</v>
      </c>
      <c r="K333" s="26">
        <f t="shared" si="198"/>
        <v>3.0620105188463702E-32</v>
      </c>
      <c r="L333" s="26">
        <f t="shared" si="198"/>
        <v>3.3299364392454442E-31</v>
      </c>
      <c r="M333" s="26">
        <f t="shared" si="198"/>
        <v>3.2189385579372557E-30</v>
      </c>
      <c r="N333" s="26">
        <f t="shared" si="198"/>
        <v>2.8004765454054465E-29</v>
      </c>
      <c r="O333" s="26">
        <f t="shared" si="198"/>
        <v>2.2149223586388187E-28</v>
      </c>
      <c r="P333" s="26">
        <f t="shared" si="198"/>
        <v>1.6058187100131555E-27</v>
      </c>
      <c r="Q333" s="26">
        <f t="shared" si="198"/>
        <v>1.0746632905472669E-26</v>
      </c>
      <c r="R333" s="26">
        <f t="shared" si="198"/>
        <v>6.6782647341151355E-26</v>
      </c>
      <c r="S333" s="26">
        <f t="shared" si="198"/>
        <v>3.8733935457867775E-25</v>
      </c>
      <c r="T333" s="26">
        <f t="shared" si="202"/>
        <v>2.1061577405215631E-24</v>
      </c>
      <c r="U333" s="26">
        <f t="shared" si="202"/>
        <v>1.0778571966198513E-23</v>
      </c>
      <c r="V333" s="26">
        <f t="shared" si="202"/>
        <v>5.2096431169959753E-23</v>
      </c>
      <c r="W333" s="26">
        <f t="shared" si="202"/>
        <v>2.3854681640981628E-22</v>
      </c>
      <c r="X333" s="26">
        <f t="shared" si="202"/>
        <v>1.0376786513827058E-21</v>
      </c>
      <c r="Y333" s="26">
        <f t="shared" si="202"/>
        <v>4.2989544128712046E-21</v>
      </c>
      <c r="Z333" s="26">
        <f t="shared" si="202"/>
        <v>1.7000410632717885E-20</v>
      </c>
      <c r="AA333" s="26">
        <f t="shared" si="202"/>
        <v>6.4305901088976566E-20</v>
      </c>
      <c r="AB333" s="26">
        <f t="shared" si="202"/>
        <v>2.3310889144754008E-19</v>
      </c>
      <c r="AC333" s="26">
        <f t="shared" si="202"/>
        <v>8.1121894223744029E-19</v>
      </c>
      <c r="AD333" s="26">
        <f t="shared" si="202"/>
        <v>2.7144633836406512E-18</v>
      </c>
      <c r="AE333" s="26">
        <f t="shared" si="202"/>
        <v>8.7466042361754414E-18</v>
      </c>
      <c r="AF333" s="26">
        <f t="shared" si="202"/>
        <v>2.717694887668814E-17</v>
      </c>
      <c r="AG333" s="26">
        <f t="shared" si="202"/>
        <v>8.1530846630064308E-17</v>
      </c>
      <c r="AH333" s="26">
        <f t="shared" si="202"/>
        <v>2.3643945522718494E-16</v>
      </c>
      <c r="AI333" s="26">
        <f t="shared" si="202"/>
        <v>6.6355589047629492E-16</v>
      </c>
      <c r="AJ333" s="26">
        <f t="shared" si="201"/>
        <v>1.8040425772324258E-15</v>
      </c>
      <c r="AK333" s="26">
        <f t="shared" si="201"/>
        <v>4.7561122490673079E-15</v>
      </c>
      <c r="AL333" s="26">
        <f t="shared" si="201"/>
        <v>1.2170051931436931E-14</v>
      </c>
      <c r="AM333" s="26">
        <f t="shared" si="201"/>
        <v>3.0251271943857428E-14</v>
      </c>
      <c r="AN333" s="26">
        <f t="shared" si="201"/>
        <v>7.3107240530989036E-14</v>
      </c>
      <c r="AO333" s="26">
        <f t="shared" si="201"/>
        <v>1.7190080881610964E-13</v>
      </c>
      <c r="AP333" s="26">
        <f t="shared" si="201"/>
        <v>3.9356237807898762E-13</v>
      </c>
      <c r="AQ333" s="26">
        <f t="shared" si="201"/>
        <v>8.7794684340697057E-13</v>
      </c>
      <c r="AR333" s="26">
        <f t="shared" si="201"/>
        <v>1.9095343844101657E-12</v>
      </c>
      <c r="AS333" s="26">
        <f t="shared" si="201"/>
        <v>4.0519388156996153E-12</v>
      </c>
      <c r="AT333" s="26">
        <f t="shared" si="201"/>
        <v>8.3933018325206212E-12</v>
      </c>
      <c r="AU333" s="26">
        <f t="shared" si="201"/>
        <v>1.6981796730913836E-11</v>
      </c>
      <c r="AV333" s="26">
        <f t="shared" si="201"/>
        <v>3.3577643536124937E-11</v>
      </c>
      <c r="AW333" s="26">
        <f t="shared" si="201"/>
        <v>6.4916777503174756E-11</v>
      </c>
      <c r="AX333" s="26">
        <f t="shared" si="201"/>
        <v>1.2277738353861331E-10</v>
      </c>
      <c r="AY333" s="26">
        <f t="shared" si="199"/>
        <v>2.2726877378424303E-10</v>
      </c>
      <c r="AZ333" s="26">
        <f t="shared" si="199"/>
        <v>4.1192465248393936E-10</v>
      </c>
      <c r="BA333" s="26">
        <f t="shared" si="199"/>
        <v>7.3137642379801528E-10</v>
      </c>
      <c r="BB333" s="26">
        <f t="shared" si="199"/>
        <v>1.2725949774085506E-9</v>
      </c>
      <c r="BC333" s="26">
        <f t="shared" si="199"/>
        <v>2.1708973144028171E-9</v>
      </c>
      <c r="BD333" s="26">
        <f t="shared" si="199"/>
        <v>3.6320781990970012E-9</v>
      </c>
      <c r="BE333" s="26">
        <f t="shared" si="199"/>
        <v>5.962090628706403E-9</v>
      </c>
      <c r="BF333" s="26">
        <f t="shared" si="199"/>
        <v>9.6055904573603369E-9</v>
      </c>
      <c r="BG333" s="26">
        <f t="shared" si="199"/>
        <v>1.5194297632551853E-8</v>
      </c>
      <c r="BH333" s="26">
        <f t="shared" si="199"/>
        <v>2.3605426679143035E-8</v>
      </c>
      <c r="BI333" s="26">
        <f t="shared" si="199"/>
        <v>3.602933545763941E-8</v>
      </c>
      <c r="BJ333" s="26">
        <f t="shared" si="199"/>
        <v>5.404400318645882E-8</v>
      </c>
      <c r="BK333" s="26">
        <f t="shared" si="199"/>
        <v>7.9692004698676501E-8</v>
      </c>
      <c r="BL333" s="26">
        <f t="shared" si="199"/>
        <v>1.1555340681308135E-7</v>
      </c>
      <c r="BM333" s="26">
        <f t="shared" si="199"/>
        <v>1.6480567856947668E-7</v>
      </c>
      <c r="BN333" s="26">
        <f t="shared" si="200"/>
        <v>2.3125958121845907E-7</v>
      </c>
      <c r="BO333" s="26">
        <f t="shared" si="200"/>
        <v>3.1935846930168129E-7</v>
      </c>
      <c r="BP333" s="26">
        <f t="shared" si="200"/>
        <v>4.3412791920697425E-7</v>
      </c>
      <c r="BQ333" s="26">
        <f t="shared" si="200"/>
        <v>5.8106352263087211E-7</v>
      </c>
      <c r="BR333" s="26">
        <f t="shared" si="200"/>
        <v>7.6594737074069425E-7</v>
      </c>
      <c r="BS333" s="26">
        <f t="shared" si="200"/>
        <v>9.9458837693194773E-7</v>
      </c>
      <c r="BT333" s="26">
        <f t="shared" si="200"/>
        <v>1.2724880704864606E-6</v>
      </c>
      <c r="BU333" s="26">
        <f t="shared" si="200"/>
        <v>1.6044414801785848E-6</v>
      </c>
      <c r="BV333" s="26">
        <f t="shared" si="200"/>
        <v>1.9940915539362381E-6</v>
      </c>
      <c r="BW333" s="26">
        <f t="shared" si="200"/>
        <v>2.4434642984852536E-6</v>
      </c>
      <c r="BX333" s="26">
        <f t="shared" si="200"/>
        <v>2.9525193606696791E-6</v>
      </c>
      <c r="BY333" s="26">
        <f t="shared" si="200"/>
        <v>3.5187559503871556E-6</v>
      </c>
      <c r="BZ333" s="26">
        <f t="shared" si="200"/>
        <v>4.1369157795092175E-6</v>
      </c>
      <c r="CA333" s="26">
        <f t="shared" si="200"/>
        <v>4.7988223042306955E-6</v>
      </c>
      <c r="CB333" s="26">
        <f t="shared" si="200"/>
        <v>5.4933886903693547E-6</v>
      </c>
      <c r="CC333" s="26">
        <f t="shared" si="200"/>
        <v>6.206815793014721E-6</v>
      </c>
      <c r="CD333" s="26">
        <f t="shared" ref="CD333:CS348" si="207">$B333*CD$221</f>
        <v>6.9229868460548873E-6</v>
      </c>
      <c r="CE333" s="26">
        <f t="shared" si="207"/>
        <v>7.6240488051490398E-6</v>
      </c>
      <c r="CF333" s="26">
        <f t="shared" si="207"/>
        <v>8.2911530755995821E-6</v>
      </c>
      <c r="CG333" s="26">
        <f t="shared" si="207"/>
        <v>8.9053125626810311E-6</v>
      </c>
      <c r="CH333" s="26">
        <f t="shared" si="207"/>
        <v>9.4483194262591487E-6</v>
      </c>
      <c r="CI333" s="26">
        <f t="shared" si="207"/>
        <v>9.903660121500551E-6</v>
      </c>
      <c r="CJ333" s="26">
        <f t="shared" si="207"/>
        <v>1.0257362268696998E-5</v>
      </c>
      <c r="CK333" s="26">
        <f t="shared" si="207"/>
        <v>1.0498711969136928E-5</v>
      </c>
      <c r="CL333" s="26">
        <f t="shared" si="207"/>
        <v>1.0620790015289683E-5</v>
      </c>
      <c r="CM333" s="26">
        <f t="shared" si="207"/>
        <v>1.0620790015289686E-5</v>
      </c>
      <c r="CN333" s="26">
        <f t="shared" si="207"/>
        <v>1.0500099219661392E-5</v>
      </c>
      <c r="CO333" s="26">
        <f t="shared" si="207"/>
        <v>1.0264141933826307E-5</v>
      </c>
      <c r="CP333" s="26">
        <f t="shared" si="207"/>
        <v>9.9220038693654257E-6</v>
      </c>
      <c r="CQ333" s="26">
        <f t="shared" si="207"/>
        <v>9.4858718311515682E-6</v>
      </c>
      <c r="CR333" s="26">
        <f t="shared" si="207"/>
        <v>8.97033531858898E-6</v>
      </c>
      <c r="CS333" s="26">
        <f t="shared" si="194"/>
        <v>8.3916040077122777E-6</v>
      </c>
      <c r="CT333" s="26">
        <f t="shared" si="194"/>
        <v>7.7666973262868947E-6</v>
      </c>
      <c r="CU333" s="26">
        <f t="shared" si="194"/>
        <v>7.1126596567048422E-6</v>
      </c>
      <c r="CV333" s="26">
        <f t="shared" si="194"/>
        <v>6.4458478138887484E-6</v>
      </c>
      <c r="CW333" s="26">
        <f t="shared" si="194"/>
        <v>5.7813274207043468E-6</v>
      </c>
      <c r="CX333" s="26">
        <f t="shared" si="194"/>
        <v>5.1324029142987472E-6</v>
      </c>
      <c r="CY333" s="26">
        <f t="shared" si="194"/>
        <v>4.5102934701413318E-6</v>
      </c>
      <c r="CZ333" s="26">
        <f t="shared" si="194"/>
        <v>3.9239553190229591E-6</v>
      </c>
      <c r="DA333" s="26">
        <f t="shared" si="205"/>
        <v>3.3800407203465116E-6</v>
      </c>
      <c r="DB333" s="26">
        <f t="shared" si="205"/>
        <v>2.8829759085308407E-6</v>
      </c>
      <c r="DC333" s="26">
        <f t="shared" si="205"/>
        <v>2.435134990700818E-6</v>
      </c>
      <c r="DD333" s="26">
        <f t="shared" si="205"/>
        <v>2.0370840787593333E-6</v>
      </c>
      <c r="DE333" s="26">
        <f t="shared" si="205"/>
        <v>1.6878696652577334E-6</v>
      </c>
      <c r="DF333" s="26">
        <f t="shared" si="205"/>
        <v>1.385326989409647E-6</v>
      </c>
      <c r="DG333" s="26">
        <f t="shared" si="205"/>
        <v>1.1263873652209301E-6</v>
      </c>
      <c r="DH333" s="26">
        <f t="shared" si="205"/>
        <v>9.0736759976130578E-7</v>
      </c>
      <c r="DI333" s="26">
        <f t="shared" si="205"/>
        <v>7.2422918513058281E-7</v>
      </c>
      <c r="DJ333" s="26">
        <f t="shared" si="205"/>
        <v>5.7279944642146088E-7</v>
      </c>
      <c r="DK333" s="26">
        <f t="shared" si="205"/>
        <v>4.4895091746546927E-7</v>
      </c>
      <c r="DL333" s="26">
        <f t="shared" si="205"/>
        <v>3.4873865910264249E-7</v>
      </c>
      <c r="DM333" s="26">
        <f t="shared" si="205"/>
        <v>2.6849790568079535E-7</v>
      </c>
      <c r="DN333" s="26">
        <f t="shared" si="205"/>
        <v>2.0490629644060683E-7</v>
      </c>
      <c r="DO333" s="26">
        <f t="shared" si="205"/>
        <v>1.5501606774202447E-7</v>
      </c>
      <c r="DP333" s="26">
        <f t="shared" si="205"/>
        <v>1.1626205080651815E-7</v>
      </c>
      <c r="DQ333" s="26">
        <f t="shared" si="204"/>
        <v>8.6451268548436063E-8</v>
      </c>
      <c r="DR333" s="26">
        <f t="shared" si="204"/>
        <v>6.3739494607745879E-8</v>
      </c>
      <c r="DS333" s="26">
        <f t="shared" si="204"/>
        <v>4.6599462444318274E-8</v>
      </c>
      <c r="DT333" s="26">
        <f t="shared" si="204"/>
        <v>3.3784610272130605E-8</v>
      </c>
      <c r="DU333" s="26">
        <f t="shared" si="204"/>
        <v>2.4291413997317005E-8</v>
      </c>
      <c r="DV333" s="26">
        <f t="shared" si="204"/>
        <v>1.7322565719398244E-8</v>
      </c>
      <c r="DW333" s="26">
        <f t="shared" si="204"/>
        <v>1.225254648445247E-8</v>
      </c>
      <c r="DX333" s="26">
        <f t="shared" si="204"/>
        <v>8.5965447108658259E-9</v>
      </c>
      <c r="DY333" s="26">
        <f t="shared" si="204"/>
        <v>5.9831951187626498E-9</v>
      </c>
      <c r="DZ333" s="26">
        <f t="shared" si="204"/>
        <v>4.1312537724789563E-9</v>
      </c>
      <c r="EA333" s="26">
        <f t="shared" si="204"/>
        <v>2.830071481934382E-9</v>
      </c>
      <c r="EB333" s="26">
        <f t="shared" si="204"/>
        <v>1.9235642103772848E-9</v>
      </c>
      <c r="EC333" s="26">
        <f t="shared" si="188"/>
        <v>1.2972874907195602E-9</v>
      </c>
      <c r="ED333" s="26">
        <f t="shared" si="188"/>
        <v>8.6818470532770804E-10</v>
      </c>
      <c r="EE333" s="26">
        <f t="shared" si="188"/>
        <v>5.7658068216420042E-10</v>
      </c>
      <c r="EF333" s="26">
        <f t="shared" si="188"/>
        <v>3.8001908597186319E-10</v>
      </c>
      <c r="EG333" s="26">
        <f t="shared" si="188"/>
        <v>2.4858391338008925E-10</v>
      </c>
      <c r="EH333" s="26">
        <f t="shared" si="188"/>
        <v>1.6139403331393993E-10</v>
      </c>
      <c r="EI333" s="26">
        <f t="shared" ref="EI333:EX351" si="208">$B333*EI$221</f>
        <v>1.0400948813564998E-10</v>
      </c>
      <c r="EJ333" s="26">
        <f t="shared" si="208"/>
        <v>6.6535481380892896E-11</v>
      </c>
      <c r="EK333" s="26">
        <f t="shared" si="208"/>
        <v>4.2252458979107751E-11</v>
      </c>
      <c r="EL333" s="26">
        <f t="shared" si="208"/>
        <v>2.6637419791176411E-11</v>
      </c>
      <c r="EM333" s="26">
        <f t="shared" si="208"/>
        <v>1.6672341883686063E-11</v>
      </c>
      <c r="EN333" s="26">
        <f t="shared" si="208"/>
        <v>1.0360669599147733E-11</v>
      </c>
      <c r="EO333" s="26">
        <f t="shared" si="208"/>
        <v>6.3927535824528463E-12</v>
      </c>
      <c r="EP333" s="26">
        <f t="shared" si="208"/>
        <v>3.9166870540380056E-12</v>
      </c>
      <c r="EQ333" s="26">
        <f t="shared" si="208"/>
        <v>2.3828795363727489E-12</v>
      </c>
      <c r="ER333" s="26">
        <f t="shared" si="208"/>
        <v>1.4396563865585506E-12</v>
      </c>
      <c r="ES333" s="26">
        <f t="shared" si="208"/>
        <v>8.6379383193512465E-13</v>
      </c>
      <c r="ET333" s="26">
        <f t="shared" si="208"/>
        <v>5.1472646149559811E-13</v>
      </c>
      <c r="EU333" s="26">
        <f t="shared" si="208"/>
        <v>3.0463402823207974E-13</v>
      </c>
      <c r="EV333" s="26">
        <f t="shared" si="208"/>
        <v>1.7907540848778142E-13</v>
      </c>
      <c r="EW333" s="26">
        <f t="shared" si="208"/>
        <v>1.0456080898279834E-13</v>
      </c>
      <c r="EX333" s="26">
        <f t="shared" si="208"/>
        <v>6.0645269210023562E-14</v>
      </c>
      <c r="EY333" s="26">
        <f t="shared" ref="EY333:FH349" si="209">$B333*EY$221</f>
        <v>3.4941314048159041E-14</v>
      </c>
      <c r="EZ333" s="26">
        <f t="shared" si="209"/>
        <v>1.999930475124849E-14</v>
      </c>
      <c r="FA333" s="26">
        <f t="shared" si="209"/>
        <v>1.1372153682082707E-14</v>
      </c>
      <c r="FB333" s="26">
        <f t="shared" si="209"/>
        <v>6.424528378838862E-15</v>
      </c>
      <c r="FC333" s="26">
        <f t="shared" si="209"/>
        <v>3.6060256061870116E-15</v>
      </c>
      <c r="FD333" s="26">
        <f t="shared" si="209"/>
        <v>2.0110527419119418E-15</v>
      </c>
      <c r="FE333" s="26">
        <f t="shared" si="209"/>
        <v>1.1144050225881613E-15</v>
      </c>
      <c r="FF333" s="26">
        <f t="shared" si="209"/>
        <v>6.1362808205803853E-16</v>
      </c>
      <c r="FG333" s="26">
        <f t="shared" si="209"/>
        <v>3.3575876188081068E-16</v>
      </c>
      <c r="FH333" s="26">
        <f t="shared" si="209"/>
        <v>1.825688267726907E-16</v>
      </c>
    </row>
    <row r="334" spans="2:164" ht="19.2" customHeight="1" x14ac:dyDescent="0.3">
      <c r="B334" s="26">
        <f t="shared" si="195"/>
        <v>1.7913868430544805E-4</v>
      </c>
      <c r="C334" s="3">
        <v>111</v>
      </c>
      <c r="D334" s="26">
        <f t="shared" si="198"/>
        <v>2.9482849437894508E-42</v>
      </c>
      <c r="E334" s="26">
        <f t="shared" si="198"/>
        <v>2.5650079010968224E-40</v>
      </c>
      <c r="F334" s="26">
        <f t="shared" si="198"/>
        <v>1.1157784369771063E-38</v>
      </c>
      <c r="G334" s="26">
        <f t="shared" si="198"/>
        <v>3.2357574672336493E-37</v>
      </c>
      <c r="H334" s="26">
        <f t="shared" si="198"/>
        <v>7.037772491233169E-36</v>
      </c>
      <c r="I334" s="26">
        <f t="shared" si="198"/>
        <v>1.2245724134745736E-34</v>
      </c>
      <c r="J334" s="26">
        <f t="shared" si="198"/>
        <v>1.775629999538114E-33</v>
      </c>
      <c r="K334" s="26">
        <f t="shared" si="198"/>
        <v>2.2068544279973731E-32</v>
      </c>
      <c r="L334" s="26">
        <f t="shared" si="198"/>
        <v>2.3999541904471551E-31</v>
      </c>
      <c r="M334" s="26">
        <f t="shared" si="198"/>
        <v>2.3199557174322446E-30</v>
      </c>
      <c r="N334" s="26">
        <f t="shared" si="198"/>
        <v>2.0183614741660778E-29</v>
      </c>
      <c r="O334" s="26">
        <f t="shared" si="198"/>
        <v>1.5963404386586001E-28</v>
      </c>
      <c r="P334" s="26">
        <f t="shared" si="198"/>
        <v>1.1573468180274937E-27</v>
      </c>
      <c r="Q334" s="26">
        <f t="shared" si="198"/>
        <v>7.7453210129532365E-27</v>
      </c>
      <c r="R334" s="26">
        <f t="shared" si="198"/>
        <v>4.8131637723352089E-26</v>
      </c>
      <c r="S334" s="26">
        <f t="shared" si="198"/>
        <v>2.7916349879544206E-25</v>
      </c>
      <c r="T334" s="26">
        <f t="shared" si="202"/>
        <v>1.5179515247002182E-24</v>
      </c>
      <c r="U334" s="26">
        <f t="shared" si="202"/>
        <v>7.7683401558187098E-24</v>
      </c>
      <c r="V334" s="26">
        <f t="shared" si="202"/>
        <v>3.7546977419790629E-23</v>
      </c>
      <c r="W334" s="26">
        <f t="shared" si="202"/>
        <v>1.7192563344851538E-22</v>
      </c>
      <c r="X334" s="26">
        <f t="shared" si="202"/>
        <v>7.4787650550104554E-22</v>
      </c>
      <c r="Y334" s="26">
        <f t="shared" si="202"/>
        <v>3.0983455227900421E-21</v>
      </c>
      <c r="Z334" s="26">
        <f t="shared" si="202"/>
        <v>1.2252548203760578E-20</v>
      </c>
      <c r="AA334" s="26">
        <f t="shared" si="202"/>
        <v>4.634659537944234E-20</v>
      </c>
      <c r="AB334" s="26">
        <f t="shared" si="202"/>
        <v>1.6800640825047852E-19</v>
      </c>
      <c r="AC334" s="26">
        <f t="shared" si="202"/>
        <v>5.8466230071166579E-19</v>
      </c>
      <c r="AD334" s="26">
        <f t="shared" si="202"/>
        <v>1.9563700062274866E-18</v>
      </c>
      <c r="AE334" s="26">
        <f t="shared" si="202"/>
        <v>6.3038589089552426E-18</v>
      </c>
      <c r="AF334" s="26">
        <f t="shared" si="202"/>
        <v>1.958699018139676E-17</v>
      </c>
      <c r="AG334" s="26">
        <f t="shared" si="202"/>
        <v>5.8760970544190201E-17</v>
      </c>
      <c r="AH334" s="26">
        <f t="shared" si="202"/>
        <v>1.7040681457815047E-16</v>
      </c>
      <c r="AI334" s="26">
        <f t="shared" si="202"/>
        <v>4.7823847962255257E-16</v>
      </c>
      <c r="AJ334" s="26">
        <f t="shared" si="201"/>
        <v>1.300210866473814E-15</v>
      </c>
      <c r="AK334" s="26">
        <f t="shared" si="201"/>
        <v>3.4278286479764217E-15</v>
      </c>
      <c r="AL334" s="26">
        <f t="shared" si="201"/>
        <v>8.7712085992337812E-15</v>
      </c>
      <c r="AM334" s="26">
        <f t="shared" si="201"/>
        <v>2.1802718518095335E-14</v>
      </c>
      <c r="AN334" s="26">
        <f t="shared" si="201"/>
        <v>5.268990308539724E-14</v>
      </c>
      <c r="AO334" s="26">
        <f t="shared" si="201"/>
        <v>1.2389247482242075E-13</v>
      </c>
      <c r="AP334" s="26">
        <f t="shared" si="201"/>
        <v>2.8364856077764733E-13</v>
      </c>
      <c r="AQ334" s="26">
        <f t="shared" si="201"/>
        <v>6.3275448173475042E-13</v>
      </c>
      <c r="AR334" s="26">
        <f t="shared" si="201"/>
        <v>1.3762409977730856E-12</v>
      </c>
      <c r="AS334" s="26">
        <f t="shared" si="201"/>
        <v>2.9203162635672759E-12</v>
      </c>
      <c r="AT334" s="26">
        <f t="shared" si="201"/>
        <v>6.0492265459607782E-12</v>
      </c>
      <c r="AU334" s="26">
        <f t="shared" si="201"/>
        <v>1.2239132779036938E-11</v>
      </c>
      <c r="AV334" s="26">
        <f t="shared" si="201"/>
        <v>2.4200103449459293E-11</v>
      </c>
      <c r="AW334" s="26">
        <f t="shared" si="201"/>
        <v>4.6786866668954553E-11</v>
      </c>
      <c r="AX334" s="26">
        <f t="shared" si="201"/>
        <v>8.8488204352153308E-11</v>
      </c>
      <c r="AY334" s="26">
        <f t="shared" si="199"/>
        <v>1.6379731443909327E-10</v>
      </c>
      <c r="AZ334" s="26">
        <f t="shared" si="199"/>
        <v>2.9688263242085573E-10</v>
      </c>
      <c r="BA334" s="26">
        <f t="shared" si="199"/>
        <v>5.271181432778463E-10</v>
      </c>
      <c r="BB334" s="26">
        <f t="shared" si="199"/>
        <v>9.1718556930345543E-10</v>
      </c>
      <c r="BC334" s="26">
        <f t="shared" si="199"/>
        <v>1.5646106770470675E-9</v>
      </c>
      <c r="BD334" s="26">
        <f t="shared" si="199"/>
        <v>2.6177140173671951E-9</v>
      </c>
      <c r="BE334" s="26">
        <f t="shared" si="199"/>
        <v>4.2970022549235124E-9</v>
      </c>
      <c r="BF334" s="26">
        <f t="shared" si="199"/>
        <v>6.9229480773767858E-9</v>
      </c>
      <c r="BG334" s="26">
        <f t="shared" si="199"/>
        <v>1.0950845140577858E-8</v>
      </c>
      <c r="BH334" s="26">
        <f t="shared" si="199"/>
        <v>1.7012920129112014E-8</v>
      </c>
      <c r="BI334" s="26">
        <f t="shared" si="199"/>
        <v>2.5967088618118364E-8</v>
      </c>
      <c r="BJ334" s="26">
        <f t="shared" si="199"/>
        <v>3.8950632927177336E-8</v>
      </c>
      <c r="BK334" s="26">
        <f t="shared" si="199"/>
        <v>5.7435679062108908E-8</v>
      </c>
      <c r="BL334" s="26">
        <f t="shared" si="199"/>
        <v>8.3281734640058215E-8</v>
      </c>
      <c r="BM334" s="26">
        <f t="shared" si="199"/>
        <v>1.1877886743746009E-7</v>
      </c>
      <c r="BN334" s="26">
        <f t="shared" si="200"/>
        <v>1.6667357204933904E-7</v>
      </c>
      <c r="BO334" s="26">
        <f t="shared" si="200"/>
        <v>2.3016826616337276E-7</v>
      </c>
      <c r="BP334" s="26">
        <f t="shared" si="200"/>
        <v>3.1288498681583573E-7</v>
      </c>
      <c r="BQ334" s="26">
        <f t="shared" si="200"/>
        <v>4.1878452081504086E-7</v>
      </c>
      <c r="BR334" s="26">
        <f t="shared" si="200"/>
        <v>5.5203414107437154E-7</v>
      </c>
      <c r="BS334" s="26">
        <f t="shared" si="200"/>
        <v>7.1682045184284165E-7</v>
      </c>
      <c r="BT334" s="26">
        <f t="shared" si="200"/>
        <v>9.1710851926951663E-7</v>
      </c>
      <c r="BU334" s="26">
        <f t="shared" si="200"/>
        <v>1.1563542199485239E-6</v>
      </c>
      <c r="BV334" s="26">
        <f t="shared" si="200"/>
        <v>1.4371831019360203E-6</v>
      </c>
      <c r="BW334" s="26">
        <f t="shared" si="200"/>
        <v>1.7610553502596336E-6</v>
      </c>
      <c r="BX334" s="26">
        <f t="shared" si="200"/>
        <v>2.1279418815637222E-6</v>
      </c>
      <c r="BY334" s="26">
        <f t="shared" si="200"/>
        <v>2.5360403246033429E-6</v>
      </c>
      <c r="BZ334" s="26">
        <f t="shared" si="200"/>
        <v>2.9815609221687907E-6</v>
      </c>
      <c r="CA334" s="26">
        <f t="shared" si="200"/>
        <v>3.4586106697157994E-6</v>
      </c>
      <c r="CB334" s="26">
        <f t="shared" si="200"/>
        <v>3.9591990561220381E-6</v>
      </c>
      <c r="CC334" s="26">
        <f t="shared" si="200"/>
        <v>4.4733807517222993E-6</v>
      </c>
      <c r="CD334" s="26">
        <f t="shared" si="207"/>
        <v>4.9895400692287233E-6</v>
      </c>
      <c r="CE334" s="26">
        <f t="shared" si="207"/>
        <v>5.4948099496569383E-6</v>
      </c>
      <c r="CF334" s="26">
        <f t="shared" si="207"/>
        <v>5.9756058202519215E-6</v>
      </c>
      <c r="CG334" s="26">
        <f t="shared" si="207"/>
        <v>6.41824328841873E-6</v>
      </c>
      <c r="CH334" s="26">
        <f t="shared" si="207"/>
        <v>6.8095995864930468E-6</v>
      </c>
      <c r="CI334" s="26">
        <f t="shared" si="207"/>
        <v>7.1377730605409023E-6</v>
      </c>
      <c r="CJ334" s="26">
        <f t="shared" si="207"/>
        <v>7.3926935269887907E-6</v>
      </c>
      <c r="CK334" s="26">
        <f t="shared" si="207"/>
        <v>7.5666392570355865E-6</v>
      </c>
      <c r="CL334" s="26">
        <f t="shared" si="207"/>
        <v>7.6546234344429775E-6</v>
      </c>
      <c r="CM334" s="26">
        <f t="shared" si="207"/>
        <v>7.6546234344429792E-6</v>
      </c>
      <c r="CN334" s="26">
        <f t="shared" si="207"/>
        <v>7.5676390772333986E-6</v>
      </c>
      <c r="CO334" s="26">
        <f t="shared" si="207"/>
        <v>7.3975797721270321E-6</v>
      </c>
      <c r="CP334" s="26">
        <f t="shared" si="207"/>
        <v>7.1509937797227938E-6</v>
      </c>
      <c r="CQ334" s="26">
        <f t="shared" si="207"/>
        <v>6.8366643828119072E-6</v>
      </c>
      <c r="CR334" s="26">
        <f t="shared" si="207"/>
        <v>6.465106535919953E-6</v>
      </c>
      <c r="CS334" s="26">
        <f t="shared" si="194"/>
        <v>6.0480028884412515E-6</v>
      </c>
      <c r="CT334" s="26">
        <f t="shared" si="194"/>
        <v>5.5976196946211573E-6</v>
      </c>
      <c r="CU334" s="26">
        <f t="shared" si="194"/>
        <v>5.1262411940214827E-6</v>
      </c>
      <c r="CV334" s="26">
        <f t="shared" si="194"/>
        <v>4.645656082081958E-6</v>
      </c>
      <c r="CW334" s="26">
        <f t="shared" si="194"/>
        <v>4.1667224653724818E-6</v>
      </c>
      <c r="CX334" s="26">
        <f t="shared" si="194"/>
        <v>3.6990291274225021E-6</v>
      </c>
      <c r="CY334" s="26">
        <f t="shared" si="194"/>
        <v>3.2506619604622053E-6</v>
      </c>
      <c r="CZ334" s="26">
        <f t="shared" si="194"/>
        <v>2.8280759056021187E-6</v>
      </c>
      <c r="DA334" s="26">
        <f t="shared" si="205"/>
        <v>2.43606538403351E-6</v>
      </c>
      <c r="DB334" s="26">
        <f t="shared" si="205"/>
        <v>2.0778204746168117E-6</v>
      </c>
      <c r="DC334" s="26">
        <f t="shared" si="205"/>
        <v>1.7550522455501303E-6</v>
      </c>
      <c r="DD334" s="26">
        <f t="shared" si="205"/>
        <v>1.4681687054121248E-6</v>
      </c>
      <c r="DE334" s="26">
        <f t="shared" si="205"/>
        <v>1.2164826416271893E-6</v>
      </c>
      <c r="DF334" s="26">
        <f t="shared" si="205"/>
        <v>9.9843386624118212E-7</v>
      </c>
      <c r="DG334" s="26">
        <f t="shared" si="205"/>
        <v>8.1181071367273835E-7</v>
      </c>
      <c r="DH334" s="26">
        <f t="shared" si="205"/>
        <v>6.5395863045859557E-7</v>
      </c>
      <c r="DI334" s="26">
        <f t="shared" si="205"/>
        <v>5.219669802742913E-7</v>
      </c>
      <c r="DJ334" s="26">
        <f t="shared" si="205"/>
        <v>4.128284298533031E-7</v>
      </c>
      <c r="DK334" s="26">
        <f t="shared" si="205"/>
        <v>3.2356822880394026E-7</v>
      </c>
      <c r="DL334" s="26">
        <f t="shared" si="205"/>
        <v>2.5134317773163298E-7</v>
      </c>
      <c r="DM334" s="26">
        <f t="shared" si="205"/>
        <v>1.9351200409426596E-7</v>
      </c>
      <c r="DN334" s="26">
        <f t="shared" si="205"/>
        <v>1.4768021365088708E-7</v>
      </c>
      <c r="DO334" s="26">
        <f t="shared" si="205"/>
        <v>1.117232920663234E-7</v>
      </c>
      <c r="DP334" s="26">
        <f t="shared" si="205"/>
        <v>8.3792469049742401E-8</v>
      </c>
      <c r="DQ334" s="26">
        <f t="shared" si="204"/>
        <v>6.2307220575449112E-8</v>
      </c>
      <c r="DR334" s="26">
        <f t="shared" si="204"/>
        <v>4.5938374492068873E-8</v>
      </c>
      <c r="DS334" s="26">
        <f t="shared" si="204"/>
        <v>3.3585198158067058E-8</v>
      </c>
      <c r="DT334" s="26">
        <f t="shared" si="204"/>
        <v>2.4349268664598513E-8</v>
      </c>
      <c r="DU334" s="26">
        <f t="shared" si="204"/>
        <v>1.7507325403471628E-8</v>
      </c>
      <c r="DV334" s="26">
        <f t="shared" si="204"/>
        <v>1.2484732050016691E-8</v>
      </c>
      <c r="DW334" s="26">
        <f t="shared" si="204"/>
        <v>8.8306641329386747E-9</v>
      </c>
      <c r="DX334" s="26">
        <f t="shared" si="204"/>
        <v>6.1957078997230873E-9</v>
      </c>
      <c r="DY334" s="26">
        <f t="shared" si="204"/>
        <v>4.3122126982072936E-9</v>
      </c>
      <c r="DZ334" s="26">
        <f t="shared" si="204"/>
        <v>2.9774801963812151E-9</v>
      </c>
      <c r="EA334" s="26">
        <f t="shared" si="204"/>
        <v>2.0396911581508959E-9</v>
      </c>
      <c r="EB334" s="26">
        <f t="shared" si="204"/>
        <v>1.386352584055694E-9</v>
      </c>
      <c r="EC334" s="26">
        <f t="shared" si="204"/>
        <v>9.3498197529337203E-10</v>
      </c>
      <c r="ED334" s="26">
        <f t="shared" si="204"/>
        <v>6.2571870654248919E-10</v>
      </c>
      <c r="EE334" s="26">
        <f t="shared" si="204"/>
        <v>4.1555364480302527E-10</v>
      </c>
      <c r="EF334" s="26">
        <f t="shared" ref="EE334:ER352" si="210">$B334*EF$221</f>
        <v>2.7388762952926941E-10</v>
      </c>
      <c r="EG334" s="26">
        <f t="shared" si="210"/>
        <v>1.7915957721087425E-10</v>
      </c>
      <c r="EH334" s="26">
        <f t="shared" si="210"/>
        <v>1.1632002401004622E-10</v>
      </c>
      <c r="EI334" s="26">
        <f t="shared" si="210"/>
        <v>7.4961793250918531E-11</v>
      </c>
      <c r="EJ334" s="26">
        <f t="shared" si="210"/>
        <v>4.795350009433698E-11</v>
      </c>
      <c r="EK334" s="26">
        <f t="shared" si="210"/>
        <v>3.0452222687645071E-11</v>
      </c>
      <c r="EL334" s="26">
        <f t="shared" si="210"/>
        <v>1.9198140390036957E-11</v>
      </c>
      <c r="EM334" s="26">
        <f t="shared" si="210"/>
        <v>1.2016102258512418E-11</v>
      </c>
      <c r="EN334" s="26">
        <f t="shared" si="210"/>
        <v>7.4671492606469778E-12</v>
      </c>
      <c r="EO334" s="26">
        <f t="shared" si="210"/>
        <v>4.607389969335362E-12</v>
      </c>
      <c r="EP334" s="26">
        <f t="shared" si="210"/>
        <v>2.8228375164237739E-12</v>
      </c>
      <c r="EQ334" s="26">
        <f t="shared" si="210"/>
        <v>1.7173906568452158E-12</v>
      </c>
      <c r="ER334" s="26">
        <f t="shared" si="210"/>
        <v>1.037590188510662E-12</v>
      </c>
      <c r="ES334" s="26">
        <f t="shared" si="208"/>
        <v>6.2255411310639312E-13</v>
      </c>
      <c r="ET334" s="26">
        <f t="shared" si="208"/>
        <v>3.7097402630313191E-13</v>
      </c>
      <c r="EU334" s="26">
        <f t="shared" si="208"/>
        <v>2.195560563834798E-13</v>
      </c>
      <c r="EV334" s="26">
        <f t="shared" si="208"/>
        <v>1.2906335746867067E-13</v>
      </c>
      <c r="EW334" s="26">
        <f t="shared" si="208"/>
        <v>7.5359141609223649E-14</v>
      </c>
      <c r="EX334" s="26">
        <f t="shared" si="208"/>
        <v>4.3708302133350095E-14</v>
      </c>
      <c r="EY334" s="26">
        <f t="shared" si="209"/>
        <v>2.5182929043718103E-14</v>
      </c>
      <c r="EZ334" s="26">
        <f t="shared" si="209"/>
        <v>1.4413913334233074E-14</v>
      </c>
      <c r="FA334" s="26">
        <f t="shared" si="209"/>
        <v>8.1961467978974051E-15</v>
      </c>
      <c r="FB334" s="26">
        <f t="shared" si="209"/>
        <v>4.6302907234874456E-15</v>
      </c>
      <c r="FC334" s="26">
        <f t="shared" si="209"/>
        <v>2.5989373738284643E-15</v>
      </c>
      <c r="FD334" s="26">
        <f t="shared" si="209"/>
        <v>1.4494073815581491E-15</v>
      </c>
      <c r="FE334" s="26">
        <f t="shared" si="209"/>
        <v>8.0317479105452679E-16</v>
      </c>
      <c r="FF334" s="26">
        <f t="shared" si="209"/>
        <v>4.422544735553409E-16</v>
      </c>
      <c r="FG334" s="26">
        <f t="shared" si="209"/>
        <v>2.4198829685103354E-16</v>
      </c>
      <c r="FH334" s="26">
        <f t="shared" si="209"/>
        <v>1.315811364127494E-16</v>
      </c>
    </row>
    <row r="335" spans="2:164" ht="19.2" customHeight="1" x14ac:dyDescent="0.3">
      <c r="B335" s="26">
        <f t="shared" si="195"/>
        <v>1.2795620307532062E-4</v>
      </c>
      <c r="C335" s="3">
        <v>112</v>
      </c>
      <c r="D335" s="26">
        <f t="shared" si="198"/>
        <v>2.1059178169924745E-42</v>
      </c>
      <c r="E335" s="26">
        <f t="shared" si="198"/>
        <v>1.8321485007834529E-40</v>
      </c>
      <c r="F335" s="26">
        <f t="shared" si="198"/>
        <v>7.9698459784079392E-39</v>
      </c>
      <c r="G335" s="26">
        <f t="shared" si="198"/>
        <v>2.3112553337383315E-37</v>
      </c>
      <c r="H335" s="26">
        <f t="shared" si="198"/>
        <v>5.0269803508808584E-36</v>
      </c>
      <c r="I335" s="26">
        <f t="shared" si="198"/>
        <v>8.746945810532709E-35</v>
      </c>
      <c r="J335" s="26">
        <f t="shared" si="198"/>
        <v>1.2683071425272302E-33</v>
      </c>
      <c r="K335" s="26">
        <f t="shared" si="198"/>
        <v>1.5763245914267023E-32</v>
      </c>
      <c r="L335" s="26">
        <f t="shared" si="198"/>
        <v>1.7142529931765471E-31</v>
      </c>
      <c r="M335" s="26">
        <f t="shared" si="198"/>
        <v>1.6571112267373251E-30</v>
      </c>
      <c r="N335" s="26">
        <f t="shared" si="198"/>
        <v>1.4416867672614907E-29</v>
      </c>
      <c r="O335" s="26">
        <f t="shared" si="198"/>
        <v>1.140243170470434E-28</v>
      </c>
      <c r="P335" s="26">
        <f t="shared" si="198"/>
        <v>8.2667629859107072E-28</v>
      </c>
      <c r="Q335" s="26">
        <f t="shared" si="198"/>
        <v>5.53237215210948E-27</v>
      </c>
      <c r="R335" s="26">
        <f t="shared" si="198"/>
        <v>3.4379741230965935E-26</v>
      </c>
      <c r="S335" s="26">
        <f t="shared" si="198"/>
        <v>1.9940249913960237E-25</v>
      </c>
      <c r="T335" s="26">
        <f t="shared" si="202"/>
        <v>1.0842510890715893E-24</v>
      </c>
      <c r="U335" s="26">
        <f t="shared" si="202"/>
        <v>5.5488143970133892E-24</v>
      </c>
      <c r="V335" s="26">
        <f t="shared" si="202"/>
        <v>2.6819269585564857E-23</v>
      </c>
      <c r="W335" s="26">
        <f t="shared" si="202"/>
        <v>1.2280402389179726E-22</v>
      </c>
      <c r="X335" s="26">
        <f t="shared" si="202"/>
        <v>5.3419750392932066E-22</v>
      </c>
      <c r="Y335" s="26">
        <f t="shared" si="202"/>
        <v>2.2131039448500403E-21</v>
      </c>
      <c r="Z335" s="26">
        <f t="shared" si="202"/>
        <v>8.7518201455433095E-21</v>
      </c>
      <c r="AA335" s="26">
        <f t="shared" si="202"/>
        <v>3.3104710985316113E-20</v>
      </c>
      <c r="AB335" s="26">
        <f t="shared" si="202"/>
        <v>1.2000457732177093E-19</v>
      </c>
      <c r="AC335" s="26">
        <f t="shared" si="202"/>
        <v>4.1761592907976323E-19</v>
      </c>
      <c r="AD335" s="26">
        <f t="shared" si="202"/>
        <v>1.3974071473053541E-18</v>
      </c>
      <c r="AE335" s="26">
        <f t="shared" si="202"/>
        <v>4.5027563635394796E-18</v>
      </c>
      <c r="AF335" s="26">
        <f t="shared" si="202"/>
        <v>1.3990707272426324E-17</v>
      </c>
      <c r="AG335" s="26">
        <f t="shared" si="202"/>
        <v>4.1972121817278913E-17</v>
      </c>
      <c r="AH335" s="26">
        <f t="shared" si="202"/>
        <v>1.2171915327010802E-16</v>
      </c>
      <c r="AI335" s="26">
        <f t="shared" si="202"/>
        <v>3.4159891401611056E-16</v>
      </c>
      <c r="AJ335" s="26">
        <f t="shared" si="201"/>
        <v>9.2872204748129991E-16</v>
      </c>
      <c r="AK335" s="26">
        <f t="shared" si="201"/>
        <v>2.4484490342688837E-15</v>
      </c>
      <c r="AL335" s="26">
        <f t="shared" si="201"/>
        <v>6.2651489994527292E-15</v>
      </c>
      <c r="AM335" s="26">
        <f t="shared" si="201"/>
        <v>1.5573370370068168E-14</v>
      </c>
      <c r="AN335" s="26">
        <f t="shared" si="201"/>
        <v>3.7635645060998202E-14</v>
      </c>
      <c r="AO335" s="26">
        <f t="shared" si="201"/>
        <v>8.8494624873158087E-14</v>
      </c>
      <c r="AP335" s="26">
        <f t="shared" si="201"/>
        <v>2.0260611484117762E-13</v>
      </c>
      <c r="AQ335" s="26">
        <f t="shared" si="201"/>
        <v>4.5196748695339523E-13</v>
      </c>
      <c r="AR335" s="26">
        <f t="shared" si="201"/>
        <v>9.8302928412363705E-13</v>
      </c>
      <c r="AS335" s="26">
        <f t="shared" si="201"/>
        <v>2.0859401882623495E-12</v>
      </c>
      <c r="AT335" s="26">
        <f t="shared" si="201"/>
        <v>4.3208761042577186E-12</v>
      </c>
      <c r="AU335" s="26">
        <f t="shared" si="201"/>
        <v>8.7422376993121375E-12</v>
      </c>
      <c r="AV335" s="26">
        <f t="shared" si="201"/>
        <v>1.7285788178185287E-11</v>
      </c>
      <c r="AW335" s="26">
        <f t="shared" si="201"/>
        <v>3.3419190477824833E-11</v>
      </c>
      <c r="AX335" s="26">
        <f t="shared" si="201"/>
        <v>6.3205860251538369E-11</v>
      </c>
      <c r="AY335" s="26">
        <f t="shared" si="199"/>
        <v>1.1699808174221002E-10</v>
      </c>
      <c r="AZ335" s="26">
        <f t="shared" si="199"/>
        <v>2.1205902315775505E-10</v>
      </c>
      <c r="BA335" s="26">
        <f t="shared" si="199"/>
        <v>3.7651295948417764E-10</v>
      </c>
      <c r="BB335" s="26">
        <f t="shared" si="199"/>
        <v>6.551325495024711E-10</v>
      </c>
      <c r="BC335" s="26">
        <f t="shared" si="199"/>
        <v>1.1175790550336249E-9</v>
      </c>
      <c r="BD335" s="26">
        <f t="shared" si="199"/>
        <v>1.8697957266908624E-9</v>
      </c>
      <c r="BE335" s="26">
        <f t="shared" si="199"/>
        <v>3.0692873249453803E-9</v>
      </c>
      <c r="BF335" s="26">
        <f t="shared" si="199"/>
        <v>4.9449629124120125E-9</v>
      </c>
      <c r="BG335" s="26">
        <f t="shared" si="199"/>
        <v>7.8220322432699345E-9</v>
      </c>
      <c r="BH335" s="26">
        <f t="shared" si="199"/>
        <v>1.2152085806508637E-8</v>
      </c>
      <c r="BI335" s="26">
        <f t="shared" si="199"/>
        <v>1.8547920441513203E-8</v>
      </c>
      <c r="BJ335" s="26">
        <f t="shared" si="199"/>
        <v>2.7821880662269651E-8</v>
      </c>
      <c r="BK335" s="26">
        <f t="shared" si="199"/>
        <v>4.1025485044363692E-8</v>
      </c>
      <c r="BL335" s="26">
        <f t="shared" si="199"/>
        <v>5.9486953314327571E-8</v>
      </c>
      <c r="BM335" s="26">
        <f t="shared" si="199"/>
        <v>8.4842048169614736E-8</v>
      </c>
      <c r="BN335" s="26">
        <f t="shared" si="200"/>
        <v>1.1905255146381416E-7</v>
      </c>
      <c r="BO335" s="26">
        <f t="shared" si="200"/>
        <v>1.6440590440240986E-7</v>
      </c>
      <c r="BP335" s="26">
        <f t="shared" si="200"/>
        <v>2.2348927629702655E-7</v>
      </c>
      <c r="BQ335" s="26">
        <f t="shared" si="200"/>
        <v>2.9913180058217344E-7</v>
      </c>
      <c r="BR335" s="26">
        <f t="shared" si="200"/>
        <v>3.9431010076741003E-7</v>
      </c>
      <c r="BS335" s="26">
        <f t="shared" si="200"/>
        <v>5.1201460845917495E-7</v>
      </c>
      <c r="BT335" s="26">
        <f t="shared" si="200"/>
        <v>6.550775137639434E-7</v>
      </c>
      <c r="BU335" s="26">
        <f t="shared" si="200"/>
        <v>8.2596729996323504E-7</v>
      </c>
      <c r="BV335" s="26">
        <f t="shared" si="200"/>
        <v>1.0265593585257334E-6</v>
      </c>
      <c r="BW335" s="26">
        <f t="shared" si="200"/>
        <v>1.2578966787568869E-6</v>
      </c>
      <c r="BX335" s="26">
        <f t="shared" si="200"/>
        <v>1.5199584868312371E-6</v>
      </c>
      <c r="BY335" s="26">
        <f t="shared" si="200"/>
        <v>1.8114573747166819E-6</v>
      </c>
      <c r="BZ335" s="26">
        <f t="shared" si="200"/>
        <v>2.1296863729777172E-6</v>
      </c>
      <c r="CA335" s="26">
        <f t="shared" si="200"/>
        <v>2.4704361926541539E-6</v>
      </c>
      <c r="CB335" s="26">
        <f t="shared" si="200"/>
        <v>2.8279993258014683E-6</v>
      </c>
      <c r="CC335" s="26">
        <f t="shared" si="200"/>
        <v>3.1952719655159426E-6</v>
      </c>
      <c r="CD335" s="26">
        <f t="shared" si="207"/>
        <v>3.5639571923062471E-6</v>
      </c>
      <c r="CE335" s="26">
        <f t="shared" si="207"/>
        <v>3.9248642497549737E-6</v>
      </c>
      <c r="CF335" s="26">
        <f t="shared" si="207"/>
        <v>4.2682898716085344E-6</v>
      </c>
      <c r="CG335" s="26">
        <f t="shared" si="207"/>
        <v>4.5844594917276856E-6</v>
      </c>
      <c r="CH335" s="26">
        <f t="shared" si="207"/>
        <v>4.8639997046379125E-6</v>
      </c>
      <c r="CI335" s="26">
        <f t="shared" si="207"/>
        <v>5.0984093289578106E-6</v>
      </c>
      <c r="CJ335" s="26">
        <f t="shared" si="207"/>
        <v>5.280495376420589E-6</v>
      </c>
      <c r="CK335" s="26">
        <f t="shared" si="207"/>
        <v>5.4047423264540144E-6</v>
      </c>
      <c r="CL335" s="26">
        <f t="shared" si="207"/>
        <v>5.4675881674592942E-6</v>
      </c>
      <c r="CM335" s="26">
        <f t="shared" si="207"/>
        <v>5.4675881674592951E-6</v>
      </c>
      <c r="CN335" s="26">
        <f t="shared" si="207"/>
        <v>5.4054564837381663E-6</v>
      </c>
      <c r="CO335" s="26">
        <f t="shared" si="207"/>
        <v>5.2839855515193323E-6</v>
      </c>
      <c r="CP335" s="26">
        <f t="shared" si="207"/>
        <v>5.1078526998020194E-6</v>
      </c>
      <c r="CQ335" s="26">
        <f t="shared" si="207"/>
        <v>4.8833317020085274E-6</v>
      </c>
      <c r="CR335" s="26">
        <f t="shared" si="207"/>
        <v>4.6179332399428453E-6</v>
      </c>
      <c r="CS335" s="26">
        <f t="shared" si="194"/>
        <v>4.3200020631723421E-6</v>
      </c>
      <c r="CT335" s="26">
        <f t="shared" si="194"/>
        <v>3.9982997818722731E-6</v>
      </c>
      <c r="CU335" s="26">
        <f t="shared" si="194"/>
        <v>3.661600852872504E-6</v>
      </c>
      <c r="CV335" s="26">
        <f t="shared" si="194"/>
        <v>3.3183257729156993E-6</v>
      </c>
      <c r="CW335" s="26">
        <f t="shared" si="194"/>
        <v>2.9762303324089292E-6</v>
      </c>
      <c r="CX335" s="26">
        <f t="shared" si="194"/>
        <v>2.6421636624446567E-6</v>
      </c>
      <c r="CY335" s="26">
        <f t="shared" si="194"/>
        <v>2.3219014003301571E-6</v>
      </c>
      <c r="CZ335" s="26">
        <f t="shared" si="194"/>
        <v>2.020054218287237E-6</v>
      </c>
      <c r="DA335" s="26">
        <f t="shared" si="205"/>
        <v>1.7400467028810865E-6</v>
      </c>
      <c r="DB335" s="26">
        <f t="shared" si="205"/>
        <v>1.484157481869158E-6</v>
      </c>
      <c r="DC335" s="26">
        <f t="shared" si="205"/>
        <v>1.2536087468215274E-6</v>
      </c>
      <c r="DD335" s="26">
        <f t="shared" si="205"/>
        <v>1.0486919324372367E-6</v>
      </c>
      <c r="DE335" s="26">
        <f t="shared" si="205"/>
        <v>8.6891617259085351E-7</v>
      </c>
      <c r="DF335" s="26">
        <f t="shared" si="205"/>
        <v>7.1316704731513332E-7</v>
      </c>
      <c r="DG335" s="26">
        <f t="shared" si="205"/>
        <v>5.7986479548053008E-7</v>
      </c>
      <c r="DH335" s="26">
        <f t="shared" si="205"/>
        <v>4.6711330747042752E-7</v>
      </c>
      <c r="DI335" s="26">
        <f t="shared" si="205"/>
        <v>3.7283355733878123E-7</v>
      </c>
      <c r="DJ335" s="26">
        <f t="shared" si="205"/>
        <v>2.9487744989521786E-7</v>
      </c>
      <c r="DK335" s="26">
        <f t="shared" si="205"/>
        <v>2.3112016343138695E-7</v>
      </c>
      <c r="DL335" s="26">
        <f t="shared" si="205"/>
        <v>1.7953084123688153E-7</v>
      </c>
      <c r="DM335" s="26">
        <f t="shared" si="205"/>
        <v>1.3822286006733346E-7</v>
      </c>
      <c r="DN335" s="26">
        <f t="shared" si="205"/>
        <v>1.0548586689349126E-7</v>
      </c>
      <c r="DO335" s="26">
        <f t="shared" si="205"/>
        <v>7.9802351475945647E-8</v>
      </c>
      <c r="DP335" s="26">
        <f t="shared" si="205"/>
        <v>5.9851763606959126E-8</v>
      </c>
      <c r="DQ335" s="26">
        <f t="shared" si="204"/>
        <v>4.4505157553892421E-8</v>
      </c>
      <c r="DR335" s="26">
        <f t="shared" si="204"/>
        <v>3.2813124637192205E-8</v>
      </c>
      <c r="DS335" s="26">
        <f t="shared" si="204"/>
        <v>2.3989427255762294E-8</v>
      </c>
      <c r="DT335" s="26">
        <f t="shared" si="204"/>
        <v>1.7392334760427589E-8</v>
      </c>
      <c r="DU335" s="26">
        <f t="shared" si="204"/>
        <v>1.250523243105122E-8</v>
      </c>
      <c r="DV335" s="26">
        <f t="shared" si="204"/>
        <v>8.917665750011962E-9</v>
      </c>
      <c r="DW335" s="26">
        <f t="shared" si="204"/>
        <v>6.3076172378133678E-9</v>
      </c>
      <c r="DX335" s="26">
        <f t="shared" si="204"/>
        <v>4.4255056426593683E-9</v>
      </c>
      <c r="DY335" s="26">
        <f t="shared" si="204"/>
        <v>3.0801519272909381E-9</v>
      </c>
      <c r="DZ335" s="26">
        <f t="shared" si="204"/>
        <v>2.1267715688437349E-9</v>
      </c>
      <c r="EA335" s="26">
        <f t="shared" si="204"/>
        <v>1.4569222558220752E-9</v>
      </c>
      <c r="EB335" s="26">
        <f t="shared" si="204"/>
        <v>9.9025184575407172E-10</v>
      </c>
      <c r="EC335" s="26">
        <f t="shared" si="204"/>
        <v>6.6784426806669738E-10</v>
      </c>
      <c r="ED335" s="26">
        <f t="shared" si="204"/>
        <v>4.4694193324463717E-10</v>
      </c>
      <c r="EE335" s="26">
        <f t="shared" si="210"/>
        <v>2.9682403200216227E-10</v>
      </c>
      <c r="EF335" s="26">
        <f t="shared" si="210"/>
        <v>1.9563402109233617E-10</v>
      </c>
      <c r="EG335" s="26">
        <f t="shared" si="210"/>
        <v>1.2797112657919648E-10</v>
      </c>
      <c r="EH335" s="26">
        <f t="shared" si="210"/>
        <v>8.3085731435747675E-11</v>
      </c>
      <c r="EI335" s="26">
        <f t="shared" si="210"/>
        <v>5.3544138036370628E-11</v>
      </c>
      <c r="EJ335" s="26">
        <f t="shared" si="210"/>
        <v>3.4252500067383716E-11</v>
      </c>
      <c r="EK335" s="26">
        <f t="shared" si="210"/>
        <v>2.1751587634032296E-11</v>
      </c>
      <c r="EL335" s="26">
        <f t="shared" si="210"/>
        <v>1.3712957421455033E-11</v>
      </c>
      <c r="EM335" s="26">
        <f t="shared" si="210"/>
        <v>8.5829301846517665E-12</v>
      </c>
      <c r="EN335" s="26">
        <f t="shared" si="210"/>
        <v>5.3336780433192948E-12</v>
      </c>
      <c r="EO335" s="26">
        <f t="shared" si="210"/>
        <v>3.2909928352395593E-12</v>
      </c>
      <c r="EP335" s="26">
        <f t="shared" si="210"/>
        <v>2.0163125117312763E-12</v>
      </c>
      <c r="EQ335" s="26">
        <f t="shared" si="210"/>
        <v>1.2267076120323026E-12</v>
      </c>
      <c r="ER335" s="26">
        <f t="shared" si="210"/>
        <v>7.4113584893619054E-13</v>
      </c>
      <c r="ES335" s="26">
        <f t="shared" si="208"/>
        <v>4.4468150936171138E-13</v>
      </c>
      <c r="ET335" s="26">
        <f t="shared" si="208"/>
        <v>2.6498144735938117E-13</v>
      </c>
      <c r="EU335" s="26">
        <f t="shared" si="208"/>
        <v>1.5682575455962915E-13</v>
      </c>
      <c r="EV335" s="26">
        <f t="shared" si="208"/>
        <v>9.2188112477622318E-14</v>
      </c>
      <c r="EW335" s="26">
        <f t="shared" si="208"/>
        <v>5.3827958292302852E-14</v>
      </c>
      <c r="EX335" s="26">
        <f t="shared" si="208"/>
        <v>3.1220215809535925E-14</v>
      </c>
      <c r="EY335" s="26">
        <f t="shared" si="209"/>
        <v>1.7987806459798728E-14</v>
      </c>
      <c r="EZ335" s="26">
        <f t="shared" si="209"/>
        <v>1.02956523815951E-14</v>
      </c>
      <c r="FA335" s="26">
        <f t="shared" si="209"/>
        <v>5.8543905699267448E-15</v>
      </c>
      <c r="FB335" s="26">
        <f t="shared" si="209"/>
        <v>3.307350516776762E-15</v>
      </c>
      <c r="FC335" s="26">
        <f t="shared" si="209"/>
        <v>1.8563838384489114E-15</v>
      </c>
      <c r="FD335" s="26">
        <f t="shared" si="209"/>
        <v>1.035290986827254E-15</v>
      </c>
      <c r="FE335" s="26">
        <f t="shared" si="209"/>
        <v>5.7369627932466457E-16</v>
      </c>
      <c r="FF335" s="26">
        <f t="shared" si="209"/>
        <v>3.1589605253953064E-16</v>
      </c>
      <c r="FG335" s="26">
        <f t="shared" si="209"/>
        <v>1.7284878346502475E-16</v>
      </c>
      <c r="FH335" s="26">
        <f t="shared" si="209"/>
        <v>9.3986526009107144E-17</v>
      </c>
    </row>
    <row r="336" spans="2:164" ht="19.2" customHeight="1" x14ac:dyDescent="0.3">
      <c r="B336" s="26">
        <f t="shared" si="195"/>
        <v>9.0588462354209857E-5</v>
      </c>
      <c r="C336" s="3">
        <v>113</v>
      </c>
      <c r="D336" s="26">
        <f t="shared" si="198"/>
        <v>1.490915268667248E-42</v>
      </c>
      <c r="E336" s="26">
        <f t="shared" si="198"/>
        <v>1.2970962837405056E-40</v>
      </c>
      <c r="F336" s="26">
        <f t="shared" si="198"/>
        <v>5.6423688342711423E-39</v>
      </c>
      <c r="G336" s="26">
        <f t="shared" si="198"/>
        <v>1.636286961938652E-37</v>
      </c>
      <c r="H336" s="26">
        <f t="shared" si="198"/>
        <v>3.5589241422165592E-36</v>
      </c>
      <c r="I336" s="26">
        <f t="shared" si="198"/>
        <v>6.1925280074568239E-35</v>
      </c>
      <c r="J336" s="26">
        <f t="shared" si="198"/>
        <v>8.9791656108123045E-34</v>
      </c>
      <c r="K336" s="26">
        <f t="shared" si="198"/>
        <v>1.1159820116295307E-32</v>
      </c>
      <c r="L336" s="26">
        <f t="shared" si="198"/>
        <v>1.2136304376471208E-31</v>
      </c>
      <c r="M336" s="26">
        <f t="shared" si="198"/>
        <v>1.1731760897255474E-30</v>
      </c>
      <c r="N336" s="26">
        <f t="shared" si="198"/>
        <v>1.0206631980612388E-29</v>
      </c>
      <c r="O336" s="26">
        <f t="shared" si="198"/>
        <v>8.0725180210296715E-29</v>
      </c>
      <c r="P336" s="26">
        <f t="shared" si="198"/>
        <v>5.852575565246555E-28</v>
      </c>
      <c r="Q336" s="26">
        <f t="shared" si="198"/>
        <v>3.916723647511161E-27</v>
      </c>
      <c r="R336" s="26">
        <f t="shared" si="198"/>
        <v>2.433963980953356E-26</v>
      </c>
      <c r="S336" s="26">
        <f t="shared" si="198"/>
        <v>1.4116991089529461E-25</v>
      </c>
      <c r="T336" s="26">
        <f t="shared" si="202"/>
        <v>7.6761139049316543E-25</v>
      </c>
      <c r="U336" s="26">
        <f t="shared" si="202"/>
        <v>3.9283641748767605E-24</v>
      </c>
      <c r="V336" s="26">
        <f t="shared" si="202"/>
        <v>1.8987093511904444E-23</v>
      </c>
      <c r="W336" s="26">
        <f t="shared" si="202"/>
        <v>8.694090187029949E-23</v>
      </c>
      <c r="X336" s="26">
        <f t="shared" si="202"/>
        <v>3.7819292313580462E-22</v>
      </c>
      <c r="Y336" s="26">
        <f t="shared" si="202"/>
        <v>1.5667992529911888E-21</v>
      </c>
      <c r="Z336" s="26">
        <f t="shared" si="202"/>
        <v>6.1959788641014974E-21</v>
      </c>
      <c r="AA336" s="26">
        <f t="shared" si="202"/>
        <v>2.3436963529427482E-20</v>
      </c>
      <c r="AB336" s="26">
        <f t="shared" si="202"/>
        <v>8.4958992794174632E-20</v>
      </c>
      <c r="AC336" s="26">
        <f t="shared" si="202"/>
        <v>2.9565729492372801E-19</v>
      </c>
      <c r="AD336" s="26">
        <f t="shared" si="202"/>
        <v>9.8931479455246935E-19</v>
      </c>
      <c r="AE336" s="26">
        <f t="shared" si="202"/>
        <v>3.1877921157801823E-18</v>
      </c>
      <c r="AF336" s="26">
        <f t="shared" si="202"/>
        <v>9.904925502602769E-18</v>
      </c>
      <c r="AG336" s="26">
        <f t="shared" si="202"/>
        <v>2.9714776507808264E-17</v>
      </c>
      <c r="AH336" s="26">
        <f t="shared" si="202"/>
        <v>8.6172851872643396E-17</v>
      </c>
      <c r="AI336" s="26">
        <f t="shared" si="202"/>
        <v>2.4183993912645144E-16</v>
      </c>
      <c r="AJ336" s="26">
        <f t="shared" si="201"/>
        <v>6.5750233450003949E-16</v>
      </c>
      <c r="AK336" s="26">
        <f t="shared" si="201"/>
        <v>1.7334152455001056E-15</v>
      </c>
      <c r="AL336" s="26">
        <f t="shared" si="201"/>
        <v>4.4355037164267391E-15</v>
      </c>
      <c r="AM336" s="26">
        <f t="shared" si="201"/>
        <v>1.102539495226072E-14</v>
      </c>
      <c r="AN336" s="26">
        <f t="shared" si="201"/>
        <v>2.6644704467963496E-14</v>
      </c>
      <c r="AO336" s="26">
        <f t="shared" si="201"/>
        <v>6.2651061857103465E-14</v>
      </c>
      <c r="AP336" s="26">
        <f t="shared" si="201"/>
        <v>1.4343795740968417E-13</v>
      </c>
      <c r="AQ336" s="26">
        <f t="shared" si="201"/>
        <v>3.1997698191391012E-13</v>
      </c>
      <c r="AR336" s="26">
        <f t="shared" si="201"/>
        <v>6.9594993566275627E-13</v>
      </c>
      <c r="AS336" s="26">
        <f t="shared" si="201"/>
        <v>1.4767718146990177E-12</v>
      </c>
      <c r="AT336" s="26">
        <f t="shared" si="201"/>
        <v>3.0590273304479616E-12</v>
      </c>
      <c r="AU336" s="26">
        <f t="shared" si="201"/>
        <v>6.1891948313714643E-12</v>
      </c>
      <c r="AV336" s="26">
        <f t="shared" si="201"/>
        <v>1.2237726143848069E-11</v>
      </c>
      <c r="AW336" s="26">
        <f t="shared" si="201"/>
        <v>2.3659603878106225E-11</v>
      </c>
      <c r="AX336" s="26">
        <f t="shared" si="201"/>
        <v>4.4747511682505319E-11</v>
      </c>
      <c r="AY336" s="26">
        <f t="shared" si="199"/>
        <v>8.283050034846779E-11</v>
      </c>
      <c r="AZ336" s="26">
        <f t="shared" si="199"/>
        <v>1.5013028188159744E-10</v>
      </c>
      <c r="BA336" s="26">
        <f t="shared" si="199"/>
        <v>2.6655784742242833E-10</v>
      </c>
      <c r="BB336" s="26">
        <f t="shared" si="199"/>
        <v>4.6381065451502674E-10</v>
      </c>
      <c r="BC336" s="26">
        <f t="shared" si="199"/>
        <v>7.9120641064327917E-10</v>
      </c>
      <c r="BD336" s="26">
        <f t="shared" si="199"/>
        <v>1.323749187037787E-9</v>
      </c>
      <c r="BE336" s="26">
        <f t="shared" si="199"/>
        <v>2.1729467787224069E-9</v>
      </c>
      <c r="BF336" s="26">
        <f t="shared" si="199"/>
        <v>3.5008586990527742E-9</v>
      </c>
      <c r="BG336" s="26">
        <f t="shared" si="199"/>
        <v>5.5377219421380408E-9</v>
      </c>
      <c r="BH336" s="26">
        <f t="shared" si="199"/>
        <v>8.6032465886787348E-9</v>
      </c>
      <c r="BI336" s="26">
        <f t="shared" si="199"/>
        <v>1.3131271109035978E-8</v>
      </c>
      <c r="BJ336" s="26">
        <f t="shared" si="199"/>
        <v>1.9696906663553859E-8</v>
      </c>
      <c r="BK336" s="26">
        <f t="shared" si="199"/>
        <v>2.9044591181850587E-8</v>
      </c>
      <c r="BL336" s="26">
        <f t="shared" si="199"/>
        <v>4.21146572136835E-8</v>
      </c>
      <c r="BM336" s="26">
        <f t="shared" si="199"/>
        <v>6.006516684574532E-8</v>
      </c>
      <c r="BN336" s="26">
        <f t="shared" si="200"/>
        <v>8.4284992186771613E-8</v>
      </c>
      <c r="BO336" s="26">
        <f t="shared" si="200"/>
        <v>1.1639356063887498E-7</v>
      </c>
      <c r="BP336" s="26">
        <f t="shared" si="200"/>
        <v>1.5822249649347112E-7</v>
      </c>
      <c r="BQ336" s="26">
        <f t="shared" si="200"/>
        <v>2.1177472607587633E-7</v>
      </c>
      <c r="BR336" s="26">
        <f t="shared" si="200"/>
        <v>2.7915759346365485E-7</v>
      </c>
      <c r="BS336" s="26">
        <f t="shared" si="200"/>
        <v>3.6248821837817925E-7</v>
      </c>
      <c r="BT336" s="26">
        <f t="shared" si="200"/>
        <v>4.6377169116031684E-7</v>
      </c>
      <c r="BU336" s="26">
        <f t="shared" si="200"/>
        <v>5.8475561059344443E-7</v>
      </c>
      <c r="BV336" s="26">
        <f t="shared" si="200"/>
        <v>7.2676768745185128E-7</v>
      </c>
      <c r="BW336" s="26">
        <f t="shared" si="200"/>
        <v>8.9054632124381927E-7</v>
      </c>
      <c r="BX336" s="26">
        <f t="shared" si="200"/>
        <v>1.0760768048362808E-6</v>
      </c>
      <c r="BY336" s="26">
        <f t="shared" si="200"/>
        <v>1.2824476989144731E-6</v>
      </c>
      <c r="BZ336" s="26">
        <f t="shared" si="200"/>
        <v>1.5077425649399864E-6</v>
      </c>
      <c r="CA336" s="26">
        <f t="shared" si="200"/>
        <v>1.7489813753303854E-6</v>
      </c>
      <c r="CB336" s="26">
        <f t="shared" si="200"/>
        <v>2.0021234164966274E-6</v>
      </c>
      <c r="CC336" s="26">
        <f t="shared" si="200"/>
        <v>2.2621394446130709E-6</v>
      </c>
      <c r="CD336" s="26">
        <f t="shared" si="207"/>
        <v>2.52315553437612E-6</v>
      </c>
      <c r="CE336" s="26">
        <f t="shared" si="207"/>
        <v>2.77866495557876E-6</v>
      </c>
      <c r="CF336" s="26">
        <f t="shared" si="207"/>
        <v>3.0217981391919022E-6</v>
      </c>
      <c r="CG336" s="26">
        <f t="shared" si="207"/>
        <v>3.2456350383913018E-6</v>
      </c>
      <c r="CH336" s="26">
        <f t="shared" si="207"/>
        <v>3.4435396139029691E-6</v>
      </c>
      <c r="CI336" s="26">
        <f t="shared" si="207"/>
        <v>3.6094933302356408E-6</v>
      </c>
      <c r="CJ336" s="26">
        <f t="shared" si="207"/>
        <v>3.7384038063154847E-6</v>
      </c>
      <c r="CK336" s="26">
        <f t="shared" si="207"/>
        <v>3.8263662488170258E-6</v>
      </c>
      <c r="CL336" s="26">
        <f t="shared" si="207"/>
        <v>3.8708588796172237E-6</v>
      </c>
      <c r="CM336" s="26">
        <f t="shared" si="207"/>
        <v>3.8708588796172245E-6</v>
      </c>
      <c r="CN336" s="26">
        <f t="shared" si="207"/>
        <v>3.8268718468943011E-6</v>
      </c>
      <c r="CO336" s="26">
        <f t="shared" si="207"/>
        <v>3.7408747267393743E-6</v>
      </c>
      <c r="CP336" s="26">
        <f t="shared" si="207"/>
        <v>3.6161789025147268E-6</v>
      </c>
      <c r="CQ336" s="26">
        <f t="shared" si="207"/>
        <v>3.4572259837228732E-6</v>
      </c>
      <c r="CR336" s="26">
        <f t="shared" si="207"/>
        <v>3.269333267216194E-6</v>
      </c>
      <c r="CS336" s="26">
        <f t="shared" si="194"/>
        <v>3.0584085402990224E-6</v>
      </c>
      <c r="CT336" s="26">
        <f t="shared" si="194"/>
        <v>2.8306547128299461E-6</v>
      </c>
      <c r="CU336" s="26">
        <f t="shared" si="194"/>
        <v>2.5922837896442669E-6</v>
      </c>
      <c r="CV336" s="26">
        <f t="shared" si="194"/>
        <v>2.3492571843651117E-6</v>
      </c>
      <c r="CW336" s="26">
        <f t="shared" si="194"/>
        <v>2.1070657220594321E-6</v>
      </c>
      <c r="CX336" s="26">
        <f t="shared" si="194"/>
        <v>1.870558345093574E-6</v>
      </c>
      <c r="CY336" s="26">
        <f t="shared" si="194"/>
        <v>1.64382400023375E-6</v>
      </c>
      <c r="CZ336" s="26">
        <f t="shared" si="194"/>
        <v>1.4301268802033626E-6</v>
      </c>
      <c r="DA336" s="26">
        <f t="shared" si="205"/>
        <v>1.2318914710662637E-6</v>
      </c>
      <c r="DB336" s="26">
        <f t="shared" si="205"/>
        <v>1.0507309606153398E-6</v>
      </c>
      <c r="DC336" s="26">
        <f t="shared" si="205"/>
        <v>8.8751061721878602E-7</v>
      </c>
      <c r="DD336" s="26">
        <f t="shared" si="205"/>
        <v>7.4243676632725186E-7</v>
      </c>
      <c r="DE336" s="26">
        <f t="shared" si="205"/>
        <v>6.1516189209972319E-7</v>
      </c>
      <c r="DF336" s="26">
        <f t="shared" si="205"/>
        <v>5.0489702464788516E-7</v>
      </c>
      <c r="DG336" s="26">
        <f t="shared" si="205"/>
        <v>4.1052374901276722E-7</v>
      </c>
      <c r="DH336" s="26">
        <f t="shared" si="205"/>
        <v>3.3069968670472955E-7</v>
      </c>
      <c r="DI336" s="26">
        <f t="shared" si="205"/>
        <v>2.6395296094781136E-7</v>
      </c>
      <c r="DJ336" s="26">
        <f t="shared" si="205"/>
        <v>2.0876279638599625E-7</v>
      </c>
      <c r="DK336" s="26">
        <f t="shared" si="205"/>
        <v>1.6362489446469974E-7</v>
      </c>
      <c r="DL336" s="26">
        <f t="shared" si="205"/>
        <v>1.2710148052168684E-7</v>
      </c>
      <c r="DM336" s="26">
        <f t="shared" si="205"/>
        <v>9.7856892083068554E-8</v>
      </c>
      <c r="DN336" s="26">
        <f t="shared" si="205"/>
        <v>7.4680259747604902E-8</v>
      </c>
      <c r="DO336" s="26">
        <f t="shared" si="205"/>
        <v>5.6497239982970724E-8</v>
      </c>
      <c r="DP336" s="26">
        <f t="shared" si="205"/>
        <v>4.237292998722797E-8</v>
      </c>
      <c r="DQ336" s="26">
        <f t="shared" si="204"/>
        <v>3.1508076144348818E-8</v>
      </c>
      <c r="DR336" s="26">
        <f t="shared" si="204"/>
        <v>2.3230530716596395E-8</v>
      </c>
      <c r="DS336" s="26">
        <f t="shared" si="204"/>
        <v>1.6983665313814121E-8</v>
      </c>
      <c r="DT336" s="26">
        <f t="shared" si="204"/>
        <v>1.2313157352515185E-8</v>
      </c>
      <c r="DU336" s="26">
        <f t="shared" si="204"/>
        <v>8.8532618980894153E-9</v>
      </c>
      <c r="DV336" s="26">
        <f t="shared" si="204"/>
        <v>6.3133916814244384E-9</v>
      </c>
      <c r="DW336" s="26">
        <f t="shared" si="204"/>
        <v>4.4655697258855984E-9</v>
      </c>
      <c r="DX336" s="26">
        <f t="shared" si="204"/>
        <v>3.1331013399358555E-9</v>
      </c>
      <c r="DY336" s="26">
        <f t="shared" si="204"/>
        <v>2.1806385325953684E-9</v>
      </c>
      <c r="DZ336" s="26">
        <f t="shared" si="204"/>
        <v>1.5056789867920341E-9</v>
      </c>
      <c r="EA336" s="26">
        <f t="shared" si="204"/>
        <v>1.0314493846528032E-9</v>
      </c>
      <c r="EB336" s="26">
        <f t="shared" si="204"/>
        <v>7.0106325363120559E-10</v>
      </c>
      <c r="EC336" s="26">
        <f t="shared" si="204"/>
        <v>4.7281010128616046E-10</v>
      </c>
      <c r="ED336" s="26">
        <f t="shared" si="204"/>
        <v>3.1641906778381592E-10</v>
      </c>
      <c r="EE336" s="26">
        <f t="shared" si="210"/>
        <v>2.101409076121516E-10</v>
      </c>
      <c r="EF336" s="26">
        <f t="shared" si="210"/>
        <v>1.3850196183528313E-10</v>
      </c>
      <c r="EG336" s="26">
        <f t="shared" si="210"/>
        <v>9.0599027666688332E-11</v>
      </c>
      <c r="EH336" s="26">
        <f t="shared" si="210"/>
        <v>5.8821756768671287E-11</v>
      </c>
      <c r="EI336" s="26">
        <f t="shared" si="210"/>
        <v>3.7907354362032545E-11</v>
      </c>
      <c r="EJ336" s="26">
        <f t="shared" si="210"/>
        <v>2.424955756982933E-11</v>
      </c>
      <c r="EK336" s="26">
        <f t="shared" si="210"/>
        <v>1.5399354077191104E-11</v>
      </c>
      <c r="EL336" s="26">
        <f t="shared" si="210"/>
        <v>9.7082884399682253E-12</v>
      </c>
      <c r="EM336" s="26">
        <f t="shared" si="210"/>
        <v>6.0764107501959796E-12</v>
      </c>
      <c r="EN336" s="26">
        <f t="shared" si="210"/>
        <v>3.7760552519074886E-12</v>
      </c>
      <c r="EO336" s="26">
        <f t="shared" si="210"/>
        <v>2.3299064320280214E-12</v>
      </c>
      <c r="EP336" s="26">
        <f t="shared" si="210"/>
        <v>1.427477884411532E-12</v>
      </c>
      <c r="EQ336" s="26">
        <f t="shared" si="210"/>
        <v>8.6846556604057374E-13</v>
      </c>
      <c r="ER336" s="26">
        <f t="shared" si="210"/>
        <v>5.2469794614951868E-13</v>
      </c>
      <c r="ES336" s="26">
        <f t="shared" si="208"/>
        <v>3.1481876768970916E-13</v>
      </c>
      <c r="ET336" s="26">
        <f t="shared" si="208"/>
        <v>1.8759748485620022E-13</v>
      </c>
      <c r="EU336" s="26">
        <f t="shared" si="208"/>
        <v>1.1102708287407443E-13</v>
      </c>
      <c r="EV336" s="26">
        <f t="shared" si="208"/>
        <v>6.5265920338140114E-14</v>
      </c>
      <c r="EW336" s="26">
        <f t="shared" si="208"/>
        <v>3.8108289056497833E-14</v>
      </c>
      <c r="EX336" s="26">
        <f t="shared" si="208"/>
        <v>2.2102807652768936E-14</v>
      </c>
      <c r="EY336" s="26">
        <f t="shared" si="209"/>
        <v>1.2734730237025728E-14</v>
      </c>
      <c r="EZ336" s="26">
        <f t="shared" si="209"/>
        <v>7.2889574382974627E-15</v>
      </c>
      <c r="FA336" s="26">
        <f t="shared" si="209"/>
        <v>4.1447012884437394E-15</v>
      </c>
      <c r="FB336" s="26">
        <f t="shared" si="209"/>
        <v>2.3414870915233861E-15</v>
      </c>
      <c r="FC336" s="26">
        <f t="shared" si="209"/>
        <v>1.3142540449195917E-15</v>
      </c>
      <c r="FD336" s="26">
        <f t="shared" si="209"/>
        <v>7.3294937120514026E-16</v>
      </c>
      <c r="FE336" s="26">
        <f t="shared" si="209"/>
        <v>4.0615665792896864E-16</v>
      </c>
      <c r="FF336" s="26">
        <f t="shared" si="209"/>
        <v>2.2364322303683728E-16</v>
      </c>
      <c r="FG336" s="26">
        <f t="shared" si="209"/>
        <v>1.2237082015223068E-16</v>
      </c>
      <c r="FH336" s="26">
        <f t="shared" si="209"/>
        <v>6.653913345777539E-17</v>
      </c>
    </row>
    <row r="337" spans="2:164" ht="19.2" customHeight="1" x14ac:dyDescent="0.3">
      <c r="B337" s="26">
        <f t="shared" si="195"/>
        <v>6.3570850774883692E-5</v>
      </c>
      <c r="C337" s="3">
        <v>114</v>
      </c>
      <c r="D337" s="26">
        <f t="shared" si="198"/>
        <v>1.04625632888929E-42</v>
      </c>
      <c r="E337" s="26">
        <f t="shared" si="198"/>
        <v>9.1024300613368227E-41</v>
      </c>
      <c r="F337" s="26">
        <f t="shared" si="198"/>
        <v>3.9595570766814777E-39</v>
      </c>
      <c r="G337" s="26">
        <f t="shared" si="198"/>
        <v>1.148271552237643E-37</v>
      </c>
      <c r="H337" s="26">
        <f t="shared" si="198"/>
        <v>2.4974906261168672E-36</v>
      </c>
      <c r="I337" s="26">
        <f t="shared" si="198"/>
        <v>4.3456336894433568E-35</v>
      </c>
      <c r="J337" s="26">
        <f t="shared" si="198"/>
        <v>6.3011688496928039E-34</v>
      </c>
      <c r="K337" s="26">
        <f t="shared" si="198"/>
        <v>7.831452713189638E-33</v>
      </c>
      <c r="L337" s="26">
        <f t="shared" si="198"/>
        <v>8.5167048255937738E-32</v>
      </c>
      <c r="M337" s="26">
        <f t="shared" si="198"/>
        <v>8.2328146647406284E-31</v>
      </c>
      <c r="N337" s="26">
        <f t="shared" si="198"/>
        <v>7.1625487583244352E-30</v>
      </c>
      <c r="O337" s="26">
        <f t="shared" si="198"/>
        <v>5.6649249270383287E-29</v>
      </c>
      <c r="P337" s="26">
        <f t="shared" si="198"/>
        <v>4.107070572102819E-28</v>
      </c>
      <c r="Q337" s="26">
        <f t="shared" si="198"/>
        <v>2.7485779982534285E-27</v>
      </c>
      <c r="R337" s="26">
        <f t="shared" si="198"/>
        <v>1.7080448989146245E-26</v>
      </c>
      <c r="S337" s="26">
        <f t="shared" si="198"/>
        <v>9.9066604137048196E-26</v>
      </c>
      <c r="T337" s="26">
        <f t="shared" si="202"/>
        <v>5.3867465999520033E-25</v>
      </c>
      <c r="U337" s="26">
        <f t="shared" si="202"/>
        <v>2.7567467893871823E-24</v>
      </c>
      <c r="V337" s="26">
        <f t="shared" si="202"/>
        <v>1.3324276148704784E-23</v>
      </c>
      <c r="W337" s="26">
        <f t="shared" si="202"/>
        <v>6.1011159207227308E-23</v>
      </c>
      <c r="X337" s="26">
        <f t="shared" si="202"/>
        <v>2.653985425514401E-22</v>
      </c>
      <c r="Y337" s="26">
        <f t="shared" si="202"/>
        <v>1.0995082477131077E-21</v>
      </c>
      <c r="Z337" s="26">
        <f t="shared" si="202"/>
        <v>4.3480553432290924E-21</v>
      </c>
      <c r="AA337" s="26">
        <f t="shared" si="202"/>
        <v>1.6446991950475319E-20</v>
      </c>
      <c r="AB337" s="26">
        <f t="shared" si="202"/>
        <v>5.9620345820473036E-20</v>
      </c>
      <c r="AC337" s="26">
        <f t="shared" si="202"/>
        <v>2.0747880345524636E-19</v>
      </c>
      <c r="AD337" s="26">
        <f t="shared" si="202"/>
        <v>6.942559961771669E-19</v>
      </c>
      <c r="AE337" s="26">
        <f t="shared" si="202"/>
        <v>2.2370470987930959E-18</v>
      </c>
      <c r="AF337" s="26">
        <f t="shared" si="202"/>
        <v>6.9508249141071608E-18</v>
      </c>
      <c r="AG337" s="26">
        <f t="shared" si="202"/>
        <v>2.0852474742321452E-17</v>
      </c>
      <c r="AH337" s="26">
        <f t="shared" si="202"/>
        <v>6.0472176752731813E-17</v>
      </c>
      <c r="AI337" s="26">
        <f t="shared" si="202"/>
        <v>1.6971223798347359E-16</v>
      </c>
      <c r="AJ337" s="26">
        <f t="shared" si="201"/>
        <v>4.6140514701756859E-16</v>
      </c>
      <c r="AK337" s="26">
        <f t="shared" si="201"/>
        <v>1.2164317512281363E-15</v>
      </c>
      <c r="AL337" s="26">
        <f t="shared" si="201"/>
        <v>3.1126341869661118E-15</v>
      </c>
      <c r="AM337" s="26">
        <f t="shared" si="201"/>
        <v>7.7371192647443135E-15</v>
      </c>
      <c r="AN337" s="26">
        <f t="shared" si="201"/>
        <v>1.8698038223132155E-14</v>
      </c>
      <c r="AO337" s="26">
        <f t="shared" si="201"/>
        <v>4.3965657443581088E-14</v>
      </c>
      <c r="AP337" s="26">
        <f t="shared" si="201"/>
        <v>1.0065821572609349E-13</v>
      </c>
      <c r="AQ337" s="26">
        <f t="shared" si="201"/>
        <v>2.2454525046590036E-13</v>
      </c>
      <c r="AR337" s="26">
        <f t="shared" si="201"/>
        <v>4.8838591976333459E-13</v>
      </c>
      <c r="AS337" s="26">
        <f t="shared" si="201"/>
        <v>1.0363310980343916E-12</v>
      </c>
      <c r="AT337" s="26">
        <f t="shared" si="201"/>
        <v>2.14668584592838E-12</v>
      </c>
      <c r="AU337" s="26">
        <f t="shared" si="201"/>
        <v>4.3432946185062622E-12</v>
      </c>
      <c r="AV337" s="26">
        <f t="shared" si="201"/>
        <v>8.5878779956827982E-12</v>
      </c>
      <c r="AW337" s="26">
        <f t="shared" si="201"/>
        <v>1.6603230791653383E-11</v>
      </c>
      <c r="AX337" s="26">
        <f t="shared" si="201"/>
        <v>3.1401762584214052E-11</v>
      </c>
      <c r="AY337" s="26">
        <f t="shared" si="199"/>
        <v>5.8126666911205081E-11</v>
      </c>
      <c r="AZ337" s="26">
        <f t="shared" si="199"/>
        <v>1.0535458377655892E-10</v>
      </c>
      <c r="BA337" s="26">
        <f t="shared" si="199"/>
        <v>1.8705813854205373E-10</v>
      </c>
      <c r="BB337" s="26">
        <f t="shared" si="199"/>
        <v>3.2548116106317451E-10</v>
      </c>
      <c r="BC337" s="26">
        <f t="shared" si="199"/>
        <v>5.5523256887247293E-10</v>
      </c>
      <c r="BD337" s="26">
        <f t="shared" si="199"/>
        <v>9.2894679792124786E-10</v>
      </c>
      <c r="BE337" s="26">
        <f t="shared" si="199"/>
        <v>1.5248749324367665E-9</v>
      </c>
      <c r="BF337" s="26">
        <f t="shared" si="199"/>
        <v>2.4567429467036849E-9</v>
      </c>
      <c r="BG337" s="26">
        <f t="shared" si="199"/>
        <v>3.8861206611494769E-9</v>
      </c>
      <c r="BH337" s="26">
        <f t="shared" si="199"/>
        <v>6.0373660271429323E-9</v>
      </c>
      <c r="BI337" s="26">
        <f t="shared" si="199"/>
        <v>9.2149270940602742E-9</v>
      </c>
      <c r="BJ337" s="26">
        <f t="shared" si="199"/>
        <v>1.3822390641090338E-8</v>
      </c>
      <c r="BK337" s="26">
        <f t="shared" si="199"/>
        <v>2.0382169250421328E-8</v>
      </c>
      <c r="BL337" s="26">
        <f t="shared" si="199"/>
        <v>2.9554145413111036E-8</v>
      </c>
      <c r="BM337" s="26">
        <f t="shared" si="199"/>
        <v>4.2150994277715742E-8</v>
      </c>
      <c r="BN337" s="26">
        <f t="shared" si="200"/>
        <v>5.9147362938084956E-8</v>
      </c>
      <c r="BO337" s="26">
        <f t="shared" si="200"/>
        <v>8.1679691676402956E-8</v>
      </c>
      <c r="BP337" s="26">
        <f t="shared" si="200"/>
        <v>1.1103333087261058E-7</v>
      </c>
      <c r="BQ337" s="26">
        <f t="shared" si="200"/>
        <v>1.4861384286026312E-7</v>
      </c>
      <c r="BR337" s="26">
        <f t="shared" si="200"/>
        <v>1.9590006558852844E-7</v>
      </c>
      <c r="BS337" s="26">
        <f t="shared" si="200"/>
        <v>2.5437769710749255E-7</v>
      </c>
      <c r="BT337" s="26">
        <f t="shared" si="200"/>
        <v>3.2545381835811497E-7</v>
      </c>
      <c r="BU337" s="26">
        <f t="shared" si="200"/>
        <v>4.1035481445153723E-7</v>
      </c>
      <c r="BV337" s="26">
        <f t="shared" si="200"/>
        <v>5.100124122469098E-7</v>
      </c>
      <c r="BW337" s="26">
        <f t="shared" si="200"/>
        <v>6.2494478683776385E-7</v>
      </c>
      <c r="BX337" s="26">
        <f t="shared" si="200"/>
        <v>7.5514161742896402E-7</v>
      </c>
      <c r="BY337" s="26">
        <f t="shared" si="200"/>
        <v>8.9996329748383487E-7</v>
      </c>
      <c r="BZ337" s="26">
        <f t="shared" si="200"/>
        <v>1.058064957852615E-6</v>
      </c>
      <c r="CA337" s="26">
        <f t="shared" si="200"/>
        <v>1.2273553511090343E-6</v>
      </c>
      <c r="CB337" s="26">
        <f t="shared" si="200"/>
        <v>1.4049988887695539E-6</v>
      </c>
      <c r="CC337" s="26">
        <f t="shared" si="200"/>
        <v>1.587466276921443E-6</v>
      </c>
      <c r="CD337" s="26">
        <f t="shared" si="207"/>
        <v>1.7706354627200726E-6</v>
      </c>
      <c r="CE337" s="26">
        <f t="shared" si="207"/>
        <v>1.9499403197043803E-6</v>
      </c>
      <c r="CF337" s="26">
        <f t="shared" si="207"/>
        <v>2.1205600976785137E-6</v>
      </c>
      <c r="CG337" s="26">
        <f t="shared" si="207"/>
        <v>2.2776386234324777E-6</v>
      </c>
      <c r="CH337" s="26">
        <f t="shared" si="207"/>
        <v>2.4165190273003132E-6</v>
      </c>
      <c r="CI337" s="26">
        <f t="shared" si="207"/>
        <v>2.5329777756039418E-6</v>
      </c>
      <c r="CJ337" s="26">
        <f t="shared" si="207"/>
        <v>2.6234412675897967E-6</v>
      </c>
      <c r="CK337" s="26">
        <f t="shared" si="207"/>
        <v>2.6851692974154388E-6</v>
      </c>
      <c r="CL337" s="26">
        <f t="shared" si="207"/>
        <v>2.7163921962225956E-6</v>
      </c>
      <c r="CM337" s="26">
        <f t="shared" si="207"/>
        <v>2.716392196222596E-6</v>
      </c>
      <c r="CN337" s="26">
        <f t="shared" si="207"/>
        <v>2.6855241030837023E-6</v>
      </c>
      <c r="CO337" s="26">
        <f t="shared" si="207"/>
        <v>2.6251752468346312E-6</v>
      </c>
      <c r="CP337" s="26">
        <f t="shared" si="207"/>
        <v>2.5376694052734758E-6</v>
      </c>
      <c r="CQ337" s="26">
        <f t="shared" si="207"/>
        <v>2.4261234973493689E-6</v>
      </c>
      <c r="CR337" s="26">
        <f t="shared" si="207"/>
        <v>2.2942689594499455E-6</v>
      </c>
      <c r="CS337" s="26">
        <f t="shared" si="207"/>
        <v>2.1462516072273699E-6</v>
      </c>
      <c r="CT337" s="26">
        <f t="shared" ref="CT337:DI349" si="211">$B337*CT$221</f>
        <v>1.9864243598806509E-6</v>
      </c>
      <c r="CU337" s="26">
        <f t="shared" si="211"/>
        <v>1.8191465190485966E-6</v>
      </c>
      <c r="CV337" s="26">
        <f t="shared" si="211"/>
        <v>1.6486015328877869E-6</v>
      </c>
      <c r="CW337" s="26">
        <f t="shared" si="211"/>
        <v>1.4786426119715216E-6</v>
      </c>
      <c r="CX337" s="26">
        <f t="shared" si="211"/>
        <v>1.3126725228726748E-6</v>
      </c>
      <c r="CY337" s="26">
        <f t="shared" si="211"/>
        <v>1.1535607019184134E-6</v>
      </c>
      <c r="CZ337" s="26">
        <f t="shared" si="211"/>
        <v>1.0035978106690198E-6</v>
      </c>
      <c r="DA337" s="26">
        <f t="shared" si="211"/>
        <v>8.6448524285351262E-7</v>
      </c>
      <c r="DB337" s="26">
        <f t="shared" si="211"/>
        <v>7.3735506008093533E-7</v>
      </c>
      <c r="DC337" s="26">
        <f t="shared" si="211"/>
        <v>6.2281446822370538E-7</v>
      </c>
      <c r="DD337" s="26">
        <f t="shared" si="211"/>
        <v>5.2100825707175233E-7</v>
      </c>
      <c r="DE337" s="26">
        <f t="shared" si="211"/>
        <v>4.3169255585945201E-7</v>
      </c>
      <c r="DF337" s="26">
        <f t="shared" si="211"/>
        <v>3.5431370150728552E-7</v>
      </c>
      <c r="DG337" s="26">
        <f t="shared" si="211"/>
        <v>2.8808684141246636E-7</v>
      </c>
      <c r="DH337" s="26">
        <f t="shared" si="211"/>
        <v>2.320699555822648E-7</v>
      </c>
      <c r="DI337" s="26">
        <f t="shared" si="205"/>
        <v>1.8523014803355064E-7</v>
      </c>
      <c r="DJ337" s="26">
        <f t="shared" si="205"/>
        <v>1.4650020799017186E-7</v>
      </c>
      <c r="DK337" s="26">
        <f t="shared" si="205"/>
        <v>1.1482448734364819E-7</v>
      </c>
      <c r="DL337" s="26">
        <f t="shared" si="205"/>
        <v>8.9194021418727026E-8</v>
      </c>
      <c r="DM337" s="26">
        <f t="shared" si="205"/>
        <v>6.8671503216188012E-8</v>
      </c>
      <c r="DN337" s="26">
        <f t="shared" si="205"/>
        <v>5.2407199822880287E-8</v>
      </c>
      <c r="DO337" s="26">
        <f t="shared" si="205"/>
        <v>3.9647185952961651E-8</v>
      </c>
      <c r="DP337" s="26">
        <f t="shared" si="205"/>
        <v>2.9735389464721185E-8</v>
      </c>
      <c r="DQ337" s="26">
        <f t="shared" si="204"/>
        <v>2.2110930627613059E-8</v>
      </c>
      <c r="DR337" s="26">
        <f t="shared" si="204"/>
        <v>1.630212681866403E-8</v>
      </c>
      <c r="DS337" s="26">
        <f t="shared" si="204"/>
        <v>1.1918361623729129E-8</v>
      </c>
      <c r="DT337" s="26">
        <f t="shared" si="204"/>
        <v>8.6408121772035814E-9</v>
      </c>
      <c r="DU337" s="26">
        <f t="shared" si="204"/>
        <v>6.2128153670802505E-9</v>
      </c>
      <c r="DV337" s="26">
        <f t="shared" si="204"/>
        <v>4.4304503027539624E-9</v>
      </c>
      <c r="DW337" s="26">
        <f t="shared" si="204"/>
        <v>3.1337331409723289E-9</v>
      </c>
      <c r="DX337" s="26">
        <f t="shared" si="204"/>
        <v>2.1986676069725158E-9</v>
      </c>
      <c r="DY337" s="26">
        <f t="shared" si="204"/>
        <v>1.5302726544528799E-9</v>
      </c>
      <c r="DZ337" s="26">
        <f t="shared" si="204"/>
        <v>1.0566168328365082E-9</v>
      </c>
      <c r="EA337" s="26">
        <f t="shared" si="204"/>
        <v>7.2382412958090975E-10</v>
      </c>
      <c r="EB337" s="26">
        <f t="shared" si="204"/>
        <v>4.9197421307452699E-10</v>
      </c>
      <c r="EC337" s="26">
        <f t="shared" si="204"/>
        <v>3.3179656230607533E-10</v>
      </c>
      <c r="ED337" s="26">
        <f t="shared" si="204"/>
        <v>2.2204846862022025E-10</v>
      </c>
      <c r="EE337" s="26">
        <f t="shared" si="210"/>
        <v>1.4746730358747384E-10</v>
      </c>
      <c r="EF337" s="26">
        <f t="shared" si="210"/>
        <v>9.7194359182654189E-11</v>
      </c>
      <c r="EG337" s="26">
        <f t="shared" si="210"/>
        <v>6.357826502925455E-11</v>
      </c>
      <c r="EH337" s="26">
        <f t="shared" si="210"/>
        <v>4.1278425802576074E-11</v>
      </c>
      <c r="EI337" s="26">
        <f t="shared" si="210"/>
        <v>2.6601652183882309E-11</v>
      </c>
      <c r="EJ337" s="26">
        <f t="shared" si="210"/>
        <v>1.7017233382336261E-11</v>
      </c>
      <c r="EK337" s="26">
        <f t="shared" si="210"/>
        <v>1.0806564264695439E-11</v>
      </c>
      <c r="EL337" s="26">
        <f t="shared" si="210"/>
        <v>6.8128339929601134E-12</v>
      </c>
      <c r="EM337" s="26">
        <f t="shared" si="210"/>
        <v>4.2641478948743432E-12</v>
      </c>
      <c r="EN337" s="26">
        <f t="shared" si="210"/>
        <v>2.6498633346719047E-12</v>
      </c>
      <c r="EO337" s="26">
        <f t="shared" si="210"/>
        <v>1.6350220575635129E-12</v>
      </c>
      <c r="EP337" s="26">
        <f t="shared" si="210"/>
        <v>1.0017388662537003E-12</v>
      </c>
      <c r="EQ337" s="26">
        <f t="shared" si="210"/>
        <v>6.0944952002846874E-13</v>
      </c>
      <c r="ER337" s="26">
        <f t="shared" si="210"/>
        <v>3.6820908501720369E-13</v>
      </c>
      <c r="ES337" s="26">
        <f t="shared" si="208"/>
        <v>2.2092545101032077E-13</v>
      </c>
      <c r="ET337" s="26">
        <f t="shared" si="208"/>
        <v>1.3164735779382385E-13</v>
      </c>
      <c r="EU337" s="26">
        <f t="shared" si="208"/>
        <v>7.7913742367771019E-14</v>
      </c>
      <c r="EV337" s="26">
        <f t="shared" si="208"/>
        <v>4.5800645851326088E-14</v>
      </c>
      <c r="EW337" s="26">
        <f t="shared" si="208"/>
        <v>2.674265898701585E-14</v>
      </c>
      <c r="EX337" s="26">
        <f t="shared" si="208"/>
        <v>1.5510742212469326E-14</v>
      </c>
      <c r="EY337" s="26">
        <f t="shared" si="209"/>
        <v>8.9366527979127317E-15</v>
      </c>
      <c r="EZ337" s="26">
        <f t="shared" si="209"/>
        <v>5.1150578514367819E-15</v>
      </c>
      <c r="FA337" s="26">
        <f t="shared" si="209"/>
        <v>2.908562307679798E-15</v>
      </c>
      <c r="FB337" s="26">
        <f t="shared" si="209"/>
        <v>1.6431488361567512E-15</v>
      </c>
      <c r="FC337" s="26">
        <f t="shared" si="209"/>
        <v>9.2228354029444413E-16</v>
      </c>
      <c r="FD337" s="26">
        <f t="shared" si="209"/>
        <v>5.1435043593342843E-16</v>
      </c>
      <c r="FE337" s="26">
        <f t="shared" si="209"/>
        <v>2.8502221609050242E-16</v>
      </c>
      <c r="FF337" s="26">
        <f t="shared" si="209"/>
        <v>1.5694261265742865E-16</v>
      </c>
      <c r="FG337" s="26">
        <f t="shared" si="209"/>
        <v>8.5874259755950792E-17</v>
      </c>
      <c r="FH337" s="26">
        <f t="shared" si="209"/>
        <v>4.6694128742298212E-17</v>
      </c>
    </row>
    <row r="338" spans="2:164" ht="19.2" customHeight="1" x14ac:dyDescent="0.3">
      <c r="B338" s="26">
        <f t="shared" si="195"/>
        <v>4.4223200539049579E-5</v>
      </c>
      <c r="C338" s="3">
        <v>115</v>
      </c>
      <c r="D338" s="26">
        <f t="shared" si="198"/>
        <v>7.2783048966211569E-43</v>
      </c>
      <c r="E338" s="26">
        <f t="shared" si="198"/>
        <v>6.3321252600604054E-41</v>
      </c>
      <c r="F338" s="26">
        <f t="shared" si="198"/>
        <v>2.7544744881262485E-39</v>
      </c>
      <c r="G338" s="26">
        <f t="shared" si="198"/>
        <v>7.9879760155662222E-38</v>
      </c>
      <c r="H338" s="26">
        <f t="shared" si="198"/>
        <v>1.7373847833856488E-36</v>
      </c>
      <c r="I338" s="26">
        <f t="shared" si="198"/>
        <v>3.0230495230910341E-35</v>
      </c>
      <c r="J338" s="26">
        <f t="shared" si="198"/>
        <v>4.383421808481956E-34</v>
      </c>
      <c r="K338" s="26">
        <f t="shared" si="198"/>
        <v>5.4479671048275807E-33</v>
      </c>
      <c r="L338" s="26">
        <f t="shared" si="198"/>
        <v>5.9246642265000242E-32</v>
      </c>
      <c r="M338" s="26">
        <f t="shared" si="198"/>
        <v>5.7271754189500102E-31</v>
      </c>
      <c r="N338" s="26">
        <f t="shared" si="198"/>
        <v>4.9826426144865703E-30</v>
      </c>
      <c r="O338" s="26">
        <f t="shared" si="198"/>
        <v>3.9408173405484072E-29</v>
      </c>
      <c r="P338" s="26">
        <f t="shared" si="198"/>
        <v>2.8570925718976165E-28</v>
      </c>
      <c r="Q338" s="26">
        <f t="shared" si="198"/>
        <v>1.9120542596545612E-27</v>
      </c>
      <c r="R338" s="26">
        <f t="shared" si="198"/>
        <v>1.1882051470710446E-26</v>
      </c>
      <c r="S338" s="26">
        <f t="shared" ref="S338" si="212">$B338*S$221</f>
        <v>6.8915898530120572E-26</v>
      </c>
      <c r="T338" s="26">
        <f t="shared" si="202"/>
        <v>3.7473019825753112E-25</v>
      </c>
      <c r="U338" s="26">
        <f t="shared" si="202"/>
        <v>1.9177368969649986E-24</v>
      </c>
      <c r="V338" s="26">
        <f t="shared" si="202"/>
        <v>9.269061668664209E-24</v>
      </c>
      <c r="W338" s="26">
        <f t="shared" si="202"/>
        <v>4.2442545535462532E-23</v>
      </c>
      <c r="X338" s="26">
        <f t="shared" si="202"/>
        <v>1.846250730792629E-22</v>
      </c>
      <c r="Y338" s="26">
        <f t="shared" si="202"/>
        <v>7.6487530275694538E-22</v>
      </c>
      <c r="Z338" s="26">
        <f t="shared" si="202"/>
        <v>3.0247341518115462E-21</v>
      </c>
      <c r="AA338" s="26">
        <f t="shared" si="202"/>
        <v>1.1441385704678496E-20</v>
      </c>
      <c r="AB338" s="26">
        <f t="shared" si="202"/>
        <v>4.1475023179459554E-20</v>
      </c>
      <c r="AC338" s="26">
        <f t="shared" si="202"/>
        <v>1.4433308066451939E-19</v>
      </c>
      <c r="AD338" s="26">
        <f t="shared" si="202"/>
        <v>4.8296069299281237E-19</v>
      </c>
      <c r="AE338" s="26">
        <f t="shared" si="202"/>
        <v>1.556206677421286E-18</v>
      </c>
      <c r="AF338" s="26">
        <f t="shared" si="202"/>
        <v>4.8353564619875957E-18</v>
      </c>
      <c r="AG338" s="26">
        <f t="shared" si="202"/>
        <v>1.4506069385962769E-17</v>
      </c>
      <c r="AH338" s="26">
        <f t="shared" si="202"/>
        <v>4.2067601219291746E-17</v>
      </c>
      <c r="AI338" s="26">
        <f t="shared" si="202"/>
        <v>1.1806068729285135E-16</v>
      </c>
      <c r="AJ338" s="26">
        <f t="shared" si="201"/>
        <v>3.2097749357743939E-16</v>
      </c>
      <c r="AK338" s="26">
        <f t="shared" si="201"/>
        <v>8.4621339215870453E-16</v>
      </c>
      <c r="AL338" s="26">
        <f t="shared" si="201"/>
        <v>2.1653107387590369E-15</v>
      </c>
      <c r="AM338" s="26">
        <f t="shared" si="201"/>
        <v>5.3823438363438773E-15</v>
      </c>
      <c r="AN338" s="26">
        <f t="shared" si="201"/>
        <v>1.300733093783108E-14</v>
      </c>
      <c r="AO338" s="26">
        <f t="shared" si="201"/>
        <v>3.0584805178143403E-14</v>
      </c>
      <c r="AP338" s="26">
        <f t="shared" si="201"/>
        <v>7.0023106592065123E-14</v>
      </c>
      <c r="AQ338" s="26">
        <f t="shared" si="201"/>
        <v>1.5620539162845262E-13</v>
      </c>
      <c r="AR338" s="26">
        <f t="shared" si="201"/>
        <v>3.3974672679188532E-13</v>
      </c>
      <c r="AS338" s="26">
        <f t="shared" si="201"/>
        <v>7.2092598124131677E-13</v>
      </c>
      <c r="AT338" s="26">
        <f t="shared" si="201"/>
        <v>1.49334667542844E-12</v>
      </c>
      <c r="AU338" s="26">
        <f t="shared" si="201"/>
        <v>3.0214223433087078E-12</v>
      </c>
      <c r="AV338" s="26">
        <f t="shared" si="201"/>
        <v>5.9741759969967366E-12</v>
      </c>
      <c r="AW338" s="26">
        <f t="shared" si="201"/>
        <v>1.1550073594193672E-11</v>
      </c>
      <c r="AX338" s="26">
        <f t="shared" si="201"/>
        <v>2.1844704406409804E-11</v>
      </c>
      <c r="AY338" s="26">
        <f t="shared" si="199"/>
        <v>4.0435942199099234E-11</v>
      </c>
      <c r="AZ338" s="26">
        <f t="shared" si="199"/>
        <v>7.3290145235867165E-11</v>
      </c>
      <c r="BA338" s="26">
        <f t="shared" si="199"/>
        <v>1.3012740072490712E-10</v>
      </c>
      <c r="BB338" s="26">
        <f t="shared" si="199"/>
        <v>2.2642167726133907E-10</v>
      </c>
      <c r="BC338" s="26">
        <f t="shared" si="199"/>
        <v>3.8624874356345991E-10</v>
      </c>
      <c r="BD338" s="26">
        <f t="shared" si="199"/>
        <v>6.4622385942347755E-10</v>
      </c>
      <c r="BE338" s="26">
        <f t="shared" si="199"/>
        <v>1.0607825616951433E-9</v>
      </c>
      <c r="BF338" s="26">
        <f t="shared" si="199"/>
        <v>1.7090385716199569E-9</v>
      </c>
      <c r="BG338" s="26">
        <f t="shared" si="199"/>
        <v>2.7033882860170308E-9</v>
      </c>
      <c r="BH338" s="26">
        <f t="shared" si="199"/>
        <v>4.1999068014907404E-9</v>
      </c>
      <c r="BI338" s="26">
        <f t="shared" si="199"/>
        <v>6.4103840654332422E-9</v>
      </c>
      <c r="BJ338" s="26">
        <f t="shared" si="199"/>
        <v>9.6155760981498108E-9</v>
      </c>
      <c r="BK338" s="26">
        <f t="shared" si="199"/>
        <v>1.4178900348119203E-8</v>
      </c>
      <c r="BL338" s="26">
        <f t="shared" si="199"/>
        <v>2.0559405504772919E-8</v>
      </c>
      <c r="BM338" s="26">
        <f t="shared" si="199"/>
        <v>2.9322430801889245E-8</v>
      </c>
      <c r="BN338" s="26">
        <f t="shared" si="200"/>
        <v>4.1145991609102627E-8</v>
      </c>
      <c r="BO338" s="26">
        <f t="shared" si="200"/>
        <v>5.682065507923691E-8</v>
      </c>
      <c r="BP338" s="26">
        <f t="shared" si="200"/>
        <v>7.7240577998337897E-8</v>
      </c>
      <c r="BQ338" s="26">
        <f t="shared" si="200"/>
        <v>1.0338354285931359E-7</v>
      </c>
      <c r="BR338" s="26">
        <f t="shared" si="200"/>
        <v>1.3627830649636779E-7</v>
      </c>
      <c r="BS338" s="26">
        <f t="shared" si="200"/>
        <v>1.769583979878211E-7</v>
      </c>
      <c r="BT338" s="26">
        <f t="shared" si="200"/>
        <v>2.2640265624912373E-7</v>
      </c>
      <c r="BU338" s="26">
        <f t="shared" si="200"/>
        <v>2.8546421874889583E-7</v>
      </c>
      <c r="BV338" s="26">
        <f t="shared" si="200"/>
        <v>3.5479124330219856E-7</v>
      </c>
      <c r="BW338" s="26">
        <f t="shared" si="200"/>
        <v>4.3474419953931448E-7</v>
      </c>
      <c r="BX338" s="26">
        <f t="shared" si="200"/>
        <v>5.2531590777667127E-7</v>
      </c>
      <c r="BY338" s="26">
        <f t="shared" si="200"/>
        <v>6.2606142433658152E-7</v>
      </c>
      <c r="BZ338" s="26">
        <f t="shared" si="200"/>
        <v>7.3604518807138533E-7</v>
      </c>
      <c r="CA338" s="26">
        <f t="shared" si="200"/>
        <v>8.5381241816280749E-7</v>
      </c>
      <c r="CB338" s="26">
        <f t="shared" si="200"/>
        <v>9.7739053131795162E-7</v>
      </c>
      <c r="CC338" s="26">
        <f t="shared" si="200"/>
        <v>1.1043243665540485E-6</v>
      </c>
      <c r="CD338" s="26">
        <f t="shared" si="207"/>
        <v>1.2317464088487475E-6</v>
      </c>
      <c r="CE338" s="26">
        <f t="shared" si="207"/>
        <v>1.3564802224030487E-6</v>
      </c>
      <c r="CF338" s="26">
        <f t="shared" si="207"/>
        <v>1.4751722418633157E-6</v>
      </c>
      <c r="CG338" s="26">
        <f t="shared" si="207"/>
        <v>1.5844442597791167E-6</v>
      </c>
      <c r="CH338" s="26">
        <f t="shared" si="207"/>
        <v>1.6810567146436982E-6</v>
      </c>
      <c r="CI338" s="26">
        <f t="shared" si="207"/>
        <v>1.7620714960723095E-6</v>
      </c>
      <c r="CJ338" s="26">
        <f t="shared" si="207"/>
        <v>1.8250026209320347E-6</v>
      </c>
      <c r="CK338" s="26">
        <f t="shared" si="207"/>
        <v>1.8679438590716121E-6</v>
      </c>
      <c r="CL338" s="26">
        <f t="shared" si="207"/>
        <v>1.8896641365026774E-6</v>
      </c>
      <c r="CM338" s="26">
        <f t="shared" si="207"/>
        <v>1.8896641365026776E-6</v>
      </c>
      <c r="CN338" s="26">
        <f t="shared" si="207"/>
        <v>1.8681906804060562E-6</v>
      </c>
      <c r="CO338" s="26">
        <f t="shared" si="207"/>
        <v>1.8262088673632239E-6</v>
      </c>
      <c r="CP338" s="26">
        <f t="shared" si="207"/>
        <v>1.7653352384511158E-6</v>
      </c>
      <c r="CQ338" s="26">
        <f t="shared" si="207"/>
        <v>1.6877380851126064E-6</v>
      </c>
      <c r="CR338" s="26">
        <f t="shared" si="207"/>
        <v>1.5960131891825728E-6</v>
      </c>
      <c r="CS338" s="26">
        <f t="shared" si="207"/>
        <v>1.4930445963320853E-6</v>
      </c>
      <c r="CT338" s="26">
        <f t="shared" si="211"/>
        <v>1.3818604242648023E-6</v>
      </c>
      <c r="CU338" s="26">
        <f t="shared" si="211"/>
        <v>1.2654932306425035E-6</v>
      </c>
      <c r="CV338" s="26">
        <f t="shared" si="211"/>
        <v>1.1468532402697662E-6</v>
      </c>
      <c r="CW338" s="26">
        <f t="shared" si="211"/>
        <v>1.0286209474584511E-6</v>
      </c>
      <c r="CX338" s="26">
        <f t="shared" si="211"/>
        <v>9.1316349417229669E-7</v>
      </c>
      <c r="CY338" s="26">
        <f t="shared" si="211"/>
        <v>8.0247701003020168E-7</v>
      </c>
      <c r="CZ338" s="26">
        <f t="shared" si="211"/>
        <v>6.9815499872627555E-7</v>
      </c>
      <c r="DA338" s="26">
        <f t="shared" si="211"/>
        <v>6.0138103850679221E-7</v>
      </c>
      <c r="DB338" s="26">
        <f t="shared" si="211"/>
        <v>5.1294265049108611E-7</v>
      </c>
      <c r="DC338" s="26">
        <f t="shared" si="211"/>
        <v>4.3326223876431734E-7</v>
      </c>
      <c r="DD338" s="26">
        <f t="shared" si="211"/>
        <v>3.6244052665861074E-7</v>
      </c>
      <c r="DE338" s="26">
        <f t="shared" si="211"/>
        <v>3.0030786494570609E-7</v>
      </c>
      <c r="DF338" s="26">
        <f t="shared" si="211"/>
        <v>2.4647909670072068E-7</v>
      </c>
      <c r="DG338" s="26">
        <f t="shared" si="211"/>
        <v>2.0040823750432465E-7</v>
      </c>
      <c r="DH338" s="26">
        <f t="shared" si="211"/>
        <v>1.6143996910070614E-7</v>
      </c>
      <c r="DI338" s="26">
        <f t="shared" si="205"/>
        <v>1.288557551537745E-7</v>
      </c>
      <c r="DJ338" s="26">
        <f t="shared" si="205"/>
        <v>1.0191318816707619E-7</v>
      </c>
      <c r="DK338" s="26">
        <f t="shared" si="205"/>
        <v>7.9877904239059715E-8</v>
      </c>
      <c r="DL338" s="26">
        <f t="shared" si="205"/>
        <v>6.2048014899984086E-8</v>
      </c>
      <c r="DM338" s="26">
        <f t="shared" si="205"/>
        <v>4.7771480498217804E-8</v>
      </c>
      <c r="DN338" s="26">
        <f t="shared" si="205"/>
        <v>3.6457182485481981E-8</v>
      </c>
      <c r="DO338" s="26">
        <f t="shared" si="205"/>
        <v>2.7580651097712488E-8</v>
      </c>
      <c r="DP338" s="26">
        <f t="shared" si="205"/>
        <v>2.0685488323284328E-8</v>
      </c>
      <c r="DQ338" s="26">
        <f t="shared" si="204"/>
        <v>1.5381516958339538E-8</v>
      </c>
      <c r="DR338" s="26">
        <f t="shared" si="204"/>
        <v>1.1340609960809774E-8</v>
      </c>
      <c r="DS338" s="26">
        <f t="shared" si="204"/>
        <v>8.2910341730289694E-9</v>
      </c>
      <c r="DT338" s="26">
        <f t="shared" si="204"/>
        <v>6.0109997754459773E-9</v>
      </c>
      <c r="DU338" s="26">
        <f t="shared" si="204"/>
        <v>4.3219585162297449E-9</v>
      </c>
      <c r="DV338" s="26">
        <f t="shared" si="204"/>
        <v>3.0820523845244997E-9</v>
      </c>
      <c r="DW338" s="26">
        <f t="shared" si="204"/>
        <v>2.179988271980753E-9</v>
      </c>
      <c r="DX338" s="26">
        <f t="shared" si="204"/>
        <v>1.5295079005026216E-9</v>
      </c>
      <c r="DY338" s="26">
        <f t="shared" si="204"/>
        <v>1.0645374987498308E-9</v>
      </c>
      <c r="DZ338" s="26">
        <f t="shared" si="204"/>
        <v>7.3503779675583269E-10</v>
      </c>
      <c r="EA338" s="26">
        <f t="shared" si="204"/>
        <v>5.0352982927367699E-10</v>
      </c>
      <c r="EB338" s="26">
        <f t="shared" si="204"/>
        <v>3.4224293083445398E-10</v>
      </c>
      <c r="EC338" s="26">
        <f t="shared" si="204"/>
        <v>2.3081499986509617E-10</v>
      </c>
      <c r="ED338" s="26">
        <f t="shared" si="204"/>
        <v>1.5446849990971864E-10</v>
      </c>
      <c r="EE338" s="26">
        <f t="shared" si="210"/>
        <v>1.0258595032172106E-10</v>
      </c>
      <c r="EF338" s="26">
        <f t="shared" si="210"/>
        <v>6.7613467257498641E-11</v>
      </c>
      <c r="EG338" s="26">
        <f t="shared" si="210"/>
        <v>4.4228358281220613E-11</v>
      </c>
      <c r="EH338" s="26">
        <f t="shared" si="210"/>
        <v>2.8715426645270346E-11</v>
      </c>
      <c r="EI338" s="26">
        <f t="shared" si="210"/>
        <v>1.8505497171396412E-11</v>
      </c>
      <c r="EJ338" s="26">
        <f t="shared" si="210"/>
        <v>1.1838075396407849E-11</v>
      </c>
      <c r="EK338" s="26">
        <f t="shared" si="210"/>
        <v>7.5176099232664018E-12</v>
      </c>
      <c r="EL338" s="26">
        <f t="shared" si="210"/>
        <v>4.7393627777113891E-12</v>
      </c>
      <c r="EM338" s="26">
        <f t="shared" si="210"/>
        <v>2.9663637529560689E-12</v>
      </c>
      <c r="EN338" s="26">
        <f t="shared" si="210"/>
        <v>1.8433831893369795E-12</v>
      </c>
      <c r="EO338" s="26">
        <f t="shared" si="210"/>
        <v>1.1374066487398364E-12</v>
      </c>
      <c r="EP338" s="26">
        <f t="shared" si="210"/>
        <v>6.9686182000257486E-13</v>
      </c>
      <c r="EQ338" s="26">
        <f t="shared" si="210"/>
        <v>4.2396488349806575E-13</v>
      </c>
      <c r="ER338" s="26">
        <f t="shared" si="210"/>
        <v>2.5614545044675071E-13</v>
      </c>
      <c r="ES338" s="26">
        <f t="shared" si="208"/>
        <v>1.5368727026804941E-13</v>
      </c>
      <c r="ET338" s="26">
        <f t="shared" si="208"/>
        <v>9.1580770639181919E-14</v>
      </c>
      <c r="EU338" s="26">
        <f t="shared" si="208"/>
        <v>5.4200864255840776E-14</v>
      </c>
      <c r="EV338" s="26">
        <f t="shared" si="208"/>
        <v>3.1861318853096453E-14</v>
      </c>
      <c r="EW338" s="26">
        <f t="shared" si="208"/>
        <v>1.8603588860532789E-14</v>
      </c>
      <c r="EX338" s="26">
        <f t="shared" si="208"/>
        <v>1.079008153910911E-14</v>
      </c>
      <c r="EY338" s="26">
        <f t="shared" si="209"/>
        <v>6.2168019463740821E-15</v>
      </c>
      <c r="EZ338" s="26">
        <f t="shared" si="209"/>
        <v>3.5583011140429832E-15</v>
      </c>
      <c r="FA338" s="26">
        <f t="shared" si="209"/>
        <v>2.0233476922989924E-15</v>
      </c>
      <c r="FB338" s="26">
        <f t="shared" si="209"/>
        <v>1.1430600599351326E-15</v>
      </c>
      <c r="FC338" s="26">
        <f t="shared" si="209"/>
        <v>6.4158854977004892E-16</v>
      </c>
      <c r="FD338" s="26">
        <f t="shared" si="209"/>
        <v>3.5780899891021151E-16</v>
      </c>
      <c r="FE338" s="26">
        <f t="shared" si="209"/>
        <v>1.982763242368715E-16</v>
      </c>
      <c r="FF338" s="26">
        <f t="shared" si="209"/>
        <v>1.0917746967473311E-16</v>
      </c>
      <c r="FG338" s="26">
        <f t="shared" si="209"/>
        <v>5.9738615482400622E-17</v>
      </c>
      <c r="FH338" s="26">
        <f t="shared" si="209"/>
        <v>3.2482872168555315E-17</v>
      </c>
    </row>
    <row r="339" spans="2:164" ht="19.2" customHeight="1" x14ac:dyDescent="0.3">
      <c r="B339" s="26">
        <f t="shared" si="195"/>
        <v>3.0498758992447866E-5</v>
      </c>
      <c r="C339" s="3">
        <v>116</v>
      </c>
      <c r="D339" s="26">
        <f t="shared" ref="D339:S352" si="213">$B339*D$221</f>
        <v>5.0195206183593985E-43</v>
      </c>
      <c r="E339" s="26">
        <f t="shared" si="213"/>
        <v>4.3669829379726765E-41</v>
      </c>
      <c r="F339" s="26">
        <f t="shared" si="213"/>
        <v>1.8996375780180949E-39</v>
      </c>
      <c r="G339" s="26">
        <f t="shared" si="213"/>
        <v>5.5089489762525446E-38</v>
      </c>
      <c r="H339" s="26">
        <f t="shared" si="213"/>
        <v>1.1981964023349255E-36</v>
      </c>
      <c r="I339" s="26">
        <f t="shared" si="213"/>
        <v>2.0848617400627741E-35</v>
      </c>
      <c r="J339" s="26">
        <f t="shared" si="213"/>
        <v>3.0230495230909924E-34</v>
      </c>
      <c r="K339" s="26">
        <f t="shared" si="213"/>
        <v>3.7572186929845234E-33</v>
      </c>
      <c r="L339" s="26">
        <f t="shared" si="213"/>
        <v>4.0859753286206902E-32</v>
      </c>
      <c r="M339" s="26">
        <f t="shared" si="213"/>
        <v>3.9497761509999916E-31</v>
      </c>
      <c r="N339" s="26">
        <f t="shared" si="213"/>
        <v>3.436305251370035E-30</v>
      </c>
      <c r="O339" s="26">
        <f t="shared" si="213"/>
        <v>2.7178050624471668E-29</v>
      </c>
      <c r="P339" s="26">
        <f t="shared" si="213"/>
        <v>1.9704086702742105E-28</v>
      </c>
      <c r="Q339" s="26">
        <f t="shared" si="213"/>
        <v>1.3186581101065888E-27</v>
      </c>
      <c r="R339" s="26">
        <f t="shared" si="213"/>
        <v>8.1945182556623446E-27</v>
      </c>
      <c r="S339" s="26">
        <f t="shared" si="213"/>
        <v>4.7528205882841584E-26</v>
      </c>
      <c r="T339" s="26">
        <f t="shared" si="202"/>
        <v>2.5843461948795148E-25</v>
      </c>
      <c r="U339" s="26">
        <f t="shared" si="202"/>
        <v>1.3225771703206836E-24</v>
      </c>
      <c r="V339" s="26">
        <f t="shared" si="202"/>
        <v>6.3924563232166704E-24</v>
      </c>
      <c r="W339" s="26">
        <f t="shared" si="202"/>
        <v>2.9270721058939561E-23</v>
      </c>
      <c r="X339" s="26">
        <f t="shared" si="202"/>
        <v>1.273276366063877E-22</v>
      </c>
      <c r="Y339" s="26">
        <f t="shared" si="202"/>
        <v>5.2750020879789134E-22</v>
      </c>
      <c r="Z339" s="26">
        <f t="shared" si="202"/>
        <v>2.086023552973472E-21</v>
      </c>
      <c r="AA339" s="26">
        <f t="shared" si="202"/>
        <v>7.8906108308127247E-21</v>
      </c>
      <c r="AB339" s="26">
        <f t="shared" si="202"/>
        <v>2.8603464261696131E-20</v>
      </c>
      <c r="AC339" s="26">
        <f t="shared" si="202"/>
        <v>9.9540055630702643E-20</v>
      </c>
      <c r="AD339" s="26">
        <f t="shared" si="202"/>
        <v>3.3307633999504166E-19</v>
      </c>
      <c r="AE339" s="26">
        <f t="shared" si="202"/>
        <v>1.0732459844284688E-18</v>
      </c>
      <c r="AF339" s="26">
        <f t="shared" si="202"/>
        <v>3.3347285944741908E-18</v>
      </c>
      <c r="AG339" s="26">
        <f t="shared" si="202"/>
        <v>1.0004185783422559E-17</v>
      </c>
      <c r="AH339" s="26">
        <f t="shared" si="202"/>
        <v>2.9012138771925229E-17</v>
      </c>
      <c r="AI339" s="26">
        <f t="shared" si="202"/>
        <v>8.1421163650241981E-17</v>
      </c>
      <c r="AJ339" s="26">
        <f t="shared" si="201"/>
        <v>2.2136378867409526E-16</v>
      </c>
      <c r="AK339" s="26">
        <f t="shared" si="201"/>
        <v>5.8359544286806977E-16</v>
      </c>
      <c r="AL339" s="26">
        <f t="shared" si="201"/>
        <v>1.4933177508682956E-15</v>
      </c>
      <c r="AM339" s="26">
        <f t="shared" si="201"/>
        <v>3.7119612664440385E-15</v>
      </c>
      <c r="AN339" s="26">
        <f t="shared" si="201"/>
        <v>8.9705730605731228E-15</v>
      </c>
      <c r="AO339" s="26">
        <f t="shared" si="201"/>
        <v>2.109296908837468E-14</v>
      </c>
      <c r="AP339" s="26">
        <f t="shared" si="201"/>
        <v>4.8291797649699897E-14</v>
      </c>
      <c r="AQ339" s="26">
        <f t="shared" si="201"/>
        <v>1.0772785629548414E-13</v>
      </c>
      <c r="AR339" s="26">
        <f t="shared" si="201"/>
        <v>2.3430808744267861E-13</v>
      </c>
      <c r="AS339" s="26">
        <f t="shared" si="201"/>
        <v>4.9719033189056133E-13</v>
      </c>
      <c r="AT339" s="26">
        <f t="shared" si="201"/>
        <v>1.0298942589161614E-12</v>
      </c>
      <c r="AU339" s="26">
        <f t="shared" si="201"/>
        <v>2.0837395471094455E-12</v>
      </c>
      <c r="AV339" s="26">
        <f t="shared" si="201"/>
        <v>4.1201213772391125E-12</v>
      </c>
      <c r="AW339" s="26">
        <f t="shared" si="201"/>
        <v>7.9655679959956041E-12</v>
      </c>
      <c r="AX339" s="26">
        <f t="shared" si="201"/>
        <v>1.5065313383730839E-11</v>
      </c>
      <c r="AY339" s="26">
        <f t="shared" si="199"/>
        <v>2.7886856689033845E-11</v>
      </c>
      <c r="AZ339" s="26">
        <f t="shared" si="199"/>
        <v>5.0544927748873707E-11</v>
      </c>
      <c r="BA339" s="26">
        <f t="shared" si="199"/>
        <v>8.9743034982694198E-11</v>
      </c>
      <c r="BB339" s="26">
        <f t="shared" si="199"/>
        <v>1.5615288086988839E-10</v>
      </c>
      <c r="BC339" s="26">
        <f t="shared" si="199"/>
        <v>2.6637844383686786E-10</v>
      </c>
      <c r="BD339" s="26">
        <f t="shared" si="199"/>
        <v>4.456716271886035E-10</v>
      </c>
      <c r="BE339" s="26">
        <f t="shared" si="199"/>
        <v>7.3157418047940627E-10</v>
      </c>
      <c r="BF339" s="26">
        <f t="shared" si="199"/>
        <v>1.1786472907723795E-9</v>
      </c>
      <c r="BG339" s="26">
        <f t="shared" si="199"/>
        <v>1.8644057144944965E-9</v>
      </c>
      <c r="BH339" s="26">
        <f t="shared" si="199"/>
        <v>2.8964874493039476E-9</v>
      </c>
      <c r="BI339" s="26">
        <f t="shared" si="199"/>
        <v>4.4209545278849772E-9</v>
      </c>
      <c r="BJ339" s="26">
        <f t="shared" si="199"/>
        <v>6.6314317918274302E-9</v>
      </c>
      <c r="BK339" s="26">
        <f t="shared" si="199"/>
        <v>9.7785519642201013E-9</v>
      </c>
      <c r="BL339" s="26">
        <f t="shared" si="199"/>
        <v>1.4178900348119199E-8</v>
      </c>
      <c r="BM339" s="26">
        <f t="shared" si="199"/>
        <v>2.0222366070268366E-8</v>
      </c>
      <c r="BN339" s="26">
        <f t="shared" si="200"/>
        <v>2.8376545937312045E-8</v>
      </c>
      <c r="BO339" s="26">
        <f t="shared" si="200"/>
        <v>3.9186658675335645E-8</v>
      </c>
      <c r="BP339" s="26">
        <f t="shared" si="200"/>
        <v>5.3269364136784547E-8</v>
      </c>
      <c r="BQ339" s="26">
        <f t="shared" si="200"/>
        <v>7.1298995075388398E-8</v>
      </c>
      <c r="BR339" s="26">
        <f t="shared" si="200"/>
        <v>9.3985038963011898E-8</v>
      </c>
      <c r="BS339" s="26">
        <f t="shared" si="200"/>
        <v>1.220402744743589E-7</v>
      </c>
      <c r="BT339" s="26">
        <f t="shared" si="200"/>
        <v>1.5613976293042954E-7</v>
      </c>
      <c r="BU339" s="26">
        <f t="shared" si="200"/>
        <v>1.9687187499923774E-7</v>
      </c>
      <c r="BV339" s="26">
        <f t="shared" si="200"/>
        <v>2.446836160704808E-7</v>
      </c>
      <c r="BW339" s="26">
        <f t="shared" si="200"/>
        <v>2.9982358588918123E-7</v>
      </c>
      <c r="BX339" s="26">
        <f t="shared" si="200"/>
        <v>3.6228683294942705E-7</v>
      </c>
      <c r="BY339" s="26">
        <f t="shared" si="200"/>
        <v>4.3176649954246834E-7</v>
      </c>
      <c r="BZ339" s="26">
        <f t="shared" si="200"/>
        <v>5.0761737108371198E-7</v>
      </c>
      <c r="CA339" s="26">
        <f t="shared" si="200"/>
        <v>5.8883615045710634E-7</v>
      </c>
      <c r="CB339" s="26">
        <f t="shared" si="200"/>
        <v>6.7406243539168819E-7</v>
      </c>
      <c r="CC339" s="26">
        <f t="shared" si="200"/>
        <v>7.6160301141658219E-7</v>
      </c>
      <c r="CD339" s="26">
        <f t="shared" si="207"/>
        <v>8.4948028196465016E-7</v>
      </c>
      <c r="CE339" s="26">
        <f t="shared" si="207"/>
        <v>9.3550360165727133E-7</v>
      </c>
      <c r="CF339" s="26">
        <f t="shared" si="207"/>
        <v>1.0173601668022826E-6</v>
      </c>
      <c r="CG339" s="26">
        <f t="shared" si="207"/>
        <v>1.0927201791580074E-6</v>
      </c>
      <c r="CH339" s="26">
        <f t="shared" si="207"/>
        <v>1.1593494583749596E-6</v>
      </c>
      <c r="CI339" s="26">
        <f t="shared" si="207"/>
        <v>1.2152217214291742E-6</v>
      </c>
      <c r="CJ339" s="26">
        <f t="shared" si="207"/>
        <v>1.2586224971945017E-6</v>
      </c>
      <c r="CK339" s="26">
        <f t="shared" si="207"/>
        <v>1.2882371441873136E-6</v>
      </c>
      <c r="CL339" s="26">
        <f t="shared" si="207"/>
        <v>1.3032166458639103E-6</v>
      </c>
      <c r="CM339" s="26">
        <f t="shared" si="207"/>
        <v>1.3032166458639105E-6</v>
      </c>
      <c r="CN339" s="26">
        <f t="shared" si="207"/>
        <v>1.288407365797275E-6</v>
      </c>
      <c r="CO339" s="26">
        <f t="shared" si="207"/>
        <v>1.259454391284977E-6</v>
      </c>
      <c r="CP339" s="26">
        <f t="shared" si="207"/>
        <v>1.2174725782421439E-6</v>
      </c>
      <c r="CQ339" s="26">
        <f t="shared" si="207"/>
        <v>1.163957300077655E-6</v>
      </c>
      <c r="CR339" s="26">
        <f t="shared" si="207"/>
        <v>1.1006987511603907E-6</v>
      </c>
      <c r="CS339" s="26">
        <f t="shared" si="207"/>
        <v>1.0296859285048823E-6</v>
      </c>
      <c r="CT339" s="26">
        <f t="shared" si="211"/>
        <v>9.5300718914813574E-7</v>
      </c>
      <c r="CU339" s="26">
        <f t="shared" si="211"/>
        <v>8.7275395216724037E-7</v>
      </c>
      <c r="CV339" s="26">
        <f t="shared" si="211"/>
        <v>7.9093326915155971E-7</v>
      </c>
      <c r="CW339" s="26">
        <f t="shared" si="211"/>
        <v>7.0939375686789457E-7</v>
      </c>
      <c r="CX339" s="26">
        <f t="shared" si="211"/>
        <v>6.297679270153745E-7</v>
      </c>
      <c r="CY339" s="26">
        <f t="shared" si="211"/>
        <v>5.5343242071048175E-7</v>
      </c>
      <c r="CZ339" s="26">
        <f t="shared" si="211"/>
        <v>4.814862060181191E-7</v>
      </c>
      <c r="DA339" s="26">
        <f t="shared" si="211"/>
        <v>4.1474554379778609E-7</v>
      </c>
      <c r="DB339" s="26">
        <f t="shared" si="211"/>
        <v>3.5375355206281662E-7</v>
      </c>
      <c r="DC339" s="26">
        <f t="shared" si="211"/>
        <v>2.9880154397539008E-7</v>
      </c>
      <c r="DD339" s="26">
        <f t="shared" si="211"/>
        <v>2.4995898390248916E-7</v>
      </c>
      <c r="DE339" s="26">
        <f t="shared" si="211"/>
        <v>2.0710887237634822E-7</v>
      </c>
      <c r="DF339" s="26">
        <f t="shared" si="211"/>
        <v>1.6998558393153083E-7</v>
      </c>
      <c r="DG339" s="26">
        <f t="shared" si="211"/>
        <v>1.3821257758918889E-7</v>
      </c>
      <c r="DH339" s="26">
        <f t="shared" si="211"/>
        <v>1.113379097246245E-7</v>
      </c>
      <c r="DI339" s="26">
        <f t="shared" si="205"/>
        <v>8.8866038037085513E-8</v>
      </c>
      <c r="DJ339" s="26">
        <f t="shared" si="205"/>
        <v>7.0284957356603994E-8</v>
      </c>
      <c r="DK339" s="26">
        <f t="shared" si="205"/>
        <v>5.5088209820040966E-8</v>
      </c>
      <c r="DL339" s="26">
        <f t="shared" si="205"/>
        <v>4.2791734413781966E-8</v>
      </c>
      <c r="DM339" s="26">
        <f t="shared" si="205"/>
        <v>3.2945848619460427E-8</v>
      </c>
      <c r="DN339" s="26">
        <f t="shared" si="205"/>
        <v>2.5142884472746096E-8</v>
      </c>
      <c r="DO339" s="26">
        <f t="shared" si="205"/>
        <v>1.9021138688077503E-8</v>
      </c>
      <c r="DP339" s="26">
        <f t="shared" si="205"/>
        <v>1.4265854016058102E-8</v>
      </c>
      <c r="DQ339" s="26">
        <f t="shared" si="204"/>
        <v>1.0607942729889296E-8</v>
      </c>
      <c r="DR339" s="26">
        <f t="shared" si="204"/>
        <v>7.8211103177998132E-9</v>
      </c>
      <c r="DS339" s="26">
        <f t="shared" si="204"/>
        <v>5.7179546020889221E-9</v>
      </c>
      <c r="DT339" s="26">
        <f t="shared" si="204"/>
        <v>4.1455170865144508E-9</v>
      </c>
      <c r="DU339" s="26">
        <f t="shared" si="204"/>
        <v>2.9806610456756745E-9</v>
      </c>
      <c r="DV339" s="26">
        <f t="shared" si="204"/>
        <v>2.1255533686375776E-9</v>
      </c>
      <c r="DW339" s="26">
        <f t="shared" si="204"/>
        <v>1.5034401875729273E-9</v>
      </c>
      <c r="DX339" s="26">
        <f t="shared" si="204"/>
        <v>1.05483303482939E-9</v>
      </c>
      <c r="DY339" s="26">
        <f t="shared" si="204"/>
        <v>7.3416379224125973E-10</v>
      </c>
      <c r="DZ339" s="26">
        <f t="shared" si="204"/>
        <v>5.0692261845229641E-10</v>
      </c>
      <c r="EA339" s="26">
        <f t="shared" si="204"/>
        <v>3.4726195122322409E-10</v>
      </c>
      <c r="EB339" s="26">
        <f t="shared" si="204"/>
        <v>2.360296074720363E-10</v>
      </c>
      <c r="EC339" s="26">
        <f t="shared" si="204"/>
        <v>1.5918275852765191E-10</v>
      </c>
      <c r="ED339" s="26">
        <f t="shared" si="204"/>
        <v>1.0652999993773656E-10</v>
      </c>
      <c r="EE339" s="26">
        <f t="shared" si="210"/>
        <v>7.0748931256359077E-11</v>
      </c>
      <c r="EF339" s="26">
        <f t="shared" si="210"/>
        <v>4.66299774189644E-11</v>
      </c>
      <c r="EG339" s="26">
        <f t="shared" si="210"/>
        <v>3.0502316056014096E-11</v>
      </c>
      <c r="EH339" s="26">
        <f t="shared" si="210"/>
        <v>1.9803742513979473E-11</v>
      </c>
      <c r="EI339" s="26">
        <f t="shared" si="210"/>
        <v>1.2762411842342304E-11</v>
      </c>
      <c r="EJ339" s="26">
        <f t="shared" si="210"/>
        <v>8.1641899285571046E-12</v>
      </c>
      <c r="EK339" s="26">
        <f t="shared" si="210"/>
        <v>5.1845585677699122E-12</v>
      </c>
      <c r="EL339" s="26">
        <f t="shared" si="210"/>
        <v>3.2685260535940486E-12</v>
      </c>
      <c r="EM339" s="26">
        <f t="shared" si="210"/>
        <v>2.045768105486936E-12</v>
      </c>
      <c r="EN339" s="26">
        <f t="shared" si="210"/>
        <v>1.2712987512668773E-12</v>
      </c>
      <c r="EO339" s="26">
        <f t="shared" si="210"/>
        <v>7.8441837844126348E-13</v>
      </c>
      <c r="EP339" s="26">
        <f t="shared" si="210"/>
        <v>4.8059435862246352E-13</v>
      </c>
      <c r="EQ339" s="26">
        <f t="shared" si="210"/>
        <v>2.9238957482625111E-13</v>
      </c>
      <c r="ER339" s="26">
        <f t="shared" si="210"/>
        <v>1.7665203479086184E-13</v>
      </c>
      <c r="ES339" s="26">
        <f t="shared" si="208"/>
        <v>1.0599122087451641E-13</v>
      </c>
      <c r="ET339" s="26">
        <f t="shared" si="208"/>
        <v>6.3159152164952804E-14</v>
      </c>
      <c r="EU339" s="26">
        <f t="shared" si="208"/>
        <v>3.7379906383338316E-14</v>
      </c>
      <c r="EV339" s="26">
        <f t="shared" si="208"/>
        <v>2.1973323346962983E-14</v>
      </c>
      <c r="EW339" s="26">
        <f t="shared" si="208"/>
        <v>1.283006128312601E-14</v>
      </c>
      <c r="EX339" s="26">
        <f t="shared" si="208"/>
        <v>7.4414355442131496E-15</v>
      </c>
      <c r="EY339" s="26">
        <f t="shared" si="209"/>
        <v>4.2874496181890057E-15</v>
      </c>
      <c r="EZ339" s="26">
        <f t="shared" si="209"/>
        <v>2.4540007683054959E-15</v>
      </c>
      <c r="FA339" s="26">
        <f t="shared" si="209"/>
        <v>1.3954122015855064E-15</v>
      </c>
      <c r="FB339" s="26">
        <f t="shared" si="209"/>
        <v>7.8831728271388154E-16</v>
      </c>
      <c r="FC339" s="26">
        <f t="shared" si="209"/>
        <v>4.4247486191037684E-16</v>
      </c>
      <c r="FD339" s="26">
        <f t="shared" si="209"/>
        <v>2.4676482683462764E-16</v>
      </c>
      <c r="FE339" s="26">
        <f t="shared" si="209"/>
        <v>1.3674229257715223E-16</v>
      </c>
      <c r="FF339" s="26">
        <f t="shared" si="209"/>
        <v>7.5294806672229427E-17</v>
      </c>
      <c r="FG339" s="26">
        <f t="shared" si="209"/>
        <v>4.1199045160276132E-17</v>
      </c>
      <c r="FH339" s="26">
        <f t="shared" si="209"/>
        <v>2.240198080590013E-17</v>
      </c>
    </row>
    <row r="340" spans="2:164" ht="19.2" customHeight="1" x14ac:dyDescent="0.3">
      <c r="B340" s="26">
        <f t="shared" si="195"/>
        <v>2.085385230252838E-5</v>
      </c>
      <c r="C340" s="3">
        <v>117</v>
      </c>
      <c r="D340" s="26">
        <f t="shared" si="213"/>
        <v>3.43215085016026E-43</v>
      </c>
      <c r="E340" s="26">
        <f t="shared" si="213"/>
        <v>2.9859712396394261E-41</v>
      </c>
      <c r="F340" s="26">
        <f t="shared" si="213"/>
        <v>1.2988974892431371E-39</v>
      </c>
      <c r="G340" s="26">
        <f t="shared" si="213"/>
        <v>3.7668027188051454E-38</v>
      </c>
      <c r="H340" s="26">
        <f t="shared" si="213"/>
        <v>8.1927959134011716E-37</v>
      </c>
      <c r="I340" s="26">
        <f t="shared" si="213"/>
        <v>1.4255464889318062E-35</v>
      </c>
      <c r="J340" s="26">
        <f t="shared" si="213"/>
        <v>2.0670424089510986E-34</v>
      </c>
      <c r="K340" s="26">
        <f t="shared" si="213"/>
        <v>2.5690384225535111E-33</v>
      </c>
      <c r="L340" s="26">
        <f t="shared" si="213"/>
        <v>2.7938292845269576E-32</v>
      </c>
      <c r="M340" s="26">
        <f t="shared" si="213"/>
        <v>2.7007016417093862E-31</v>
      </c>
      <c r="N340" s="26">
        <f t="shared" si="213"/>
        <v>2.3496104282871948E-30</v>
      </c>
      <c r="O340" s="26">
        <f t="shared" si="213"/>
        <v>1.8583282478271159E-29</v>
      </c>
      <c r="P340" s="26">
        <f t="shared" si="213"/>
        <v>1.3472879796746691E-28</v>
      </c>
      <c r="Q340" s="26">
        <f t="shared" si="213"/>
        <v>9.0164657101304895E-28</v>
      </c>
      <c r="R340" s="26">
        <f t="shared" si="213"/>
        <v>5.6030894055810703E-27</v>
      </c>
      <c r="S340" s="26">
        <f t="shared" si="213"/>
        <v>3.2497918552370195E-26</v>
      </c>
      <c r="T340" s="26">
        <f t="shared" si="202"/>
        <v>1.7670743212851319E-25</v>
      </c>
      <c r="U340" s="26">
        <f t="shared" si="202"/>
        <v>9.0432627030473761E-25</v>
      </c>
      <c r="V340" s="26">
        <f t="shared" si="202"/>
        <v>4.3709103064729215E-24</v>
      </c>
      <c r="W340" s="26">
        <f t="shared" si="202"/>
        <v>2.0014168245428688E-23</v>
      </c>
      <c r="X340" s="26">
        <f t="shared" si="202"/>
        <v>8.706163186761521E-23</v>
      </c>
      <c r="Y340" s="26">
        <f t="shared" si="202"/>
        <v>3.6068390345154833E-22</v>
      </c>
      <c r="Z340" s="26">
        <f t="shared" si="202"/>
        <v>1.426340890922027E-21</v>
      </c>
      <c r="AA340" s="26">
        <f t="shared" si="202"/>
        <v>5.3952894569659464E-21</v>
      </c>
      <c r="AB340" s="26">
        <f t="shared" si="202"/>
        <v>1.9557924281501557E-20</v>
      </c>
      <c r="AC340" s="26">
        <f t="shared" si="202"/>
        <v>6.8061576499625496E-20</v>
      </c>
      <c r="AD340" s="26">
        <f t="shared" si="202"/>
        <v>2.2774450597951486E-19</v>
      </c>
      <c r="AE340" s="26">
        <f t="shared" si="202"/>
        <v>7.338434081562154E-19</v>
      </c>
      <c r="AF340" s="26">
        <f t="shared" si="202"/>
        <v>2.2801563039139684E-18</v>
      </c>
      <c r="AG340" s="26">
        <f t="shared" si="202"/>
        <v>6.8404689117418957E-18</v>
      </c>
      <c r="AH340" s="26">
        <f t="shared" si="202"/>
        <v>1.9837359844051366E-17</v>
      </c>
      <c r="AI340" s="26">
        <f t="shared" si="202"/>
        <v>5.5672590530079784E-17</v>
      </c>
      <c r="AJ340" s="26">
        <f t="shared" si="201"/>
        <v>1.5135985550365434E-16</v>
      </c>
      <c r="AK340" s="26">
        <f t="shared" si="201"/>
        <v>3.9903961905508904E-16</v>
      </c>
      <c r="AL340" s="26">
        <f t="shared" si="201"/>
        <v>1.0210719664056686E-15</v>
      </c>
      <c r="AM340" s="26">
        <f t="shared" si="201"/>
        <v>2.5380931736369403E-15</v>
      </c>
      <c r="AN340" s="26">
        <f t="shared" si="201"/>
        <v>6.133725169622626E-15</v>
      </c>
      <c r="AO340" s="26">
        <f t="shared" si="201"/>
        <v>1.4422542966409984E-14</v>
      </c>
      <c r="AP340" s="26">
        <f t="shared" si="201"/>
        <v>3.3020032580991262E-14</v>
      </c>
      <c r="AQ340" s="26">
        <f t="shared" si="201"/>
        <v>7.3660072680672657E-14</v>
      </c>
      <c r="AR340" s="26">
        <f t="shared" si="201"/>
        <v>1.6021065808046343E-13</v>
      </c>
      <c r="AS340" s="26">
        <f t="shared" si="201"/>
        <v>3.3995920129269028E-13</v>
      </c>
      <c r="AT340" s="26">
        <f t="shared" si="201"/>
        <v>7.0420120267771476E-13</v>
      </c>
      <c r="AU340" s="26">
        <f t="shared" si="201"/>
        <v>1.4247791775107269E-12</v>
      </c>
      <c r="AV340" s="26">
        <f t="shared" si="201"/>
        <v>2.8171770100780158E-12</v>
      </c>
      <c r="AW340" s="26">
        <f t="shared" si="201"/>
        <v>5.4465422194841541E-12</v>
      </c>
      <c r="AX340" s="26">
        <f t="shared" si="201"/>
        <v>1.0301068980328743E-11</v>
      </c>
      <c r="AY340" s="26">
        <f t="shared" si="199"/>
        <v>1.9067936197629911E-11</v>
      </c>
      <c r="AZ340" s="26">
        <f t="shared" si="199"/>
        <v>3.456063435820412E-11</v>
      </c>
      <c r="BA340" s="26">
        <f t="shared" si="199"/>
        <v>6.1362758962525725E-11</v>
      </c>
      <c r="BB340" s="26">
        <f t="shared" si="199"/>
        <v>1.0677120059479511E-10</v>
      </c>
      <c r="BC340" s="26">
        <f t="shared" si="199"/>
        <v>1.8213910689700302E-10</v>
      </c>
      <c r="BD340" s="26">
        <f t="shared" si="199"/>
        <v>3.0473273653921497E-10</v>
      </c>
      <c r="BE340" s="26">
        <f t="shared" si="199"/>
        <v>5.0022166186625895E-10</v>
      </c>
      <c r="BF340" s="26">
        <f t="shared" si="199"/>
        <v>8.059126774511967E-10</v>
      </c>
      <c r="BG340" s="26">
        <f t="shared" si="199"/>
        <v>1.2748073261500787E-9</v>
      </c>
      <c r="BH340" s="26">
        <f t="shared" si="199"/>
        <v>1.9805042388402992E-9</v>
      </c>
      <c r="BI340" s="26">
        <f t="shared" si="199"/>
        <v>3.0228748908615123E-9</v>
      </c>
      <c r="BJ340" s="26">
        <f t="shared" si="199"/>
        <v>4.5343123362922439E-9</v>
      </c>
      <c r="BK340" s="26">
        <f t="shared" si="199"/>
        <v>6.6861893772444899E-9</v>
      </c>
      <c r="BL340" s="26">
        <f t="shared" si="199"/>
        <v>9.694974597004546E-9</v>
      </c>
      <c r="BM340" s="26">
        <f t="shared" si="199"/>
        <v>1.38272588514655E-8</v>
      </c>
      <c r="BN340" s="26">
        <f t="shared" si="200"/>
        <v>1.9402766452862866E-8</v>
      </c>
      <c r="BO340" s="26">
        <f t="shared" si="200"/>
        <v>2.6794296530143936E-8</v>
      </c>
      <c r="BP340" s="26">
        <f t="shared" si="200"/>
        <v>3.6423496845664513E-8</v>
      </c>
      <c r="BQ340" s="26">
        <f t="shared" si="200"/>
        <v>4.8751449624197027E-8</v>
      </c>
      <c r="BR340" s="26">
        <f t="shared" si="200"/>
        <v>6.4263274504623292E-8</v>
      </c>
      <c r="BS340" s="26">
        <f t="shared" si="200"/>
        <v>8.3446341520928873E-8</v>
      </c>
      <c r="BT340" s="26">
        <f t="shared" si="200"/>
        <v>1.0676223106354119E-7</v>
      </c>
      <c r="BU340" s="26">
        <f t="shared" si="200"/>
        <v>1.3461324786272618E-7</v>
      </c>
      <c r="BV340" s="26">
        <f t="shared" si="200"/>
        <v>1.6730503662938799E-7</v>
      </c>
      <c r="BW340" s="26">
        <f t="shared" si="200"/>
        <v>2.0500758009516592E-7</v>
      </c>
      <c r="BX340" s="26">
        <f t="shared" si="200"/>
        <v>2.4771749261499193E-7</v>
      </c>
      <c r="BY340" s="26">
        <f t="shared" si="200"/>
        <v>2.9522495695211405E-7</v>
      </c>
      <c r="BZ340" s="26">
        <f t="shared" si="200"/>
        <v>3.4708880074099841E-7</v>
      </c>
      <c r="CA340" s="26">
        <f t="shared" si="200"/>
        <v>4.0262300885955844E-7</v>
      </c>
      <c r="CB340" s="26">
        <f t="shared" si="200"/>
        <v>4.6089739172081076E-7</v>
      </c>
      <c r="CC340" s="26">
        <f t="shared" ref="CC340" si="214">$B340*CC$221</f>
        <v>5.2075419584039626E-7</v>
      </c>
      <c r="CD340" s="26">
        <f t="shared" si="207"/>
        <v>5.808412184373656E-7</v>
      </c>
      <c r="CE340" s="26">
        <f t="shared" si="207"/>
        <v>6.396605823297559E-7</v>
      </c>
      <c r="CF340" s="26">
        <f t="shared" si="207"/>
        <v>6.9563088328360957E-7</v>
      </c>
      <c r="CG340" s="26">
        <f t="shared" si="207"/>
        <v>7.4715909686017327E-7</v>
      </c>
      <c r="CH340" s="26">
        <f t="shared" si="207"/>
        <v>7.9271757837603792E-7</v>
      </c>
      <c r="CI340" s="26">
        <f t="shared" si="207"/>
        <v>8.3092083516524431E-7</v>
      </c>
      <c r="CJ340" s="26">
        <f t="shared" si="207"/>
        <v>8.605965792782887E-7</v>
      </c>
      <c r="CK340" s="26">
        <f t="shared" si="207"/>
        <v>8.808459105554249E-7</v>
      </c>
      <c r="CL340" s="26">
        <f t="shared" si="207"/>
        <v>8.9108830486420904E-7</v>
      </c>
      <c r="CM340" s="26">
        <f t="shared" si="207"/>
        <v>8.9108830486420914E-7</v>
      </c>
      <c r="CN340" s="26">
        <f t="shared" si="207"/>
        <v>8.8096230139984302E-7</v>
      </c>
      <c r="CO340" s="26">
        <f t="shared" si="207"/>
        <v>8.6116539575040856E-7</v>
      </c>
      <c r="CP340" s="26">
        <f t="shared" si="207"/>
        <v>8.3245988255872795E-7</v>
      </c>
      <c r="CQ340" s="26">
        <f t="shared" si="207"/>
        <v>7.9586823936933396E-7</v>
      </c>
      <c r="CR340" s="26">
        <f t="shared" si="207"/>
        <v>7.5261453070795679E-7</v>
      </c>
      <c r="CS340" s="26">
        <f t="shared" si="207"/>
        <v>7.0405875453325039E-7</v>
      </c>
      <c r="CT340" s="26">
        <f t="shared" si="211"/>
        <v>6.5162884728077424E-7</v>
      </c>
      <c r="CU340" s="26">
        <f t="shared" si="211"/>
        <v>5.9675483908870915E-7</v>
      </c>
      <c r="CV340" s="26">
        <f t="shared" si="211"/>
        <v>5.4080907292414149E-7</v>
      </c>
      <c r="CW340" s="26">
        <f t="shared" si="211"/>
        <v>4.8505556025155012E-7</v>
      </c>
      <c r="CX340" s="26">
        <f t="shared" si="211"/>
        <v>4.3061054838657932E-7</v>
      </c>
      <c r="CY340" s="26">
        <f t="shared" si="211"/>
        <v>3.7841533040032802E-7</v>
      </c>
      <c r="CZ340" s="26">
        <f t="shared" si="211"/>
        <v>3.2922133744828542E-7</v>
      </c>
      <c r="DA340" s="26">
        <f t="shared" si="211"/>
        <v>2.8358669661386981E-7</v>
      </c>
      <c r="DB340" s="26">
        <f t="shared" si="211"/>
        <v>2.4188277064124125E-7</v>
      </c>
      <c r="DC340" s="26">
        <f t="shared" si="211"/>
        <v>2.0430874801736001E-7</v>
      </c>
      <c r="DD340" s="26">
        <f t="shared" si="211"/>
        <v>1.7091212574529113E-7</v>
      </c>
      <c r="DE340" s="26">
        <f t="shared" si="211"/>
        <v>1.4161290418895554E-7</v>
      </c>
      <c r="DF340" s="26">
        <f t="shared" si="211"/>
        <v>1.162294590984822E-7</v>
      </c>
      <c r="DG340" s="26">
        <f t="shared" si="211"/>
        <v>9.4504326556709998E-8</v>
      </c>
      <c r="DH340" s="26">
        <f t="shared" si="211"/>
        <v>7.6128485281794247E-8</v>
      </c>
      <c r="DI340" s="26">
        <f t="shared" si="205"/>
        <v>6.0763102931340306E-8</v>
      </c>
      <c r="DJ340" s="26">
        <f t="shared" si="205"/>
        <v>4.8058090500241878E-8</v>
      </c>
      <c r="DK340" s="26">
        <f t="shared" si="205"/>
        <v>3.7667152013703085E-8</v>
      </c>
      <c r="DL340" s="26">
        <f t="shared" si="205"/>
        <v>2.9259305582073033E-8</v>
      </c>
      <c r="DM340" s="26">
        <f t="shared" si="205"/>
        <v>2.2527075979118158E-8</v>
      </c>
      <c r="DN340" s="26">
        <f t="shared" si="205"/>
        <v>1.7191715878800687E-8</v>
      </c>
      <c r="DO340" s="26">
        <f t="shared" si="205"/>
        <v>1.3005906795266622E-8</v>
      </c>
      <c r="DP340" s="26">
        <f t="shared" si="205"/>
        <v>9.7544300964499482E-9</v>
      </c>
      <c r="DQ340" s="26">
        <f t="shared" si="204"/>
        <v>7.2532941742832525E-9</v>
      </c>
      <c r="DR340" s="26">
        <f t="shared" si="204"/>
        <v>5.3477677386665202E-9</v>
      </c>
      <c r="DS340" s="26">
        <f t="shared" si="204"/>
        <v>3.9097125484368554E-9</v>
      </c>
      <c r="DT340" s="26">
        <f t="shared" si="204"/>
        <v>2.8345415976167083E-9</v>
      </c>
      <c r="DU340" s="26">
        <f t="shared" si="204"/>
        <v>2.0380588346500267E-9</v>
      </c>
      <c r="DV340" s="26">
        <f t="shared" si="204"/>
        <v>1.4533698247094496E-9</v>
      </c>
      <c r="DW340" s="26">
        <f t="shared" si="204"/>
        <v>1.0279932906481517E-9</v>
      </c>
      <c r="DX340" s="26">
        <f t="shared" si="204"/>
        <v>7.2125335714829829E-10</v>
      </c>
      <c r="DY340" s="26">
        <f t="shared" si="204"/>
        <v>5.0199233657521855E-10</v>
      </c>
      <c r="DZ340" s="26">
        <f t="shared" si="204"/>
        <v>3.4661375620669716E-10</v>
      </c>
      <c r="EA340" s="26">
        <f t="shared" si="204"/>
        <v>2.374440692124601E-10</v>
      </c>
      <c r="EB340" s="26">
        <f t="shared" si="204"/>
        <v>1.6138776579284475E-10</v>
      </c>
      <c r="EC340" s="26">
        <f t="shared" si="204"/>
        <v>1.0884291181377869E-10</v>
      </c>
      <c r="ED340" s="26">
        <f t="shared" si="204"/>
        <v>7.2841025598452088E-11</v>
      </c>
      <c r="EE340" s="26">
        <f t="shared" si="210"/>
        <v>4.837533761118552E-11</v>
      </c>
      <c r="EF340" s="26">
        <f t="shared" si="210"/>
        <v>3.1883745243736226E-11</v>
      </c>
      <c r="EG340" s="26">
        <f t="shared" si="210"/>
        <v>2.0856284482744606E-11</v>
      </c>
      <c r="EH340" s="26">
        <f t="shared" si="210"/>
        <v>1.3541020522379078E-11</v>
      </c>
      <c r="EI340" s="26">
        <f t="shared" si="210"/>
        <v>8.7264354477553896E-12</v>
      </c>
      <c r="EJ340" s="26">
        <f t="shared" si="210"/>
        <v>5.5823520879022735E-12</v>
      </c>
      <c r="EK340" s="26">
        <f t="shared" si="210"/>
        <v>3.5449973112956537E-12</v>
      </c>
      <c r="EL340" s="26">
        <f t="shared" si="210"/>
        <v>2.2348896092950679E-12</v>
      </c>
      <c r="EM340" s="26">
        <f t="shared" si="210"/>
        <v>1.3988157986235409E-12</v>
      </c>
      <c r="EN340" s="26">
        <f t="shared" si="210"/>
        <v>8.6926410343034033E-13</v>
      </c>
      <c r="EO340" s="26">
        <f t="shared" si="210"/>
        <v>5.3635444679744321E-13</v>
      </c>
      <c r="EP340" s="26">
        <f t="shared" si="210"/>
        <v>3.2861152726322176E-13</v>
      </c>
      <c r="EQ340" s="26">
        <f t="shared" si="210"/>
        <v>1.9992449560769235E-13</v>
      </c>
      <c r="ER340" s="26">
        <f t="shared" si="210"/>
        <v>1.2078771609631536E-13</v>
      </c>
      <c r="ES340" s="26">
        <f t="shared" si="208"/>
        <v>7.2472629657788743E-14</v>
      </c>
      <c r="ET340" s="26">
        <f t="shared" si="208"/>
        <v>4.3185745070053044E-14</v>
      </c>
      <c r="EU340" s="26">
        <f t="shared" si="208"/>
        <v>2.5558910347581664E-14</v>
      </c>
      <c r="EV340" s="26">
        <f t="shared" si="208"/>
        <v>1.5024494596213951E-14</v>
      </c>
      <c r="EW340" s="26">
        <f t="shared" si="208"/>
        <v>8.7726914756416854E-15</v>
      </c>
      <c r="EX340" s="26">
        <f t="shared" si="208"/>
        <v>5.0881610558722215E-15</v>
      </c>
      <c r="EY340" s="26">
        <f t="shared" si="209"/>
        <v>2.9315894825223864E-15</v>
      </c>
      <c r="EZ340" s="26">
        <f t="shared" si="209"/>
        <v>1.6779492432858032E-15</v>
      </c>
      <c r="FA340" s="26">
        <f t="shared" si="209"/>
        <v>9.5412800108410349E-16</v>
      </c>
      <c r="FB340" s="26">
        <f t="shared" si="209"/>
        <v>5.3902036424880598E-16</v>
      </c>
      <c r="FC340" s="26">
        <f t="shared" si="209"/>
        <v>3.025469141267523E-16</v>
      </c>
      <c r="FD340" s="26">
        <f t="shared" si="209"/>
        <v>1.6872808672453112E-16</v>
      </c>
      <c r="FE340" s="26">
        <f t="shared" si="209"/>
        <v>9.3499003471556738E-17</v>
      </c>
      <c r="FF340" s="26">
        <f t="shared" si="209"/>
        <v>5.1483628493831904E-17</v>
      </c>
      <c r="FG340" s="26">
        <f t="shared" si="209"/>
        <v>2.8170287289077595E-17</v>
      </c>
      <c r="FH340" s="26">
        <f t="shared" si="209"/>
        <v>1.5317593713435931E-17</v>
      </c>
    </row>
    <row r="341" spans="2:164" ht="19.2" customHeight="1" x14ac:dyDescent="0.3">
      <c r="B341" s="26">
        <f t="shared" si="195"/>
        <v>1.4138204950866785E-5</v>
      </c>
      <c r="C341" s="3">
        <v>118</v>
      </c>
      <c r="D341" s="26">
        <f t="shared" si="213"/>
        <v>2.3268819323120548E-43</v>
      </c>
      <c r="E341" s="26">
        <f t="shared" si="213"/>
        <v>2.0243872811114879E-41</v>
      </c>
      <c r="F341" s="26">
        <f t="shared" si="213"/>
        <v>8.8060846728348827E-40</v>
      </c>
      <c r="G341" s="26">
        <f t="shared" si="213"/>
        <v>2.5537645551221484E-38</v>
      </c>
      <c r="H341" s="26">
        <f t="shared" si="213"/>
        <v>5.5544379073906582E-37</v>
      </c>
      <c r="I341" s="26">
        <f t="shared" si="213"/>
        <v>9.6647219588597627E-36</v>
      </c>
      <c r="J341" s="26">
        <f t="shared" si="213"/>
        <v>1.4013846840346517E-34</v>
      </c>
      <c r="K341" s="26">
        <f t="shared" si="213"/>
        <v>1.7417209644430692E-33</v>
      </c>
      <c r="L341" s="26">
        <f t="shared" si="213"/>
        <v>1.8941215488318472E-32</v>
      </c>
      <c r="M341" s="26">
        <f t="shared" si="213"/>
        <v>1.8309841638707815E-31</v>
      </c>
      <c r="N341" s="26">
        <f t="shared" si="213"/>
        <v>1.5929562225675996E-30</v>
      </c>
      <c r="O341" s="26">
        <f t="shared" si="213"/>
        <v>1.2598835578488998E-29</v>
      </c>
      <c r="P341" s="26">
        <f t="shared" si="213"/>
        <v>9.1341557944045909E-29</v>
      </c>
      <c r="Q341" s="26">
        <f t="shared" si="213"/>
        <v>6.1128581085630803E-28</v>
      </c>
      <c r="R341" s="26">
        <f t="shared" si="213"/>
        <v>3.798704681749901E-27</v>
      </c>
      <c r="S341" s="26">
        <f t="shared" si="213"/>
        <v>2.2032487154149421E-26</v>
      </c>
      <c r="T341" s="26">
        <f t="shared" si="202"/>
        <v>1.1980164890068764E-25</v>
      </c>
      <c r="U341" s="26">
        <f t="shared" si="202"/>
        <v>6.1310255613880898E-25</v>
      </c>
      <c r="V341" s="26">
        <f t="shared" si="202"/>
        <v>2.9633290213375921E-24</v>
      </c>
      <c r="W341" s="26">
        <f t="shared" si="202"/>
        <v>1.3568927624019532E-23</v>
      </c>
      <c r="X341" s="26">
        <f t="shared" si="202"/>
        <v>5.9024835164485247E-23</v>
      </c>
      <c r="Y341" s="26">
        <f t="shared" si="202"/>
        <v>2.4453145996715292E-22</v>
      </c>
      <c r="Z341" s="26">
        <f t="shared" si="202"/>
        <v>9.6701077350646485E-22</v>
      </c>
      <c r="AA341" s="26">
        <f t="shared" si="202"/>
        <v>3.6578233606549013E-21</v>
      </c>
      <c r="AB341" s="26">
        <f t="shared" si="202"/>
        <v>1.3259609682374019E-20</v>
      </c>
      <c r="AC341" s="26">
        <f t="shared" si="202"/>
        <v>4.614344169466163E-20</v>
      </c>
      <c r="AD341" s="26">
        <f t="shared" si="202"/>
        <v>1.5440305490136695E-19</v>
      </c>
      <c r="AE341" s="26">
        <f t="shared" si="202"/>
        <v>4.9752095468218297E-19</v>
      </c>
      <c r="AF341" s="26">
        <f t="shared" si="202"/>
        <v>1.5458686806196491E-18</v>
      </c>
      <c r="AG341" s="26">
        <f t="shared" si="202"/>
        <v>4.6376060418589411E-18</v>
      </c>
      <c r="AH341" s="26">
        <f t="shared" si="202"/>
        <v>1.3449057521390839E-17</v>
      </c>
      <c r="AI341" s="26">
        <f t="shared" si="202"/>
        <v>3.7744129172935683E-17</v>
      </c>
      <c r="AJ341" s="26">
        <f t="shared" si="201"/>
        <v>1.0261685118891882E-16</v>
      </c>
      <c r="AK341" s="26">
        <f t="shared" si="201"/>
        <v>2.7053533495260436E-16</v>
      </c>
      <c r="AL341" s="26">
        <f t="shared" si="201"/>
        <v>6.9225218061401675E-16</v>
      </c>
      <c r="AM341" s="26">
        <f t="shared" si="201"/>
        <v>1.7207411346691226E-15</v>
      </c>
      <c r="AN341" s="26">
        <f t="shared" si="201"/>
        <v>4.1584577421170602E-15</v>
      </c>
      <c r="AO341" s="26">
        <f t="shared" si="201"/>
        <v>9.7779952314644556E-15</v>
      </c>
      <c r="AP341" s="26">
        <f t="shared" si="201"/>
        <v>2.2386462766773875E-14</v>
      </c>
      <c r="AQ341" s="26">
        <f t="shared" si="201"/>
        <v>4.9939032325880072E-14</v>
      </c>
      <c r="AR341" s="26">
        <f t="shared" si="201"/>
        <v>1.0861739530878943E-13</v>
      </c>
      <c r="AS341" s="26">
        <f t="shared" si="201"/>
        <v>2.3048081443572366E-13</v>
      </c>
      <c r="AT341" s="26">
        <f t="shared" si="201"/>
        <v>4.7742454418828405E-13</v>
      </c>
      <c r="AU341" s="26">
        <f t="shared" si="201"/>
        <v>9.659519847530411E-13</v>
      </c>
      <c r="AV341" s="26">
        <f t="shared" si="201"/>
        <v>1.9099505153071411E-12</v>
      </c>
      <c r="AW341" s="26">
        <f t="shared" si="201"/>
        <v>3.692570996260466E-12</v>
      </c>
      <c r="AX341" s="26">
        <f t="shared" si="201"/>
        <v>6.9837755798839359E-12</v>
      </c>
      <c r="AY341" s="26">
        <f t="shared" si="201"/>
        <v>1.2927414371274595E-11</v>
      </c>
      <c r="AZ341" s="26">
        <f t="shared" ref="AZ341:BO356" si="215">$B341*AZ$221</f>
        <v>2.3430938547935141E-11</v>
      </c>
      <c r="BA341" s="26">
        <f t="shared" si="215"/>
        <v>4.1601870483068544E-11</v>
      </c>
      <c r="BB341" s="26">
        <f t="shared" si="215"/>
        <v>7.2387254640539495E-11</v>
      </c>
      <c r="BC341" s="26">
        <f t="shared" si="215"/>
        <v>1.2348414026915535E-10</v>
      </c>
      <c r="BD341" s="26">
        <f t="shared" si="215"/>
        <v>2.0659846545031648E-10</v>
      </c>
      <c r="BE341" s="26">
        <f t="shared" si="215"/>
        <v>3.3913333007882167E-10</v>
      </c>
      <c r="BF341" s="26">
        <f t="shared" si="215"/>
        <v>5.4638147623810283E-10</v>
      </c>
      <c r="BG341" s="26">
        <f t="shared" si="215"/>
        <v>8.6427615332209243E-10</v>
      </c>
      <c r="BH341" s="26">
        <f t="shared" si="215"/>
        <v>1.3427147381968212E-9</v>
      </c>
      <c r="BI341" s="26">
        <f t="shared" si="215"/>
        <v>2.0494067056688342E-9</v>
      </c>
      <c r="BJ341" s="26">
        <f t="shared" si="215"/>
        <v>3.074110058503235E-9</v>
      </c>
      <c r="BK341" s="26">
        <f t="shared" si="215"/>
        <v>4.5330097472844278E-9</v>
      </c>
      <c r="BL341" s="26">
        <f t="shared" si="215"/>
        <v>6.572864133562444E-9</v>
      </c>
      <c r="BM341" s="26">
        <f t="shared" si="215"/>
        <v>9.3744127806546337E-9</v>
      </c>
      <c r="BN341" s="26">
        <f t="shared" si="215"/>
        <v>1.3154417934144397E-8</v>
      </c>
      <c r="BO341" s="26">
        <f t="shared" si="215"/>
        <v>1.816562476619939E-8</v>
      </c>
      <c r="BP341" s="26">
        <f t="shared" ref="BP341:CE356" si="216">$B341*BP$221</f>
        <v>2.4693896166552366E-8</v>
      </c>
      <c r="BQ341" s="26">
        <f t="shared" si="216"/>
        <v>3.30518302536931E-8</v>
      </c>
      <c r="BR341" s="26">
        <f t="shared" si="216"/>
        <v>4.3568321698049953E-8</v>
      </c>
      <c r="BS341" s="26">
        <f t="shared" si="216"/>
        <v>5.6573790861647032E-8</v>
      </c>
      <c r="BT341" s="26">
        <f t="shared" si="216"/>
        <v>7.238117360240124E-8</v>
      </c>
      <c r="BU341" s="26">
        <f t="shared" si="216"/>
        <v>9.1263218889984398E-8</v>
      </c>
      <c r="BV341" s="26">
        <f t="shared" si="216"/>
        <v>1.1342714347755187E-7</v>
      </c>
      <c r="BW341" s="26">
        <f t="shared" si="216"/>
        <v>1.3898818989502858E-7</v>
      </c>
      <c r="BX341" s="26">
        <f t="shared" si="216"/>
        <v>1.6794406278982609E-7</v>
      </c>
      <c r="BY341" s="26">
        <f t="shared" si="216"/>
        <v>2.0015251318787515E-7</v>
      </c>
      <c r="BZ341" s="26">
        <f t="shared" si="216"/>
        <v>2.3531444118033935E-7</v>
      </c>
      <c r="CA341" s="26">
        <f t="shared" si="216"/>
        <v>2.729647517691938E-7</v>
      </c>
      <c r="CB341" s="26">
        <f t="shared" si="216"/>
        <v>3.1247280794631432E-7</v>
      </c>
      <c r="CC341" s="26">
        <f t="shared" si="216"/>
        <v>3.5305369209518607E-7</v>
      </c>
      <c r="CD341" s="26">
        <f t="shared" si="207"/>
        <v>3.9379065656770788E-7</v>
      </c>
      <c r="CE341" s="26">
        <f t="shared" si="207"/>
        <v>4.3366819141000661E-7</v>
      </c>
      <c r="CF341" s="26">
        <f t="shared" si="207"/>
        <v>4.7161415815838226E-7</v>
      </c>
      <c r="CG341" s="26">
        <f t="shared" si="207"/>
        <v>5.0654854024418831E-7</v>
      </c>
      <c r="CH341" s="26">
        <f t="shared" si="207"/>
        <v>5.3743564635663915E-7</v>
      </c>
      <c r="CI341" s="26">
        <f t="shared" si="207"/>
        <v>5.6333615943406738E-7</v>
      </c>
      <c r="CJ341" s="26">
        <f t="shared" si="207"/>
        <v>5.8345530798528406E-7</v>
      </c>
      <c r="CK341" s="26">
        <f t="shared" si="207"/>
        <v>5.9718366817317305E-7</v>
      </c>
      <c r="CL341" s="26">
        <f t="shared" si="207"/>
        <v>6.041276643147217E-7</v>
      </c>
      <c r="CM341" s="26">
        <f t="shared" si="207"/>
        <v>6.0412766431472181E-7</v>
      </c>
      <c r="CN341" s="26">
        <f t="shared" si="207"/>
        <v>5.9726257722023616E-7</v>
      </c>
      <c r="CO341" s="26">
        <f t="shared" si="207"/>
        <v>5.8384094627146697E-7</v>
      </c>
      <c r="CP341" s="26">
        <f t="shared" si="207"/>
        <v>5.6437958139575115E-7</v>
      </c>
      <c r="CQ341" s="26">
        <f t="shared" si="207"/>
        <v>5.3957168770802625E-7</v>
      </c>
      <c r="CR341" s="26">
        <f t="shared" si="207"/>
        <v>5.1024713946302464E-7</v>
      </c>
      <c r="CS341" s="26">
        <f t="shared" si="207"/>
        <v>4.7732796917508795E-7</v>
      </c>
      <c r="CT341" s="26">
        <f t="shared" si="211"/>
        <v>4.4178226934290048E-7</v>
      </c>
      <c r="CU341" s="26">
        <f t="shared" si="211"/>
        <v>4.0457955192455107E-7</v>
      </c>
      <c r="CV341" s="26">
        <f t="shared" si="211"/>
        <v>3.666502189316236E-7</v>
      </c>
      <c r="CW341" s="26">
        <f t="shared" si="211"/>
        <v>3.2885122728918847E-7</v>
      </c>
      <c r="CX341" s="26">
        <f t="shared" si="211"/>
        <v>2.9193935483836064E-7</v>
      </c>
      <c r="CY341" s="26">
        <f t="shared" si="211"/>
        <v>2.5655276637310529E-7</v>
      </c>
      <c r="CZ341" s="26">
        <f t="shared" si="211"/>
        <v>2.2320090674460164E-7</v>
      </c>
      <c r="DA341" s="26">
        <f t="shared" si="211"/>
        <v>1.9226216719584511E-7</v>
      </c>
      <c r="DB341" s="26">
        <f t="shared" si="211"/>
        <v>1.6398831907880863E-7</v>
      </c>
      <c r="DC341" s="26">
        <f t="shared" si="211"/>
        <v>1.3851440543549916E-7</v>
      </c>
      <c r="DD341" s="26">
        <f t="shared" si="211"/>
        <v>1.158726276239269E-7</v>
      </c>
      <c r="DE341" s="26">
        <f t="shared" si="211"/>
        <v>9.6008748602682307E-8</v>
      </c>
      <c r="DF341" s="26">
        <f t="shared" si="211"/>
        <v>7.8799633287107055E-8</v>
      </c>
      <c r="DG341" s="26">
        <f t="shared" si="211"/>
        <v>6.4070729868956332E-8</v>
      </c>
      <c r="DH341" s="26">
        <f t="shared" si="211"/>
        <v>5.1612532394437095E-8</v>
      </c>
      <c r="DI341" s="26">
        <f t="shared" si="205"/>
        <v>4.1195324021247917E-8</v>
      </c>
      <c r="DJ341" s="26">
        <f t="shared" si="205"/>
        <v>3.258175627135062E-8</v>
      </c>
      <c r="DK341" s="26">
        <f t="shared" si="205"/>
        <v>2.5537052212680215E-8</v>
      </c>
      <c r="DL341" s="26">
        <f t="shared" si="205"/>
        <v>1.9836817343778448E-8</v>
      </c>
      <c r="DM341" s="26">
        <f t="shared" si="205"/>
        <v>1.5272593884147999E-8</v>
      </c>
      <c r="DN341" s="26">
        <f t="shared" si="205"/>
        <v>1.1655400595797148E-8</v>
      </c>
      <c r="DO341" s="26">
        <f t="shared" si="205"/>
        <v>8.8175639289943744E-9</v>
      </c>
      <c r="DP341" s="26">
        <f t="shared" si="205"/>
        <v>6.613172946745768E-9</v>
      </c>
      <c r="DQ341" s="26">
        <f t="shared" si="204"/>
        <v>4.9174875757852862E-9</v>
      </c>
      <c r="DR341" s="26">
        <f t="shared" si="204"/>
        <v>3.625605246553595E-9</v>
      </c>
      <c r="DS341" s="26">
        <f t="shared" si="204"/>
        <v>2.6506525752114436E-9</v>
      </c>
      <c r="DT341" s="26">
        <f t="shared" si="204"/>
        <v>1.9217231170282884E-9</v>
      </c>
      <c r="DU341" s="26">
        <f t="shared" si="204"/>
        <v>1.3817348031525688E-9</v>
      </c>
      <c r="DV341" s="26">
        <f t="shared" si="204"/>
        <v>9.8533547437929384E-10</v>
      </c>
      <c r="DW341" s="26">
        <f t="shared" si="204"/>
        <v>6.9694460382925965E-10</v>
      </c>
      <c r="DX341" s="26">
        <f t="shared" si="204"/>
        <v>4.8898532688020525E-10</v>
      </c>
      <c r="DY341" s="26">
        <f t="shared" si="204"/>
        <v>3.4033378750862483E-10</v>
      </c>
      <c r="DZ341" s="26">
        <f t="shared" si="204"/>
        <v>2.3499237708928764E-10</v>
      </c>
      <c r="EA341" s="26">
        <f t="shared" si="204"/>
        <v>1.6097902997455018E-10</v>
      </c>
      <c r="EB341" s="26">
        <f t="shared" si="204"/>
        <v>1.0941543443582762E-10</v>
      </c>
      <c r="EC341" s="26">
        <f t="shared" si="204"/>
        <v>7.3791804619511419E-11</v>
      </c>
      <c r="ED341" s="26">
        <f t="shared" si="204"/>
        <v>4.9383746168442393E-11</v>
      </c>
      <c r="EE341" s="26">
        <f t="shared" si="210"/>
        <v>3.2796839058431059E-11</v>
      </c>
      <c r="EF341" s="26">
        <f t="shared" si="210"/>
        <v>2.1616098470329777E-11</v>
      </c>
      <c r="EG341" s="26">
        <f t="shared" si="210"/>
        <v>1.4139853886606599E-11</v>
      </c>
      <c r="EH341" s="26">
        <f t="shared" si="210"/>
        <v>9.1803528965282448E-12</v>
      </c>
      <c r="EI341" s="26">
        <f t="shared" si="210"/>
        <v>5.9162274222070803E-12</v>
      </c>
      <c r="EJ341" s="26">
        <f t="shared" si="210"/>
        <v>3.7846454833235989E-12</v>
      </c>
      <c r="EK341" s="26">
        <f t="shared" si="210"/>
        <v>2.4033880076580849E-12</v>
      </c>
      <c r="EL341" s="26">
        <f t="shared" si="210"/>
        <v>1.5151793961322588E-12</v>
      </c>
      <c r="EM341" s="26">
        <f t="shared" si="210"/>
        <v>9.483496939820675E-13</v>
      </c>
      <c r="EN341" s="26">
        <f t="shared" si="210"/>
        <v>5.8933159554599711E-13</v>
      </c>
      <c r="EO341" s="26">
        <f t="shared" si="210"/>
        <v>3.6363013342199758E-13</v>
      </c>
      <c r="EP341" s="26">
        <f t="shared" si="210"/>
        <v>2.2278747611066017E-13</v>
      </c>
      <c r="EQ341" s="26">
        <f t="shared" si="210"/>
        <v>1.3554203092047021E-13</v>
      </c>
      <c r="ER341" s="26">
        <f t="shared" si="210"/>
        <v>8.1889977014451594E-14</v>
      </c>
      <c r="ES341" s="26">
        <f t="shared" si="208"/>
        <v>4.9133986208670632E-14</v>
      </c>
      <c r="ET341" s="26">
        <f t="shared" si="208"/>
        <v>2.9278471233934449E-14</v>
      </c>
      <c r="EU341" s="26">
        <f t="shared" si="208"/>
        <v>1.7328074811919877E-14</v>
      </c>
      <c r="EV341" s="26">
        <f t="shared" si="208"/>
        <v>1.0186098031331554E-14</v>
      </c>
      <c r="EW341" s="26">
        <f t="shared" si="208"/>
        <v>5.947587441113043E-15</v>
      </c>
      <c r="EX341" s="26">
        <f t="shared" si="208"/>
        <v>3.4496007158455948E-15</v>
      </c>
      <c r="EY341" s="26">
        <f t="shared" si="209"/>
        <v>1.9875182932355283E-15</v>
      </c>
      <c r="EZ341" s="26">
        <f t="shared" si="209"/>
        <v>1.1375927073124159E-15</v>
      </c>
      <c r="FA341" s="26">
        <f t="shared" si="209"/>
        <v>6.4686644141295554E-16</v>
      </c>
      <c r="FB341" s="26">
        <f t="shared" si="209"/>
        <v>3.6543753508393848E-16</v>
      </c>
      <c r="FC341" s="26">
        <f t="shared" si="209"/>
        <v>2.0511655195034179E-16</v>
      </c>
      <c r="FD341" s="26">
        <f t="shared" si="209"/>
        <v>1.1439192320307265E-16</v>
      </c>
      <c r="FE341" s="26">
        <f t="shared" si="209"/>
        <v>6.3389154895971061E-17</v>
      </c>
      <c r="FF341" s="26">
        <f t="shared" si="209"/>
        <v>3.4904154911072692E-17</v>
      </c>
      <c r="FG341" s="26">
        <f t="shared" si="209"/>
        <v>1.9098499857001875E-17</v>
      </c>
      <c r="FH341" s="26">
        <f t="shared" si="209"/>
        <v>1.0384809297244763E-17</v>
      </c>
    </row>
    <row r="342" spans="2:164" ht="19.2" customHeight="1" x14ac:dyDescent="0.3">
      <c r="B342" s="26">
        <f t="shared" si="195"/>
        <v>9.5046755972213612E-6</v>
      </c>
      <c r="C342" s="3">
        <v>119</v>
      </c>
      <c r="D342" s="26">
        <f t="shared" si="213"/>
        <v>1.5642903746635652E-43</v>
      </c>
      <c r="E342" s="26">
        <f t="shared" si="213"/>
        <v>1.3609326259573017E-41</v>
      </c>
      <c r="F342" s="26">
        <f t="shared" si="213"/>
        <v>5.9200569229142022E-40</v>
      </c>
      <c r="G342" s="26">
        <f t="shared" si="213"/>
        <v>1.7168165076451405E-38</v>
      </c>
      <c r="H342" s="26">
        <f t="shared" si="213"/>
        <v>3.7340759041281708E-37</v>
      </c>
      <c r="I342" s="26">
        <f t="shared" si="213"/>
        <v>6.4972920731830291E-36</v>
      </c>
      <c r="J342" s="26">
        <f t="shared" si="213"/>
        <v>9.4210735061152981E-35</v>
      </c>
      <c r="K342" s="26">
        <f t="shared" si="213"/>
        <v>1.1709048500457599E-33</v>
      </c>
      <c r="L342" s="26">
        <f t="shared" si="213"/>
        <v>1.2733590244247702E-32</v>
      </c>
      <c r="M342" s="26">
        <f t="shared" si="213"/>
        <v>1.2309137236106084E-31</v>
      </c>
      <c r="N342" s="26">
        <f t="shared" si="213"/>
        <v>1.0708949395412425E-30</v>
      </c>
      <c r="O342" s="26">
        <f t="shared" si="213"/>
        <v>8.4698054309169674E-30</v>
      </c>
      <c r="P342" s="26">
        <f t="shared" si="213"/>
        <v>6.1406089374148467E-29</v>
      </c>
      <c r="Q342" s="26">
        <f t="shared" si="213"/>
        <v>4.1094844427314797E-28</v>
      </c>
      <c r="R342" s="26">
        <f t="shared" si="213"/>
        <v>2.5537510465545536E-27</v>
      </c>
      <c r="S342" s="26">
        <f t="shared" si="213"/>
        <v>1.4811756070016408E-26</v>
      </c>
      <c r="T342" s="26">
        <f t="shared" si="202"/>
        <v>8.0538923630714321E-26</v>
      </c>
      <c r="U342" s="26">
        <f t="shared" si="202"/>
        <v>4.1216978563953512E-25</v>
      </c>
      <c r="V342" s="26">
        <f t="shared" si="202"/>
        <v>1.9921539639244303E-24</v>
      </c>
      <c r="W342" s="26">
        <f t="shared" si="202"/>
        <v>9.1219681506013602E-24</v>
      </c>
      <c r="X342" s="26">
        <f t="shared" si="202"/>
        <v>3.9680561455116104E-23</v>
      </c>
      <c r="Y342" s="26">
        <f t="shared" si="202"/>
        <v>1.6439089745690938E-22</v>
      </c>
      <c r="Z342" s="26">
        <f t="shared" si="202"/>
        <v>6.5009127630686669E-22</v>
      </c>
      <c r="AA342" s="26">
        <f t="shared" si="202"/>
        <v>2.4590409147259822E-21</v>
      </c>
      <c r="AB342" s="26">
        <f t="shared" si="202"/>
        <v>8.9140233158816864E-21</v>
      </c>
      <c r="AC342" s="26">
        <f t="shared" si="202"/>
        <v>3.1020801139268302E-20</v>
      </c>
      <c r="AD342" s="26">
        <f t="shared" si="202"/>
        <v>1.0380037304293569E-19</v>
      </c>
      <c r="AE342" s="26">
        <f t="shared" si="202"/>
        <v>3.3446786869390425E-19</v>
      </c>
      <c r="AF342" s="26">
        <f t="shared" si="202"/>
        <v>1.0392394491560658E-18</v>
      </c>
      <c r="AG342" s="26">
        <f t="shared" si="202"/>
        <v>3.1177183474681933E-18</v>
      </c>
      <c r="AH342" s="26">
        <f t="shared" si="202"/>
        <v>9.0413832076576995E-18</v>
      </c>
      <c r="AI342" s="26">
        <f t="shared" ref="AI342:AX357" si="217">$B342*AI$221</f>
        <v>2.5374204486007161E-17</v>
      </c>
      <c r="AJ342" s="26">
        <f t="shared" si="217"/>
        <v>6.8986118446331935E-17</v>
      </c>
      <c r="AK342" s="26">
        <f t="shared" si="217"/>
        <v>1.8187249408578432E-16</v>
      </c>
      <c r="AL342" s="26">
        <f t="shared" si="217"/>
        <v>4.6537961721950675E-16</v>
      </c>
      <c r="AM342" s="26">
        <f t="shared" si="217"/>
        <v>1.1568007628027706E-15</v>
      </c>
      <c r="AN342" s="26">
        <f t="shared" si="217"/>
        <v>2.7956018434400386E-15</v>
      </c>
      <c r="AO342" s="26">
        <f t="shared" si="217"/>
        <v>6.5734421724130752E-15</v>
      </c>
      <c r="AP342" s="26">
        <f t="shared" si="217"/>
        <v>1.5049722868419401E-14</v>
      </c>
      <c r="AQ342" s="26">
        <f t="shared" si="217"/>
        <v>3.3572458706473971E-14</v>
      </c>
      <c r="AR342" s="26">
        <f t="shared" si="217"/>
        <v>7.3020097686581077E-14</v>
      </c>
      <c r="AS342" s="26">
        <f t="shared" si="217"/>
        <v>1.5494508533494015E-13</v>
      </c>
      <c r="AT342" s="26">
        <f t="shared" si="217"/>
        <v>3.2095767676523276E-13</v>
      </c>
      <c r="AU342" s="26">
        <f t="shared" si="217"/>
        <v>6.4937948554826241E-13</v>
      </c>
      <c r="AV342" s="26">
        <f t="shared" si="217"/>
        <v>1.2840003464249678E-12</v>
      </c>
      <c r="AW342" s="26">
        <f t="shared" si="217"/>
        <v>2.4824006697549334E-12</v>
      </c>
      <c r="AX342" s="26">
        <f t="shared" si="217"/>
        <v>4.694975179753903E-12</v>
      </c>
      <c r="AY342" s="26">
        <f t="shared" ref="AY342:BN357" si="218">$B342*AY$221</f>
        <v>8.6906987369913189E-12</v>
      </c>
      <c r="AZ342" s="26">
        <f t="shared" si="218"/>
        <v>1.5751891460796722E-11</v>
      </c>
      <c r="BA342" s="26">
        <f t="shared" si="218"/>
        <v>2.7967644022230933E-11</v>
      </c>
      <c r="BB342" s="26">
        <f t="shared" si="218"/>
        <v>4.8663700598681978E-11</v>
      </c>
      <c r="BC342" s="26">
        <f t="shared" si="218"/>
        <v>8.3014548080104372E-11</v>
      </c>
      <c r="BD342" s="26">
        <f t="shared" si="218"/>
        <v>1.3888972467248157E-10</v>
      </c>
      <c r="BE342" s="26">
        <f t="shared" si="218"/>
        <v>2.2798879333030012E-10</v>
      </c>
      <c r="BF342" s="26">
        <f t="shared" si="218"/>
        <v>3.673152781432621E-10</v>
      </c>
      <c r="BG342" s="26">
        <f t="shared" si="218"/>
        <v>5.8102598542661634E-10</v>
      </c>
      <c r="BH342" s="26">
        <f t="shared" si="218"/>
        <v>9.0266537021634971E-10</v>
      </c>
      <c r="BI342" s="26">
        <f t="shared" si="218"/>
        <v>1.3777524071723245E-9</v>
      </c>
      <c r="BJ342" s="26">
        <f t="shared" si="218"/>
        <v>2.0666286107584755E-9</v>
      </c>
      <c r="BK342" s="26">
        <f t="shared" si="218"/>
        <v>3.0474015107794452E-9</v>
      </c>
      <c r="BL342" s="26">
        <f t="shared" si="218"/>
        <v>4.4187321906302113E-9</v>
      </c>
      <c r="BM342" s="26">
        <f t="shared" si="218"/>
        <v>6.3021262390955473E-9</v>
      </c>
      <c r="BN342" s="26">
        <f t="shared" si="215"/>
        <v>8.8433061742147142E-9</v>
      </c>
      <c r="BO342" s="26">
        <f t="shared" si="215"/>
        <v>1.221218471677269E-8</v>
      </c>
      <c r="BP342" s="26">
        <f t="shared" si="216"/>
        <v>1.6600938599362923E-8</v>
      </c>
      <c r="BQ342" s="26">
        <f t="shared" si="216"/>
        <v>2.2219717817608792E-8</v>
      </c>
      <c r="BR342" s="26">
        <f t="shared" si="216"/>
        <v>2.9289628032302468E-8</v>
      </c>
      <c r="BS342" s="26">
        <f t="shared" si="216"/>
        <v>3.8032800579258486E-8</v>
      </c>
      <c r="BT342" s="26">
        <f t="shared" si="216"/>
        <v>4.8659612505815924E-8</v>
      </c>
      <c r="BU342" s="26">
        <f t="shared" si="216"/>
        <v>6.1353424463855011E-8</v>
      </c>
      <c r="BV342" s="26">
        <f t="shared" si="216"/>
        <v>7.625354183364827E-8</v>
      </c>
      <c r="BW342" s="26">
        <f t="shared" si="216"/>
        <v>9.3437438584893104E-8</v>
      </c>
      <c r="BX342" s="26">
        <f t="shared" si="216"/>
        <v>1.1290357162341241E-7</v>
      </c>
      <c r="BY342" s="26">
        <f t="shared" si="216"/>
        <v>1.3455631138680672E-7</v>
      </c>
      <c r="BZ342" s="26">
        <f t="shared" si="216"/>
        <v>1.5819458230611039E-7</v>
      </c>
      <c r="CA342" s="26">
        <f t="shared" si="216"/>
        <v>1.8350571547508815E-7</v>
      </c>
      <c r="CB342" s="26">
        <f t="shared" si="216"/>
        <v>2.1006575324121955E-7</v>
      </c>
      <c r="CC342" s="26">
        <f t="shared" si="216"/>
        <v>2.3734701989592322E-7</v>
      </c>
      <c r="CD342" s="26">
        <f t="shared" si="207"/>
        <v>2.6473321449929922E-7</v>
      </c>
      <c r="CE342" s="26">
        <f t="shared" si="207"/>
        <v>2.9154164128403789E-7</v>
      </c>
      <c r="CF342" s="26">
        <f t="shared" si="207"/>
        <v>3.170515348963912E-7</v>
      </c>
      <c r="CG342" s="26">
        <f t="shared" si="207"/>
        <v>3.4053683377760537E-7</v>
      </c>
      <c r="CH342" s="26">
        <f t="shared" si="207"/>
        <v>3.6130127486160594E-7</v>
      </c>
      <c r="CI342" s="26">
        <f t="shared" si="207"/>
        <v>3.7871338449349042E-7</v>
      </c>
      <c r="CJ342" s="26">
        <f t="shared" si="207"/>
        <v>3.92238862511115E-7</v>
      </c>
      <c r="CK342" s="26">
        <f t="shared" si="207"/>
        <v>4.0146801221725892E-7</v>
      </c>
      <c r="CL342" s="26">
        <f t="shared" si="207"/>
        <v>4.0613624491745965E-7</v>
      </c>
      <c r="CM342" s="26">
        <f t="shared" si="207"/>
        <v>4.061362449174597E-7</v>
      </c>
      <c r="CN342" s="26">
        <f t="shared" si="207"/>
        <v>4.0152106031612492E-7</v>
      </c>
      <c r="CO342" s="26">
        <f t="shared" si="207"/>
        <v>3.9249811514048173E-7</v>
      </c>
      <c r="CP342" s="26">
        <f t="shared" si="207"/>
        <v>3.7941484463579884E-7</v>
      </c>
      <c r="CQ342" s="26">
        <f t="shared" si="207"/>
        <v>3.6273726904741238E-7</v>
      </c>
      <c r="CR342" s="26">
        <f t="shared" si="207"/>
        <v>3.4302328703396588E-7</v>
      </c>
      <c r="CS342" s="26">
        <f t="shared" si="207"/>
        <v>3.2089275238661351E-7</v>
      </c>
      <c r="CT342" s="26">
        <f t="shared" si="211"/>
        <v>2.9699648359186567E-7</v>
      </c>
      <c r="CU342" s="26">
        <f t="shared" si="211"/>
        <v>2.71986253394656E-7</v>
      </c>
      <c r="CV342" s="26">
        <f t="shared" si="211"/>
        <v>2.4648754213890642E-7</v>
      </c>
      <c r="CW342" s="26">
        <f t="shared" si="211"/>
        <v>2.2107645532046268E-7</v>
      </c>
      <c r="CX342" s="26">
        <f t="shared" si="211"/>
        <v>1.9626175115183895E-7</v>
      </c>
      <c r="CY342" s="26">
        <f t="shared" si="211"/>
        <v>1.7247244798191941E-7</v>
      </c>
      <c r="CZ342" s="26">
        <f t="shared" si="211"/>
        <v>1.500510297442699E-7</v>
      </c>
      <c r="DA342" s="26">
        <f t="shared" si="211"/>
        <v>1.2925187710645039E-7</v>
      </c>
      <c r="DB342" s="26">
        <f t="shared" si="211"/>
        <v>1.102442481202074E-7</v>
      </c>
      <c r="DC342" s="26">
        <f t="shared" si="211"/>
        <v>9.3118928023864907E-8</v>
      </c>
      <c r="DD342" s="26">
        <f t="shared" si="211"/>
        <v>7.7897564789194501E-8</v>
      </c>
      <c r="DE342" s="26">
        <f t="shared" si="211"/>
        <v>6.4543696539618308E-8</v>
      </c>
      <c r="DF342" s="26">
        <f t="shared" si="211"/>
        <v>5.2974543386290421E-8</v>
      </c>
      <c r="DG342" s="26">
        <f t="shared" si="211"/>
        <v>4.3072759575768929E-8</v>
      </c>
      <c r="DH342" s="26">
        <f t="shared" si="211"/>
        <v>3.4697500769369453E-8</v>
      </c>
      <c r="DI342" s="26">
        <f t="shared" si="205"/>
        <v>2.7694335476469169E-8</v>
      </c>
      <c r="DJ342" s="26">
        <f t="shared" si="205"/>
        <v>2.1903701695025612E-8</v>
      </c>
      <c r="DK342" s="26">
        <f t="shared" si="205"/>
        <v>1.716776619339845E-8</v>
      </c>
      <c r="DL342" s="26">
        <f t="shared" si="205"/>
        <v>1.3335675525229199E-8</v>
      </c>
      <c r="DM342" s="26">
        <f t="shared" si="205"/>
        <v>1.0267290006149908E-8</v>
      </c>
      <c r="DN342" s="26">
        <f t="shared" si="205"/>
        <v>7.8355634257459763E-9</v>
      </c>
      <c r="DO342" s="26">
        <f t="shared" si="205"/>
        <v>5.9277740699121797E-9</v>
      </c>
      <c r="DP342" s="26">
        <f t="shared" si="205"/>
        <v>4.4458305524341265E-9</v>
      </c>
      <c r="DQ342" s="26">
        <f t="shared" si="204"/>
        <v>3.3058740005279211E-9</v>
      </c>
      <c r="DR342" s="26">
        <f t="shared" si="204"/>
        <v>2.4373816783553562E-9</v>
      </c>
      <c r="DS342" s="26">
        <f t="shared" si="204"/>
        <v>1.7819513110665155E-9</v>
      </c>
      <c r="DT342" s="26">
        <f t="shared" si="204"/>
        <v>1.2919147005232184E-9</v>
      </c>
      <c r="DU342" s="26">
        <f t="shared" si="204"/>
        <v>9.2889734665718846E-10</v>
      </c>
      <c r="DV342" s="26">
        <f t="shared" si="204"/>
        <v>6.6241040294406258E-10</v>
      </c>
      <c r="DW342" s="26">
        <f t="shared" si="204"/>
        <v>4.6853418744824147E-10</v>
      </c>
      <c r="DX342" s="26">
        <f t="shared" si="204"/>
        <v>3.287296315161041E-10</v>
      </c>
      <c r="DY342" s="26">
        <f t="shared" si="204"/>
        <v>2.2879582353520979E-10</v>
      </c>
      <c r="DZ342" s="26">
        <f t="shared" si="204"/>
        <v>1.5797806863145379E-10</v>
      </c>
      <c r="EA342" s="26">
        <f t="shared" si="204"/>
        <v>1.0822119662154627E-10</v>
      </c>
      <c r="EB342" s="26">
        <f t="shared" si="204"/>
        <v>7.355659457870759E-11</v>
      </c>
      <c r="EC342" s="26">
        <f t="shared" si="204"/>
        <v>4.9607935878663107E-11</v>
      </c>
      <c r="ED342" s="26">
        <f t="shared" si="204"/>
        <v>3.319915708802848E-11</v>
      </c>
      <c r="EE342" s="26">
        <f t="shared" si="210"/>
        <v>2.204829516533179E-11</v>
      </c>
      <c r="EF342" s="26">
        <f t="shared" si="210"/>
        <v>1.453183090442337E-11</v>
      </c>
      <c r="EG342" s="26">
        <f t="shared" si="210"/>
        <v>9.5057841254498084E-12</v>
      </c>
      <c r="EH342" s="26">
        <f t="shared" si="210"/>
        <v>6.171665812792093E-12</v>
      </c>
      <c r="EI342" s="26">
        <f t="shared" si="210"/>
        <v>3.9772957460215634E-12</v>
      </c>
      <c r="EJ342" s="26">
        <f t="shared" si="210"/>
        <v>2.5442994845872912E-12</v>
      </c>
      <c r="EK342" s="26">
        <f t="shared" si="210"/>
        <v>1.6157230303583753E-12</v>
      </c>
      <c r="EL342" s="26">
        <f t="shared" si="210"/>
        <v>1.018607997399837E-12</v>
      </c>
      <c r="EM342" s="26">
        <f t="shared" si="210"/>
        <v>6.375460127610533E-13</v>
      </c>
      <c r="EN342" s="26">
        <f t="shared" si="210"/>
        <v>3.9618930793008178E-13</v>
      </c>
      <c r="EO342" s="26">
        <f t="shared" si="210"/>
        <v>2.4445723255260324E-13</v>
      </c>
      <c r="EP342" s="26">
        <f t="shared" si="210"/>
        <v>1.4977309318363699E-13</v>
      </c>
      <c r="EQ342" s="26">
        <f t="shared" si="210"/>
        <v>9.1120693055778224E-14</v>
      </c>
      <c r="ER342" s="26">
        <f t="shared" si="210"/>
        <v>5.5052085387866581E-14</v>
      </c>
      <c r="ES342" s="26">
        <f t="shared" si="208"/>
        <v>3.303125123271973E-14</v>
      </c>
      <c r="ET342" s="26">
        <f t="shared" si="208"/>
        <v>1.9683005871552555E-14</v>
      </c>
      <c r="EU342" s="26">
        <f t="shared" si="208"/>
        <v>1.1649125923979742E-14</v>
      </c>
      <c r="EV342" s="26">
        <f t="shared" si="208"/>
        <v>6.8477969958531408E-15</v>
      </c>
      <c r="EW342" s="26">
        <f t="shared" si="208"/>
        <v>3.9983781116726309E-15</v>
      </c>
      <c r="EX342" s="26">
        <f t="shared" si="208"/>
        <v>2.319059304770146E-15</v>
      </c>
      <c r="EY342" s="26">
        <f t="shared" si="209"/>
        <v>1.3361467517549761E-15</v>
      </c>
      <c r="EZ342" s="26">
        <f t="shared" si="209"/>
        <v>7.6476820659658153E-16</v>
      </c>
      <c r="FA342" s="26">
        <f t="shared" si="209"/>
        <v>4.3486819590786894E-16</v>
      </c>
      <c r="FB342" s="26">
        <f t="shared" si="209"/>
        <v>2.4567229249340383E-16</v>
      </c>
      <c r="FC342" s="26">
        <f t="shared" si="209"/>
        <v>1.3789348030275069E-16</v>
      </c>
      <c r="FD342" s="26">
        <f t="shared" si="209"/>
        <v>7.6902133245763068E-17</v>
      </c>
      <c r="FE342" s="26">
        <f t="shared" si="209"/>
        <v>4.2614557913257823E-17</v>
      </c>
      <c r="FF342" s="26">
        <f t="shared" si="209"/>
        <v>2.3464978091477421E-17</v>
      </c>
      <c r="FG342" s="26">
        <f t="shared" si="209"/>
        <v>1.2839327634959235E-17</v>
      </c>
      <c r="FH342" s="26">
        <f t="shared" si="209"/>
        <v>6.9813844015090793E-18</v>
      </c>
    </row>
    <row r="343" spans="2:164" ht="19.2" customHeight="1" x14ac:dyDescent="0.3">
      <c r="B343" s="26">
        <f t="shared" si="195"/>
        <v>6.3364503981475837E-6</v>
      </c>
      <c r="C343" s="3">
        <v>120</v>
      </c>
      <c r="D343" s="26">
        <f t="shared" si="213"/>
        <v>1.0428602497757117E-43</v>
      </c>
      <c r="E343" s="26">
        <f t="shared" si="213"/>
        <v>9.0728841730486922E-42</v>
      </c>
      <c r="F343" s="26">
        <f t="shared" si="213"/>
        <v>3.9467046152761405E-40</v>
      </c>
      <c r="G343" s="26">
        <f t="shared" si="213"/>
        <v>1.1445443384300953E-38</v>
      </c>
      <c r="H343" s="26">
        <f t="shared" si="213"/>
        <v>2.4893839360854511E-37</v>
      </c>
      <c r="I343" s="26">
        <f t="shared" si="213"/>
        <v>4.3315280487886925E-36</v>
      </c>
      <c r="J343" s="26">
        <f t="shared" si="213"/>
        <v>6.280715670743541E-35</v>
      </c>
      <c r="K343" s="26">
        <f t="shared" si="213"/>
        <v>7.8060323336384115E-34</v>
      </c>
      <c r="L343" s="26">
        <f t="shared" si="213"/>
        <v>8.4890601628318143E-33</v>
      </c>
      <c r="M343" s="26">
        <f t="shared" si="213"/>
        <v>8.2060914907374027E-32</v>
      </c>
      <c r="N343" s="26">
        <f t="shared" si="213"/>
        <v>7.1392995969416277E-31</v>
      </c>
      <c r="O343" s="26">
        <f t="shared" si="213"/>
        <v>5.6465369539446538E-30</v>
      </c>
      <c r="P343" s="26">
        <f t="shared" si="213"/>
        <v>4.0937392916099042E-29</v>
      </c>
      <c r="Q343" s="26">
        <f t="shared" si="213"/>
        <v>2.7396562951543242E-28</v>
      </c>
      <c r="R343" s="26">
        <f t="shared" si="213"/>
        <v>1.7025006977030382E-27</v>
      </c>
      <c r="S343" s="26">
        <f t="shared" si="213"/>
        <v>9.874504046677619E-27</v>
      </c>
      <c r="T343" s="26">
        <f t="shared" ref="T343:AI358" si="219">$B343*T$221</f>
        <v>5.3692615753809627E-26</v>
      </c>
      <c r="U343" s="26">
        <f t="shared" si="219"/>
        <v>2.7477985709302384E-25</v>
      </c>
      <c r="V343" s="26">
        <f t="shared" si="219"/>
        <v>1.3281026426162888E-24</v>
      </c>
      <c r="W343" s="26">
        <f t="shared" si="219"/>
        <v>6.0813121004009154E-24</v>
      </c>
      <c r="X343" s="26">
        <f t="shared" si="219"/>
        <v>2.6453707636744112E-23</v>
      </c>
      <c r="Y343" s="26">
        <f t="shared" si="219"/>
        <v>1.0959393163793976E-22</v>
      </c>
      <c r="Z343" s="26">
        <f t="shared" si="219"/>
        <v>4.3339418420457848E-22</v>
      </c>
      <c r="AA343" s="26">
        <f t="shared" si="219"/>
        <v>1.639360609817324E-21</v>
      </c>
      <c r="AB343" s="26">
        <f t="shared" si="219"/>
        <v>5.9426822105878002E-21</v>
      </c>
      <c r="AC343" s="26">
        <f t="shared" si="219"/>
        <v>2.0680534092845567E-20</v>
      </c>
      <c r="AD343" s="26">
        <f t="shared" si="219"/>
        <v>6.9200248695290564E-20</v>
      </c>
      <c r="AE343" s="26">
        <f t="shared" si="219"/>
        <v>2.2297857912926984E-19</v>
      </c>
      <c r="AF343" s="26">
        <f t="shared" si="219"/>
        <v>6.9282629943737827E-19</v>
      </c>
      <c r="AG343" s="26">
        <f t="shared" si="219"/>
        <v>2.0784788983121319E-18</v>
      </c>
      <c r="AH343" s="26">
        <f t="shared" si="219"/>
        <v>6.0275888051051427E-18</v>
      </c>
      <c r="AI343" s="26">
        <f t="shared" si="217"/>
        <v>1.69161363240048E-17</v>
      </c>
      <c r="AJ343" s="26">
        <f t="shared" si="217"/>
        <v>4.5990745630888025E-17</v>
      </c>
      <c r="AK343" s="26">
        <f t="shared" si="217"/>
        <v>1.2124832939052306E-16</v>
      </c>
      <c r="AL343" s="26">
        <f t="shared" si="217"/>
        <v>3.1025307814633829E-16</v>
      </c>
      <c r="AM343" s="26">
        <f t="shared" si="217"/>
        <v>7.7120050853518163E-16</v>
      </c>
      <c r="AN343" s="26">
        <f t="shared" si="217"/>
        <v>1.8637345622933618E-15</v>
      </c>
      <c r="AO343" s="26">
        <f t="shared" si="217"/>
        <v>4.3822947816087236E-15</v>
      </c>
      <c r="AP343" s="26">
        <f t="shared" si="217"/>
        <v>1.0033148578946283E-14</v>
      </c>
      <c r="AQ343" s="26">
        <f t="shared" si="217"/>
        <v>2.2381639137649349E-14</v>
      </c>
      <c r="AR343" s="26">
        <f t="shared" si="217"/>
        <v>4.8680065124387457E-14</v>
      </c>
      <c r="AS343" s="26">
        <f t="shared" si="217"/>
        <v>1.0329672355662692E-13</v>
      </c>
      <c r="AT343" s="26">
        <f t="shared" si="217"/>
        <v>2.1397178451015549E-13</v>
      </c>
      <c r="AU343" s="26">
        <f t="shared" si="217"/>
        <v>4.329196570321756E-13</v>
      </c>
      <c r="AV343" s="26">
        <f t="shared" si="217"/>
        <v>8.5600023094997983E-13</v>
      </c>
      <c r="AW343" s="26">
        <f t="shared" si="217"/>
        <v>1.6549337798366249E-12</v>
      </c>
      <c r="AX343" s="26">
        <f t="shared" si="217"/>
        <v>3.1299834531692734E-12</v>
      </c>
      <c r="AY343" s="26">
        <f t="shared" si="218"/>
        <v>5.7937991579942209E-12</v>
      </c>
      <c r="AZ343" s="26">
        <f t="shared" si="218"/>
        <v>1.0501260973864497E-11</v>
      </c>
      <c r="BA343" s="26">
        <f t="shared" si="218"/>
        <v>1.8645096014820651E-11</v>
      </c>
      <c r="BB343" s="26">
        <f t="shared" si="218"/>
        <v>3.2442467065788035E-11</v>
      </c>
      <c r="BC343" s="26">
        <f t="shared" si="218"/>
        <v>5.5343032053402999E-11</v>
      </c>
      <c r="BD343" s="26">
        <f t="shared" si="218"/>
        <v>9.259314978165452E-11</v>
      </c>
      <c r="BE343" s="26">
        <f t="shared" si="218"/>
        <v>1.5199252888686699E-10</v>
      </c>
      <c r="BF343" s="26">
        <f t="shared" si="218"/>
        <v>2.4487685209550845E-10</v>
      </c>
      <c r="BG343" s="26">
        <f t="shared" si="218"/>
        <v>3.8735065695107818E-10</v>
      </c>
      <c r="BH343" s="26">
        <f t="shared" si="218"/>
        <v>6.0177691347756733E-10</v>
      </c>
      <c r="BI343" s="26">
        <f t="shared" si="218"/>
        <v>9.1850160478155111E-10</v>
      </c>
      <c r="BJ343" s="26">
        <f t="shared" si="218"/>
        <v>1.3777524071723192E-9</v>
      </c>
      <c r="BK343" s="26">
        <f t="shared" si="218"/>
        <v>2.0316010071862997E-9</v>
      </c>
      <c r="BL343" s="26">
        <f t="shared" si="218"/>
        <v>2.9458214604201453E-9</v>
      </c>
      <c r="BM343" s="26">
        <f t="shared" si="218"/>
        <v>4.2014174927303709E-9</v>
      </c>
      <c r="BN343" s="26">
        <f t="shared" si="215"/>
        <v>5.8955374494764849E-9</v>
      </c>
      <c r="BO343" s="26">
        <f t="shared" si="215"/>
        <v>8.141456477848472E-9</v>
      </c>
      <c r="BP343" s="26">
        <f t="shared" si="216"/>
        <v>1.1067292399575299E-8</v>
      </c>
      <c r="BQ343" s="26">
        <f t="shared" si="216"/>
        <v>1.4813145211739217E-8</v>
      </c>
      <c r="BR343" s="26">
        <f t="shared" si="216"/>
        <v>1.9526418688201673E-8</v>
      </c>
      <c r="BS343" s="26">
        <f t="shared" si="216"/>
        <v>2.5355200386172361E-8</v>
      </c>
      <c r="BT343" s="26">
        <f t="shared" si="216"/>
        <v>3.2439741670544002E-8</v>
      </c>
      <c r="BU343" s="26">
        <f t="shared" si="216"/>
        <v>4.0902282975903407E-8</v>
      </c>
      <c r="BV343" s="26">
        <f t="shared" si="216"/>
        <v>5.0835694555765588E-8</v>
      </c>
      <c r="BW343" s="26">
        <f t="shared" si="216"/>
        <v>6.2291625723262166E-8</v>
      </c>
      <c r="BX343" s="26">
        <f t="shared" si="216"/>
        <v>7.5269047748941723E-8</v>
      </c>
      <c r="BY343" s="26">
        <f t="shared" si="216"/>
        <v>8.9704207591204622E-8</v>
      </c>
      <c r="BZ343" s="26">
        <f t="shared" si="216"/>
        <v>1.0546305487074041E-7</v>
      </c>
      <c r="CA343" s="26">
        <f t="shared" si="216"/>
        <v>1.2233714365005894E-7</v>
      </c>
      <c r="CB343" s="26">
        <f t="shared" si="216"/>
        <v>1.4004383549414657E-7</v>
      </c>
      <c r="CC343" s="26">
        <f t="shared" si="216"/>
        <v>1.5823134659728239E-7</v>
      </c>
      <c r="CD343" s="26">
        <f t="shared" si="207"/>
        <v>1.7648880966619976E-7</v>
      </c>
      <c r="CE343" s="26">
        <f t="shared" si="207"/>
        <v>1.9436109418935887E-7</v>
      </c>
      <c r="CF343" s="26">
        <f t="shared" si="207"/>
        <v>2.113676899309278E-7</v>
      </c>
      <c r="CG343" s="26">
        <f t="shared" si="207"/>
        <v>2.2702455585173725E-7</v>
      </c>
      <c r="CH343" s="26">
        <f t="shared" si="207"/>
        <v>2.4086751657440433E-7</v>
      </c>
      <c r="CI343" s="26">
        <f t="shared" si="207"/>
        <v>2.5247558966232734E-7</v>
      </c>
      <c r="CJ343" s="26">
        <f t="shared" si="207"/>
        <v>2.6149257500741039E-7</v>
      </c>
      <c r="CK343" s="26">
        <f t="shared" si="207"/>
        <v>2.67645341478173E-7</v>
      </c>
      <c r="CL343" s="26">
        <f t="shared" si="207"/>
        <v>2.7075749661164015E-7</v>
      </c>
      <c r="CM343" s="26">
        <f t="shared" si="207"/>
        <v>2.7075749661164021E-7</v>
      </c>
      <c r="CN343" s="26">
        <f t="shared" si="207"/>
        <v>2.6768070687741702E-7</v>
      </c>
      <c r="CO343" s="26">
        <f t="shared" si="207"/>
        <v>2.6166541009365491E-7</v>
      </c>
      <c r="CP343" s="26">
        <f t="shared" si="207"/>
        <v>2.529432297571996E-7</v>
      </c>
      <c r="CQ343" s="26">
        <f t="shared" si="207"/>
        <v>2.418248460316086E-7</v>
      </c>
      <c r="CR343" s="26">
        <f t="shared" si="207"/>
        <v>2.2868219135597763E-7</v>
      </c>
      <c r="CS343" s="26">
        <f t="shared" si="207"/>
        <v>2.13928501591076E-7</v>
      </c>
      <c r="CT343" s="26">
        <f t="shared" si="211"/>
        <v>1.9799765572791072E-7</v>
      </c>
      <c r="CU343" s="26">
        <f t="shared" si="211"/>
        <v>1.8132416892977093E-7</v>
      </c>
      <c r="CV343" s="26">
        <f t="shared" si="211"/>
        <v>1.6432502809260453E-7</v>
      </c>
      <c r="CW343" s="26">
        <f t="shared" si="211"/>
        <v>1.4738430354697534E-7</v>
      </c>
      <c r="CX343" s="26">
        <f t="shared" si="211"/>
        <v>1.308411674345595E-7</v>
      </c>
      <c r="CY343" s="26">
        <f t="shared" si="211"/>
        <v>1.1498163198794645E-7</v>
      </c>
      <c r="CZ343" s="26">
        <f t="shared" si="211"/>
        <v>1.0003401982951342E-7</v>
      </c>
      <c r="DA343" s="26">
        <f t="shared" si="211"/>
        <v>8.6167918070967069E-8</v>
      </c>
      <c r="DB343" s="26">
        <f t="shared" si="211"/>
        <v>7.349616541347171E-8</v>
      </c>
      <c r="DC343" s="26">
        <f t="shared" si="211"/>
        <v>6.2079285349243368E-8</v>
      </c>
      <c r="DD343" s="26">
        <f t="shared" si="211"/>
        <v>5.1931709859463078E-8</v>
      </c>
      <c r="DE343" s="26">
        <f t="shared" si="211"/>
        <v>4.3029131026412274E-8</v>
      </c>
      <c r="DF343" s="26">
        <f t="shared" si="211"/>
        <v>3.5316362257527E-8</v>
      </c>
      <c r="DG343" s="26">
        <f t="shared" si="211"/>
        <v>2.8715173050512663E-8</v>
      </c>
      <c r="DH343" s="26">
        <f t="shared" si="211"/>
        <v>2.3131667179579668E-8</v>
      </c>
      <c r="DI343" s="26">
        <f t="shared" si="205"/>
        <v>1.8462890317646139E-8</v>
      </c>
      <c r="DJ343" s="26">
        <f t="shared" si="205"/>
        <v>1.4602467796683764E-8</v>
      </c>
      <c r="DK343" s="26">
        <f t="shared" si="205"/>
        <v>1.1445177462265651E-8</v>
      </c>
      <c r="DL343" s="26">
        <f t="shared" si="205"/>
        <v>8.8904503501528127E-9</v>
      </c>
      <c r="DM343" s="26">
        <f t="shared" si="205"/>
        <v>6.8448600040999483E-9</v>
      </c>
      <c r="DN343" s="26">
        <f t="shared" si="205"/>
        <v>5.223708950497325E-9</v>
      </c>
      <c r="DO343" s="26">
        <f t="shared" si="205"/>
        <v>3.9518493799414595E-9</v>
      </c>
      <c r="DP343" s="26">
        <f t="shared" si="205"/>
        <v>2.963887034956089E-9</v>
      </c>
      <c r="DQ343" s="26">
        <f t="shared" si="204"/>
        <v>2.2039160003519508E-9</v>
      </c>
      <c r="DR343" s="26">
        <f t="shared" si="204"/>
        <v>1.6249211189035732E-9</v>
      </c>
      <c r="DS343" s="26">
        <f t="shared" si="204"/>
        <v>1.1879675407110122E-9</v>
      </c>
      <c r="DT343" s="26">
        <f t="shared" si="204"/>
        <v>8.6127646701548017E-10</v>
      </c>
      <c r="DU343" s="26">
        <f t="shared" si="204"/>
        <v>6.1926489777145994E-10</v>
      </c>
      <c r="DV343" s="26">
        <f t="shared" si="204"/>
        <v>4.4160693529604239E-10</v>
      </c>
      <c r="DW343" s="26">
        <f t="shared" si="204"/>
        <v>3.1235612496549478E-10</v>
      </c>
      <c r="DX343" s="26">
        <f t="shared" si="204"/>
        <v>2.1915308767740306E-10</v>
      </c>
      <c r="DY343" s="26">
        <f t="shared" si="204"/>
        <v>1.5253054902347344E-10</v>
      </c>
      <c r="DZ343" s="26">
        <f t="shared" si="204"/>
        <v>1.0531871242096934E-10</v>
      </c>
      <c r="EA343" s="26">
        <f t="shared" si="204"/>
        <v>7.214746441436429E-11</v>
      </c>
      <c r="EB343" s="26">
        <f t="shared" si="204"/>
        <v>4.9037729719138469E-11</v>
      </c>
      <c r="EC343" s="26">
        <f t="shared" si="204"/>
        <v>3.3071957252442121E-11</v>
      </c>
      <c r="ED343" s="26">
        <f t="shared" si="204"/>
        <v>2.2132771392019018E-11</v>
      </c>
      <c r="EE343" s="26">
        <f t="shared" si="210"/>
        <v>1.4698863443554547E-11</v>
      </c>
      <c r="EF343" s="26">
        <f t="shared" si="210"/>
        <v>9.6878872696155941E-12</v>
      </c>
      <c r="EG343" s="26">
        <f t="shared" si="210"/>
        <v>6.3371894169665484E-12</v>
      </c>
      <c r="EH343" s="26">
        <f t="shared" si="210"/>
        <v>4.1144438751947346E-12</v>
      </c>
      <c r="EI343" s="26">
        <f t="shared" si="210"/>
        <v>2.6515304973477132E-12</v>
      </c>
      <c r="EJ343" s="26">
        <f t="shared" si="210"/>
        <v>1.6961996563915301E-12</v>
      </c>
      <c r="EK343" s="26">
        <f t="shared" si="210"/>
        <v>1.0771486869055851E-12</v>
      </c>
      <c r="EL343" s="26">
        <f t="shared" si="210"/>
        <v>6.7907199826655911E-13</v>
      </c>
      <c r="EM343" s="26">
        <f t="shared" si="210"/>
        <v>4.2503067517403614E-13</v>
      </c>
      <c r="EN343" s="26">
        <f t="shared" si="210"/>
        <v>2.6412620528672161E-13</v>
      </c>
      <c r="EO343" s="26">
        <f t="shared" si="210"/>
        <v>1.6297148836840241E-13</v>
      </c>
      <c r="EP343" s="26">
        <f t="shared" si="210"/>
        <v>9.984872878909148E-14</v>
      </c>
      <c r="EQ343" s="26">
        <f t="shared" si="210"/>
        <v>6.074712870385225E-14</v>
      </c>
      <c r="ER343" s="26">
        <f t="shared" si="210"/>
        <v>3.6701390258577775E-14</v>
      </c>
      <c r="ES343" s="26">
        <f t="shared" si="208"/>
        <v>2.2020834155146519E-14</v>
      </c>
      <c r="ET343" s="26">
        <f t="shared" si="208"/>
        <v>1.3122003914368389E-14</v>
      </c>
      <c r="EU343" s="26">
        <f t="shared" si="208"/>
        <v>7.7660839493198404E-15</v>
      </c>
      <c r="EV343" s="26">
        <f t="shared" si="208"/>
        <v>4.5651979972354343E-15</v>
      </c>
      <c r="EW343" s="26">
        <f t="shared" si="208"/>
        <v>2.6655854077817579E-15</v>
      </c>
      <c r="EX343" s="26">
        <f t="shared" si="208"/>
        <v>1.5460395365134331E-15</v>
      </c>
      <c r="EY343" s="26">
        <f t="shared" si="209"/>
        <v>8.9076450116998533E-16</v>
      </c>
      <c r="EZ343" s="26">
        <f t="shared" si="209"/>
        <v>5.0984547106438844E-16</v>
      </c>
      <c r="FA343" s="26">
        <f t="shared" si="209"/>
        <v>2.899121306052464E-16</v>
      </c>
      <c r="FB343" s="26">
        <f t="shared" si="209"/>
        <v>1.6378152832893614E-16</v>
      </c>
      <c r="FC343" s="26">
        <f t="shared" si="209"/>
        <v>9.1928986868500594E-17</v>
      </c>
      <c r="FD343" s="26">
        <f t="shared" si="209"/>
        <v>5.1268088830508788E-17</v>
      </c>
      <c r="FE343" s="26">
        <f t="shared" si="209"/>
        <v>2.8409705275505258E-17</v>
      </c>
      <c r="FF343" s="26">
        <f t="shared" si="209"/>
        <v>1.5643318727651639E-17</v>
      </c>
      <c r="FG343" s="26">
        <f t="shared" si="209"/>
        <v>8.5595517566395036E-18</v>
      </c>
      <c r="FH343" s="26">
        <f t="shared" si="209"/>
        <v>4.654256267672727E-18</v>
      </c>
    </row>
    <row r="344" spans="2:164" ht="19.2" customHeight="1" x14ac:dyDescent="0.3">
      <c r="B344" s="26">
        <f t="shared" si="195"/>
        <v>4.1893886929901291E-6</v>
      </c>
      <c r="C344" s="3">
        <v>121</v>
      </c>
      <c r="D344" s="26">
        <f t="shared" si="213"/>
        <v>6.8949438001699803E-44</v>
      </c>
      <c r="E344" s="26">
        <f t="shared" si="213"/>
        <v>5.9986011061478825E-42</v>
      </c>
      <c r="F344" s="26">
        <f t="shared" si="213"/>
        <v>2.6093914811743025E-40</v>
      </c>
      <c r="G344" s="26">
        <f t="shared" si="213"/>
        <v>7.5672352954055731E-39</v>
      </c>
      <c r="H344" s="26">
        <f t="shared" si="213"/>
        <v>1.645873676750708E-37</v>
      </c>
      <c r="I344" s="26">
        <f t="shared" si="213"/>
        <v>2.863820197546237E-36</v>
      </c>
      <c r="J344" s="26">
        <f t="shared" si="213"/>
        <v>4.152539286442002E-35</v>
      </c>
      <c r="K344" s="26">
        <f t="shared" si="213"/>
        <v>5.1610131131493522E-34</v>
      </c>
      <c r="L344" s="26">
        <f t="shared" si="213"/>
        <v>5.6126017605499485E-33</v>
      </c>
      <c r="M344" s="26">
        <f t="shared" si="213"/>
        <v>5.4255150351982707E-32</v>
      </c>
      <c r="N344" s="26">
        <f t="shared" si="213"/>
        <v>4.7201980806225536E-31</v>
      </c>
      <c r="O344" s="26">
        <f t="shared" si="213"/>
        <v>3.7332475728559616E-30</v>
      </c>
      <c r="P344" s="26">
        <f t="shared" si="213"/>
        <v>2.7066044903205918E-29</v>
      </c>
      <c r="Q344" s="26">
        <f t="shared" si="213"/>
        <v>1.8113430050607062E-28</v>
      </c>
      <c r="R344" s="26">
        <f t="shared" si="213"/>
        <v>1.1256202960020064E-27</v>
      </c>
      <c r="S344" s="26">
        <f t="shared" si="213"/>
        <v>6.5285977168116349E-27</v>
      </c>
      <c r="T344" s="26">
        <f t="shared" si="219"/>
        <v>3.5499250085163315E-26</v>
      </c>
      <c r="U344" s="26">
        <f t="shared" si="219"/>
        <v>1.8167263278877569E-25</v>
      </c>
      <c r="V344" s="26">
        <f t="shared" si="219"/>
        <v>8.7808439181242056E-25</v>
      </c>
      <c r="W344" s="26">
        <f t="shared" si="219"/>
        <v>4.0207022151410931E-24</v>
      </c>
      <c r="X344" s="26">
        <f t="shared" si="219"/>
        <v>1.7490054635863837E-23</v>
      </c>
      <c r="Y344" s="26">
        <f t="shared" si="219"/>
        <v>7.2458797777150104E-23</v>
      </c>
      <c r="Z344" s="26">
        <f t="shared" si="219"/>
        <v>2.8654160939145621E-22</v>
      </c>
      <c r="AA344" s="26">
        <f t="shared" si="219"/>
        <v>1.0838747833502946E-21</v>
      </c>
      <c r="AB344" s="26">
        <f t="shared" si="219"/>
        <v>3.9290460896448185E-21</v>
      </c>
      <c r="AC344" s="26">
        <f t="shared" si="219"/>
        <v>1.3673080391963982E-20</v>
      </c>
      <c r="AD344" s="26">
        <f t="shared" si="219"/>
        <v>4.5752230542340773E-20</v>
      </c>
      <c r="AE344" s="26">
        <f t="shared" si="219"/>
        <v>1.4742385396976488E-19</v>
      </c>
      <c r="AF344" s="26">
        <f t="shared" si="219"/>
        <v>4.5806697483462927E-19</v>
      </c>
      <c r="AG344" s="26">
        <f t="shared" si="219"/>
        <v>1.374200924503886E-18</v>
      </c>
      <c r="AH344" s="26">
        <f t="shared" si="219"/>
        <v>3.9851826810612426E-18</v>
      </c>
      <c r="AI344" s="26">
        <f t="shared" si="217"/>
        <v>1.1184222362978357E-17</v>
      </c>
      <c r="AJ344" s="26">
        <f t="shared" si="217"/>
        <v>3.0407104549347389E-17</v>
      </c>
      <c r="AK344" s="26">
        <f t="shared" si="217"/>
        <v>8.0164184721006821E-17</v>
      </c>
      <c r="AL344" s="26">
        <f t="shared" si="217"/>
        <v>2.0512600208022325E-16</v>
      </c>
      <c r="AM344" s="26">
        <f t="shared" si="217"/>
        <v>5.0988463374226775E-16</v>
      </c>
      <c r="AN344" s="26">
        <f t="shared" si="217"/>
        <v>1.2322211982104845E-15</v>
      </c>
      <c r="AO344" s="26">
        <f t="shared" si="217"/>
        <v>2.8973849795760094E-15</v>
      </c>
      <c r="AP344" s="26">
        <f t="shared" si="217"/>
        <v>6.6334866637661232E-15</v>
      </c>
      <c r="AQ344" s="26">
        <f t="shared" si="217"/>
        <v>1.4797777942247471E-14</v>
      </c>
      <c r="AR344" s="26">
        <f t="shared" si="217"/>
        <v>3.2185167024388334E-14</v>
      </c>
      <c r="AS344" s="26">
        <f t="shared" si="217"/>
        <v>6.8295354417604435E-14</v>
      </c>
      <c r="AT344" s="26">
        <f t="shared" si="217"/>
        <v>1.4146894843646615E-13</v>
      </c>
      <c r="AU344" s="26">
        <f t="shared" si="217"/>
        <v>2.8622787241796674E-13</v>
      </c>
      <c r="AV344" s="26">
        <f t="shared" si="217"/>
        <v>5.6595056591734085E-13</v>
      </c>
      <c r="AW344" s="26">
        <f t="shared" si="217"/>
        <v>1.0941710941068571E-12</v>
      </c>
      <c r="AX344" s="26">
        <f t="shared" si="217"/>
        <v>2.0694105475499283E-12</v>
      </c>
      <c r="AY344" s="26">
        <f t="shared" si="218"/>
        <v>3.8306110135498899E-12</v>
      </c>
      <c r="AZ344" s="26">
        <f t="shared" si="218"/>
        <v>6.9429824620591569E-12</v>
      </c>
      <c r="BA344" s="26">
        <f t="shared" si="218"/>
        <v>1.2327336208145859E-11</v>
      </c>
      <c r="BB344" s="26">
        <f t="shared" si="218"/>
        <v>2.1449565002173862E-11</v>
      </c>
      <c r="BC344" s="26">
        <f t="shared" si="218"/>
        <v>3.6590434415472981E-11</v>
      </c>
      <c r="BD344" s="26">
        <f t="shared" si="218"/>
        <v>6.1218611425887163E-11</v>
      </c>
      <c r="BE344" s="26">
        <f t="shared" si="218"/>
        <v>1.0049092818966391E-10</v>
      </c>
      <c r="BF344" s="26">
        <f t="shared" si="218"/>
        <v>1.6190205097223664E-10</v>
      </c>
      <c r="BG344" s="26">
        <f t="shared" si="218"/>
        <v>2.5609960790153873E-10</v>
      </c>
      <c r="BH344" s="26">
        <f t="shared" si="218"/>
        <v>3.978690337041759E-10</v>
      </c>
      <c r="BI344" s="26">
        <f t="shared" si="218"/>
        <v>6.0727378828532174E-10</v>
      </c>
      <c r="BJ344" s="26">
        <f t="shared" si="218"/>
        <v>9.109106824279777E-10</v>
      </c>
      <c r="BK344" s="26">
        <f t="shared" si="218"/>
        <v>1.3432072774785424E-9</v>
      </c>
      <c r="BL344" s="26">
        <f t="shared" si="218"/>
        <v>1.9476505523438938E-9</v>
      </c>
      <c r="BM344" s="26">
        <f t="shared" si="218"/>
        <v>2.7777966894085042E-9</v>
      </c>
      <c r="BN344" s="26">
        <f t="shared" si="215"/>
        <v>3.897875999653866E-9</v>
      </c>
      <c r="BO344" s="26">
        <f t="shared" si="215"/>
        <v>5.3827811423791435E-9</v>
      </c>
      <c r="BP344" s="26">
        <f t="shared" si="216"/>
        <v>7.3172181154216694E-9</v>
      </c>
      <c r="BQ344" s="26">
        <f t="shared" si="216"/>
        <v>9.7938150160259068E-9</v>
      </c>
      <c r="BR344" s="26">
        <f t="shared" si="216"/>
        <v>1.2910028884761411E-8</v>
      </c>
      <c r="BS344" s="26">
        <f t="shared" si="216"/>
        <v>1.6763768850361855E-8</v>
      </c>
      <c r="BT344" s="26">
        <f t="shared" si="216"/>
        <v>2.1447763087962931E-8</v>
      </c>
      <c r="BU344" s="26">
        <f t="shared" si="216"/>
        <v>2.7042831719605501E-8</v>
      </c>
      <c r="BV344" s="26">
        <f t="shared" si="216"/>
        <v>3.3610376565795359E-8</v>
      </c>
      <c r="BW344" s="26">
        <f t="shared" si="216"/>
        <v>4.118454593273523E-8</v>
      </c>
      <c r="BX344" s="26">
        <f t="shared" si="216"/>
        <v>4.9764659668721695E-8</v>
      </c>
      <c r="BY344" s="26">
        <f t="shared" si="216"/>
        <v>5.9308567002449205E-8</v>
      </c>
      <c r="BZ344" s="26">
        <f t="shared" si="216"/>
        <v>6.972763958396045E-8</v>
      </c>
      <c r="CA344" s="26">
        <f t="shared" si="216"/>
        <v>8.0884061917394182E-8</v>
      </c>
      <c r="CB344" s="26">
        <f t="shared" si="216"/>
        <v>9.2590965615964481E-8</v>
      </c>
      <c r="CC344" s="26">
        <f t="shared" si="216"/>
        <v>1.0461576634531045E-7</v>
      </c>
      <c r="CD344" s="26">
        <f t="shared" si="207"/>
        <v>1.1668681630823099E-7</v>
      </c>
      <c r="CE344" s="26">
        <f t="shared" si="207"/>
        <v>1.2850320276982376E-7</v>
      </c>
      <c r="CF344" s="26">
        <f t="shared" si="207"/>
        <v>1.3974723301218336E-7</v>
      </c>
      <c r="CG344" s="26">
        <f t="shared" si="207"/>
        <v>1.5009887990197472E-7</v>
      </c>
      <c r="CH344" s="26">
        <f t="shared" si="207"/>
        <v>1.59251250627705E-7</v>
      </c>
      <c r="CI344" s="26">
        <f t="shared" si="207"/>
        <v>1.6692600969410036E-7</v>
      </c>
      <c r="CJ344" s="26">
        <f t="shared" si="207"/>
        <v>1.7288765289746107E-7</v>
      </c>
      <c r="CK344" s="26">
        <f t="shared" si="207"/>
        <v>1.7695559767151899E-7</v>
      </c>
      <c r="CL344" s="26">
        <f t="shared" si="207"/>
        <v>1.7901322090025758E-7</v>
      </c>
      <c r="CM344" s="26">
        <f t="shared" si="207"/>
        <v>1.7901322090025761E-7</v>
      </c>
      <c r="CN344" s="26">
        <f t="shared" si="207"/>
        <v>1.7697897975366375E-7</v>
      </c>
      <c r="CO344" s="26">
        <f t="shared" si="207"/>
        <v>1.7300192402886237E-7</v>
      </c>
      <c r="CP344" s="26">
        <f t="shared" si="207"/>
        <v>1.6723519322790021E-7</v>
      </c>
      <c r="CQ344" s="26">
        <f t="shared" si="207"/>
        <v>1.5988419572337725E-7</v>
      </c>
      <c r="CR344" s="26">
        <f t="shared" si="207"/>
        <v>1.5119483726015017E-7</v>
      </c>
      <c r="CS344" s="26">
        <f t="shared" si="207"/>
        <v>1.4144033163046318E-7</v>
      </c>
      <c r="CT344" s="26">
        <f t="shared" si="211"/>
        <v>1.309075409771308E-7</v>
      </c>
      <c r="CU344" s="26">
        <f t="shared" si="211"/>
        <v>1.1988374805274085E-7</v>
      </c>
      <c r="CV344" s="26">
        <f t="shared" si="211"/>
        <v>1.0864464667279616E-7</v>
      </c>
      <c r="CW344" s="26">
        <f t="shared" si="211"/>
        <v>9.7444167634363666E-8</v>
      </c>
      <c r="CX344" s="26">
        <f t="shared" si="211"/>
        <v>8.6506556981526757E-8</v>
      </c>
      <c r="CY344" s="26">
        <f t="shared" si="211"/>
        <v>7.6020913711038808E-8</v>
      </c>
      <c r="CZ344" s="26">
        <f t="shared" si="211"/>
        <v>6.6138194928603777E-8</v>
      </c>
      <c r="DA344" s="26">
        <f t="shared" si="211"/>
        <v>5.6970524344440914E-8</v>
      </c>
      <c r="DB344" s="26">
        <f t="shared" si="211"/>
        <v>4.8592506058493592E-8</v>
      </c>
      <c r="DC344" s="26">
        <f t="shared" si="211"/>
        <v>4.1044155602805449E-8</v>
      </c>
      <c r="DD344" s="26">
        <f t="shared" si="211"/>
        <v>3.4335014783116014E-8</v>
      </c>
      <c r="DE344" s="26">
        <f t="shared" si="211"/>
        <v>2.844901224886756E-8</v>
      </c>
      <c r="DF344" s="26">
        <f t="shared" si="211"/>
        <v>2.3349660996712018E-8</v>
      </c>
      <c r="DG344" s="26">
        <f t="shared" si="211"/>
        <v>1.8985238380504201E-8</v>
      </c>
      <c r="DH344" s="26">
        <f t="shared" si="211"/>
        <v>1.5293664250961734E-8</v>
      </c>
      <c r="DI344" s="26">
        <f t="shared" si="205"/>
        <v>1.2206869631501554E-8</v>
      </c>
      <c r="DJ344" s="26">
        <f t="shared" si="205"/>
        <v>9.6545241630966836E-9</v>
      </c>
      <c r="DK344" s="26">
        <f t="shared" si="205"/>
        <v>7.5670594791838857E-9</v>
      </c>
      <c r="DL344" s="26">
        <f t="shared" si="205"/>
        <v>5.8779837025803597E-9</v>
      </c>
      <c r="DM344" s="26">
        <f t="shared" si="205"/>
        <v>4.5255272754379728E-9</v>
      </c>
      <c r="DN344" s="26">
        <f t="shared" si="205"/>
        <v>3.4536918680973979E-9</v>
      </c>
      <c r="DO344" s="26">
        <f t="shared" si="205"/>
        <v>2.6127929784736864E-9</v>
      </c>
      <c r="DP344" s="26">
        <f t="shared" si="205"/>
        <v>1.9595947338552614E-9</v>
      </c>
      <c r="DQ344" s="26">
        <f t="shared" si="204"/>
        <v>1.4571345456872372E-9</v>
      </c>
      <c r="DR344" s="26">
        <f t="shared" si="204"/>
        <v>1.0743280124982279E-9</v>
      </c>
      <c r="DS344" s="26">
        <f t="shared" si="204"/>
        <v>7.8543308476760975E-10</v>
      </c>
      <c r="DT344" s="26">
        <f t="shared" si="204"/>
        <v>5.6943898645651459E-10</v>
      </c>
      <c r="DU344" s="26">
        <f t="shared" si="204"/>
        <v>4.0943133736955937E-10</v>
      </c>
      <c r="DV344" s="26">
        <f t="shared" si="204"/>
        <v>2.9197152746845718E-10</v>
      </c>
      <c r="DW344" s="26">
        <f t="shared" si="204"/>
        <v>2.0651644625817794E-10</v>
      </c>
      <c r="DX344" s="26">
        <f t="shared" si="204"/>
        <v>1.4489460342307611E-10</v>
      </c>
      <c r="DY344" s="26">
        <f t="shared" si="204"/>
        <v>1.0084664398246156E-10</v>
      </c>
      <c r="DZ344" s="26">
        <f t="shared" si="204"/>
        <v>6.9632206559318427E-11</v>
      </c>
      <c r="EA344" s="26">
        <f t="shared" si="204"/>
        <v>4.7700802918587856E-11</v>
      </c>
      <c r="EB344" s="26">
        <f t="shared" si="204"/>
        <v>3.2421639483727848E-11</v>
      </c>
      <c r="EC344" s="26">
        <f t="shared" si="204"/>
        <v>2.1865756861118712E-11</v>
      </c>
      <c r="ED344" s="26">
        <f t="shared" si="204"/>
        <v>1.4633237283979486E-11</v>
      </c>
      <c r="EE344" s="26">
        <f t="shared" si="210"/>
        <v>9.7182568221848047E-12</v>
      </c>
      <c r="EF344" s="26">
        <f t="shared" si="210"/>
        <v>6.4052147237127759E-12</v>
      </c>
      <c r="EG344" s="26">
        <f t="shared" si="210"/>
        <v>4.1898773004737418E-12</v>
      </c>
      <c r="EH344" s="26">
        <f t="shared" si="210"/>
        <v>2.7202934712031246E-12</v>
      </c>
      <c r="EI344" s="26">
        <f t="shared" si="210"/>
        <v>1.7530780147753437E-12</v>
      </c>
      <c r="EJ344" s="26">
        <f t="shared" si="210"/>
        <v>1.1214543182753895E-12</v>
      </c>
      <c r="EK344" s="26">
        <f t="shared" si="210"/>
        <v>7.1216442109460022E-13</v>
      </c>
      <c r="EL344" s="26">
        <f t="shared" si="210"/>
        <v>4.4897322199441829E-13</v>
      </c>
      <c r="EM344" s="26">
        <f t="shared" si="210"/>
        <v>2.8101201664399027E-13</v>
      </c>
      <c r="EN344" s="26">
        <f t="shared" si="210"/>
        <v>1.7462889605733621E-13</v>
      </c>
      <c r="EO344" s="26">
        <f t="shared" si="210"/>
        <v>1.0774974437580301E-13</v>
      </c>
      <c r="EP344" s="26">
        <f t="shared" si="210"/>
        <v>6.6015688455597527E-14</v>
      </c>
      <c r="EQ344" s="26">
        <f t="shared" si="210"/>
        <v>4.0163390878579909E-14</v>
      </c>
      <c r="ER344" s="26">
        <f t="shared" si="210"/>
        <v>2.4265381989142278E-14</v>
      </c>
      <c r="ES344" s="26">
        <f t="shared" si="208"/>
        <v>1.4559229193485271E-14</v>
      </c>
      <c r="ET344" s="26">
        <f t="shared" si="208"/>
        <v>8.6757050673509822E-15</v>
      </c>
      <c r="EU344" s="26">
        <f t="shared" si="208"/>
        <v>5.1346009582279826E-15</v>
      </c>
      <c r="EV344" s="26">
        <f t="shared" si="208"/>
        <v>3.0183127254449087E-15</v>
      </c>
      <c r="EW344" s="26">
        <f t="shared" si="208"/>
        <v>1.7623705175416544E-15</v>
      </c>
      <c r="EX344" s="26">
        <f t="shared" si="208"/>
        <v>1.0221749001741684E-15</v>
      </c>
      <c r="EY344" s="26">
        <f t="shared" si="209"/>
        <v>5.8893520738511309E-16</v>
      </c>
      <c r="EZ344" s="26">
        <f t="shared" si="209"/>
        <v>3.3708791475331398E-16</v>
      </c>
      <c r="FA344" s="26">
        <f t="shared" si="209"/>
        <v>1.9167744172247656E-16</v>
      </c>
      <c r="FB344" s="26">
        <f t="shared" si="209"/>
        <v>1.0828530798607325E-16</v>
      </c>
      <c r="FC344" s="26">
        <f t="shared" si="209"/>
        <v>6.0779495450248195E-17</v>
      </c>
      <c r="FD344" s="26">
        <f t="shared" si="209"/>
        <v>3.3896257078022268E-17</v>
      </c>
      <c r="FE344" s="26">
        <f t="shared" si="209"/>
        <v>1.878327621521005E-17</v>
      </c>
      <c r="FF344" s="26">
        <f t="shared" si="209"/>
        <v>1.034269006786883E-17</v>
      </c>
      <c r="FG344" s="26">
        <f t="shared" si="209"/>
        <v>5.6592077729847832E-18</v>
      </c>
      <c r="FH344" s="26">
        <f t="shared" si="209"/>
        <v>3.077194226560474E-18</v>
      </c>
    </row>
    <row r="345" spans="2:164" ht="19.2" customHeight="1" x14ac:dyDescent="0.3">
      <c r="B345" s="26">
        <f t="shared" si="195"/>
        <v>2.7471401265509356E-6</v>
      </c>
      <c r="C345" s="3">
        <v>122</v>
      </c>
      <c r="D345" s="26">
        <f>$B345*D$221</f>
        <v>4.521274623062334E-44</v>
      </c>
      <c r="E345" s="26">
        <f t="shared" si="213"/>
        <v>3.9335089220642303E-42</v>
      </c>
      <c r="F345" s="26">
        <f t="shared" si="213"/>
        <v>1.7110763810979229E-40</v>
      </c>
      <c r="G345" s="26">
        <f t="shared" si="213"/>
        <v>4.9621215051840388E-39</v>
      </c>
      <c r="H345" s="26">
        <f t="shared" si="213"/>
        <v>1.0792614273775257E-37</v>
      </c>
      <c r="I345" s="26">
        <f t="shared" si="213"/>
        <v>1.877914883636898E-36</v>
      </c>
      <c r="J345" s="26">
        <f t="shared" si="213"/>
        <v>2.7229765812734751E-35</v>
      </c>
      <c r="K345" s="26">
        <f t="shared" si="213"/>
        <v>3.3842708938684659E-34</v>
      </c>
      <c r="L345" s="26">
        <f t="shared" si="213"/>
        <v>3.6803945970819749E-33</v>
      </c>
      <c r="M345" s="26">
        <f t="shared" si="213"/>
        <v>3.5577147771792347E-32</v>
      </c>
      <c r="N345" s="26">
        <f t="shared" si="213"/>
        <v>3.095211856145972E-31</v>
      </c>
      <c r="O345" s="26">
        <f t="shared" si="213"/>
        <v>2.4480311953154125E-30</v>
      </c>
      <c r="P345" s="26">
        <f t="shared" si="213"/>
        <v>1.7748226166036871E-29</v>
      </c>
      <c r="Q345" s="26">
        <f t="shared" si="213"/>
        <v>1.1877659049578536E-28</v>
      </c>
      <c r="R345" s="26">
        <f t="shared" si="213"/>
        <v>7.3811166950952079E-28</v>
      </c>
      <c r="S345" s="26">
        <f t="shared" si="213"/>
        <v>4.2810476831552198E-27</v>
      </c>
      <c r="T345" s="26">
        <f t="shared" si="219"/>
        <v>2.3278196777156539E-26</v>
      </c>
      <c r="U345" s="26">
        <f t="shared" si="219"/>
        <v>1.191295952713297E-25</v>
      </c>
      <c r="V345" s="26">
        <f t="shared" si="219"/>
        <v>5.7579304381142985E-25</v>
      </c>
      <c r="W345" s="26">
        <f t="shared" si="219"/>
        <v>2.6365260427155007E-24</v>
      </c>
      <c r="X345" s="26">
        <f t="shared" si="219"/>
        <v>1.1468888285812484E-23</v>
      </c>
      <c r="Y345" s="26">
        <f t="shared" si="219"/>
        <v>4.7513965755508804E-23</v>
      </c>
      <c r="Z345" s="26">
        <f t="shared" si="219"/>
        <v>1.8789613730587507E-22</v>
      </c>
      <c r="AA345" s="26">
        <f t="shared" si="219"/>
        <v>7.1073756285266024E-22</v>
      </c>
      <c r="AB345" s="26">
        <f t="shared" si="219"/>
        <v>2.5764236653408937E-21</v>
      </c>
      <c r="AC345" s="26">
        <f t="shared" si="219"/>
        <v>8.9659543553863189E-21</v>
      </c>
      <c r="AD345" s="26">
        <f t="shared" si="219"/>
        <v>3.0001462650715604E-20</v>
      </c>
      <c r="AE345" s="26">
        <f t="shared" si="219"/>
        <v>9.6671379652305944E-20</v>
      </c>
      <c r="AF345" s="26">
        <f t="shared" si="219"/>
        <v>3.0037178677680954E-19</v>
      </c>
      <c r="AG345" s="26">
        <f t="shared" si="219"/>
        <v>9.0111536033042732E-19</v>
      </c>
      <c r="AH345" s="26">
        <f t="shared" si="219"/>
        <v>2.6132345449582216E-18</v>
      </c>
      <c r="AI345" s="26">
        <f t="shared" si="217"/>
        <v>7.3339163035924482E-18</v>
      </c>
      <c r="AJ345" s="26">
        <f t="shared" si="217"/>
        <v>1.9939084950391957E-17</v>
      </c>
      <c r="AK345" s="26">
        <f t="shared" si="217"/>
        <v>5.2566678505578841E-17</v>
      </c>
      <c r="AL345" s="26">
        <f t="shared" si="217"/>
        <v>1.3450885382309874E-16</v>
      </c>
      <c r="AM345" s="26">
        <f t="shared" si="217"/>
        <v>3.3435057950313018E-16</v>
      </c>
      <c r="AN345" s="26">
        <f t="shared" si="217"/>
        <v>8.0801390046590073E-16</v>
      </c>
      <c r="AO345" s="26">
        <f t="shared" si="217"/>
        <v>1.8999245767711752E-15</v>
      </c>
      <c r="AP345" s="26">
        <f t="shared" si="217"/>
        <v>4.3498273205024251E-15</v>
      </c>
      <c r="AQ345" s="26">
        <f t="shared" si="217"/>
        <v>9.7034609457361586E-15</v>
      </c>
      <c r="AR345" s="26">
        <f t="shared" si="217"/>
        <v>2.1105027556976198E-14</v>
      </c>
      <c r="AS345" s="26">
        <f t="shared" si="217"/>
        <v>4.4783838962364074E-14</v>
      </c>
      <c r="AT345" s="26">
        <f t="shared" si="217"/>
        <v>9.2766523564896889E-14</v>
      </c>
      <c r="AU345" s="26">
        <f t="shared" si="217"/>
        <v>1.8769040814293115E-13</v>
      </c>
      <c r="AV345" s="26">
        <f t="shared" si="217"/>
        <v>3.7111512519170315E-13</v>
      </c>
      <c r="AW345" s="26">
        <f t="shared" si="217"/>
        <v>7.1748924203729152E-13</v>
      </c>
      <c r="AX345" s="26">
        <f t="shared" si="217"/>
        <v>1.3569905229835752E-12</v>
      </c>
      <c r="AY345" s="26">
        <f t="shared" si="218"/>
        <v>2.5118760744589731E-12</v>
      </c>
      <c r="AZ345" s="26">
        <f t="shared" si="218"/>
        <v>4.5527753849568757E-12</v>
      </c>
      <c r="BA345" s="26">
        <f t="shared" si="218"/>
        <v>8.0834991528826226E-12</v>
      </c>
      <c r="BB345" s="26">
        <f t="shared" si="218"/>
        <v>1.4065288526015808E-11</v>
      </c>
      <c r="BC345" s="26">
        <f t="shared" si="218"/>
        <v>2.3993727485556324E-11</v>
      </c>
      <c r="BD345" s="26">
        <f t="shared" si="218"/>
        <v>4.0143351754680564E-11</v>
      </c>
      <c r="BE345" s="26">
        <f t="shared" si="218"/>
        <v>6.5895690616173798E-11</v>
      </c>
      <c r="BF345" s="26">
        <f t="shared" si="218"/>
        <v>1.0616527932605803E-10</v>
      </c>
      <c r="BG345" s="26">
        <f t="shared" si="218"/>
        <v>1.6793416911576502E-10</v>
      </c>
      <c r="BH345" s="26">
        <f t="shared" si="218"/>
        <v>2.6089772701913474E-10</v>
      </c>
      <c r="BI345" s="26">
        <f t="shared" si="218"/>
        <v>3.9821232018710077E-10</v>
      </c>
      <c r="BJ345" s="26">
        <f t="shared" si="218"/>
        <v>5.9731848028064792E-10</v>
      </c>
      <c r="BK345" s="26">
        <f t="shared" si="218"/>
        <v>8.8079165736298871E-10</v>
      </c>
      <c r="BL345" s="26">
        <f t="shared" si="218"/>
        <v>1.2771479031763382E-9</v>
      </c>
      <c r="BM345" s="26">
        <f t="shared" si="218"/>
        <v>1.8215060258416627E-9</v>
      </c>
      <c r="BN345" s="26">
        <f t="shared" si="218"/>
        <v>2.5559842620681381E-9</v>
      </c>
      <c r="BO345" s="26">
        <f t="shared" si="215"/>
        <v>3.5296925523798065E-9</v>
      </c>
      <c r="BP345" s="26">
        <f t="shared" si="216"/>
        <v>4.7981758133913129E-9</v>
      </c>
      <c r="BQ345" s="26">
        <f t="shared" si="216"/>
        <v>6.4221737810006684E-9</v>
      </c>
      <c r="BR345" s="26">
        <f t="shared" si="216"/>
        <v>8.4655927113190538E-9</v>
      </c>
      <c r="BS345" s="26">
        <f t="shared" si="216"/>
        <v>1.0992635311712817E-8</v>
      </c>
      <c r="BT345" s="26">
        <f t="shared" si="216"/>
        <v>1.4064106942926672E-8</v>
      </c>
      <c r="BU345" s="26">
        <f t="shared" si="216"/>
        <v>1.773300440629889E-8</v>
      </c>
      <c r="BV345" s="26">
        <f t="shared" si="216"/>
        <v>2.2039591190685731E-8</v>
      </c>
      <c r="BW345" s="26">
        <f t="shared" si="216"/>
        <v>2.7006259628023407E-8</v>
      </c>
      <c r="BX345" s="26">
        <f t="shared" si="216"/>
        <v>3.2632563717194928E-8</v>
      </c>
      <c r="BY345" s="26">
        <f t="shared" si="216"/>
        <v>3.8890863608163859E-8</v>
      </c>
      <c r="BZ345" s="26">
        <f t="shared" si="216"/>
        <v>4.5723042350138524E-8</v>
      </c>
      <c r="CA345" s="26">
        <f t="shared" si="216"/>
        <v>5.3038729126160719E-8</v>
      </c>
      <c r="CB345" s="26">
        <f t="shared" si="216"/>
        <v>6.0715387289157724E-8</v>
      </c>
      <c r="CC345" s="26">
        <f t="shared" si="216"/>
        <v>6.860050252151583E-8</v>
      </c>
      <c r="CD345" s="26">
        <f t="shared" si="207"/>
        <v>7.6515945120152346E-8</v>
      </c>
      <c r="CE345" s="26">
        <f t="shared" si="207"/>
        <v>8.4264395258901797E-8</v>
      </c>
      <c r="CF345" s="26">
        <f t="shared" si="207"/>
        <v>9.1637529844055721E-8</v>
      </c>
      <c r="CG345" s="26">
        <f t="shared" si="207"/>
        <v>9.8425495017689468E-8</v>
      </c>
      <c r="CH345" s="26">
        <f t="shared" si="207"/>
        <v>1.044270495919389E-7</v>
      </c>
      <c r="CI345" s="26">
        <f t="shared" si="207"/>
        <v>1.0945967848793591E-7</v>
      </c>
      <c r="CJ345" s="26">
        <f t="shared" si="207"/>
        <v>1.1336895271964789E-7</v>
      </c>
      <c r="CK345" s="26">
        <f t="shared" si="207"/>
        <v>1.1603645748952196E-7</v>
      </c>
      <c r="CL345" s="26">
        <f t="shared" si="207"/>
        <v>1.1738571862312107E-7</v>
      </c>
      <c r="CM345" s="26">
        <f t="shared" si="207"/>
        <v>1.1738571862312108E-7</v>
      </c>
      <c r="CN345" s="26">
        <f t="shared" si="207"/>
        <v>1.1605179000240379E-7</v>
      </c>
      <c r="CO345" s="26">
        <f t="shared" si="207"/>
        <v>1.1344388460909137E-7</v>
      </c>
      <c r="CP345" s="26">
        <f t="shared" si="207"/>
        <v>1.0966242178878827E-7</v>
      </c>
      <c r="CQ345" s="26">
        <f t="shared" si="207"/>
        <v>1.0484209555631415E-7</v>
      </c>
      <c r="CR345" s="26">
        <f t="shared" si="207"/>
        <v>9.9144155580427472E-8</v>
      </c>
      <c r="CS345" s="26">
        <f t="shared" si="207"/>
        <v>9.2747758446206408E-8</v>
      </c>
      <c r="CT345" s="26">
        <f t="shared" si="211"/>
        <v>8.5841010476808045E-8</v>
      </c>
      <c r="CU345" s="26">
        <f t="shared" si="211"/>
        <v>7.8612293805076871E-8</v>
      </c>
      <c r="CV345" s="26">
        <f t="shared" si="211"/>
        <v>7.1242391260850757E-8</v>
      </c>
      <c r="CW345" s="26">
        <f t="shared" si="211"/>
        <v>6.3897814842206416E-8</v>
      </c>
      <c r="CX345" s="26">
        <f t="shared" si="211"/>
        <v>5.6725611135428028E-8</v>
      </c>
      <c r="CY345" s="26">
        <f t="shared" si="211"/>
        <v>4.9849779482648967E-8</v>
      </c>
      <c r="CZ345" s="26">
        <f t="shared" si="211"/>
        <v>4.336930814990461E-8</v>
      </c>
      <c r="DA345" s="26">
        <f t="shared" si="211"/>
        <v>3.7357720881601023E-8</v>
      </c>
      <c r="DB345" s="26">
        <f t="shared" si="211"/>
        <v>3.1863938399012552E-8</v>
      </c>
      <c r="DC345" s="26">
        <f t="shared" si="211"/>
        <v>2.6914200395282565E-8</v>
      </c>
      <c r="DD345" s="26">
        <f t="shared" si="211"/>
        <v>2.2514763792207476E-8</v>
      </c>
      <c r="DE345" s="26">
        <f t="shared" si="211"/>
        <v>1.8655089999257628E-8</v>
      </c>
      <c r="DF345" s="26">
        <f t="shared" si="211"/>
        <v>1.5311253112598219E-8</v>
      </c>
      <c r="DG345" s="26">
        <f t="shared" si="211"/>
        <v>1.2449336642953715E-8</v>
      </c>
      <c r="DH345" s="26">
        <f t="shared" si="211"/>
        <v>1.0028632295712726E-8</v>
      </c>
      <c r="DI345" s="26">
        <f t="shared" si="205"/>
        <v>8.0045046763945538E-9</v>
      </c>
      <c r="DJ345" s="26">
        <f t="shared" si="205"/>
        <v>6.330835516784782E-9</v>
      </c>
      <c r="DK345" s="26">
        <f t="shared" si="205"/>
        <v>4.9620062158583423E-9</v>
      </c>
      <c r="DL345" s="26">
        <f t="shared" si="205"/>
        <v>3.8544155426756898E-9</v>
      </c>
      <c r="DM345" s="26">
        <f t="shared" si="205"/>
        <v>2.9675588691396881E-9</v>
      </c>
      <c r="DN345" s="26">
        <f t="shared" si="205"/>
        <v>2.2647159790802867E-9</v>
      </c>
      <c r="DO345" s="26">
        <f t="shared" si="205"/>
        <v>1.7133068711303058E-9</v>
      </c>
      <c r="DP345" s="26">
        <f t="shared" si="205"/>
        <v>1.284980153347727E-9</v>
      </c>
      <c r="DQ345" s="26">
        <f t="shared" si="204"/>
        <v>9.5549806274574012E-10</v>
      </c>
      <c r="DR345" s="26">
        <f t="shared" si="204"/>
        <v>7.0447738524474771E-10</v>
      </c>
      <c r="DS345" s="26">
        <f t="shared" si="204"/>
        <v>5.1503808837220894E-10</v>
      </c>
      <c r="DT345" s="26">
        <f t="shared" si="204"/>
        <v>3.7340261406984992E-10</v>
      </c>
      <c r="DU345" s="26">
        <f t="shared" si="204"/>
        <v>2.6847956548823872E-10</v>
      </c>
      <c r="DV345" s="26">
        <f t="shared" si="204"/>
        <v>1.9145673932358064E-10</v>
      </c>
      <c r="DW345" s="26">
        <f t="shared" si="204"/>
        <v>1.354206204971674E-10</v>
      </c>
      <c r="DX345" s="26">
        <f t="shared" si="204"/>
        <v>9.5012854703657547E-11</v>
      </c>
      <c r="DY345" s="26">
        <f t="shared" si="204"/>
        <v>6.6128946873746042E-11</v>
      </c>
      <c r="DZ345" s="26">
        <f t="shared" si="204"/>
        <v>4.566046331758637E-11</v>
      </c>
      <c r="EA345" s="26">
        <f t="shared" si="204"/>
        <v>3.127921502858256E-11</v>
      </c>
      <c r="EB345" s="26">
        <f t="shared" si="204"/>
        <v>2.1260091464739815E-11</v>
      </c>
      <c r="EC345" s="26">
        <f t="shared" si="204"/>
        <v>1.4338201220405876E-11</v>
      </c>
      <c r="ED345" s="26">
        <f t="shared" si="204"/>
        <v>9.5955654321178046E-12</v>
      </c>
      <c r="EE345" s="26">
        <f t="shared" si="210"/>
        <v>6.3726274243835511E-12</v>
      </c>
      <c r="EF345" s="26">
        <f t="shared" si="210"/>
        <v>4.2001408024346555E-12</v>
      </c>
      <c r="EG345" s="26">
        <f t="shared" si="210"/>
        <v>2.7474605249008458E-12</v>
      </c>
      <c r="EH345" s="26">
        <f t="shared" si="210"/>
        <v>1.7837989975102659E-12</v>
      </c>
      <c r="EI345" s="26">
        <f t="shared" si="210"/>
        <v>1.1495593539510581E-12</v>
      </c>
      <c r="EJ345" s="26">
        <f t="shared" si="210"/>
        <v>7.3537988083632929E-13</v>
      </c>
      <c r="EK345" s="26">
        <f t="shared" si="210"/>
        <v>4.669930630128579E-13</v>
      </c>
      <c r="EL345" s="26">
        <f t="shared" si="210"/>
        <v>2.9440867016027766E-13</v>
      </c>
      <c r="EM345" s="26">
        <f t="shared" si="210"/>
        <v>1.8427017484852028E-13</v>
      </c>
      <c r="EN345" s="26">
        <f t="shared" si="210"/>
        <v>1.1451075151300867E-13</v>
      </c>
      <c r="EO345" s="26">
        <f t="shared" si="210"/>
        <v>7.0655570082494581E-14</v>
      </c>
      <c r="EP345" s="26">
        <f t="shared" si="210"/>
        <v>4.3288976036457894E-14</v>
      </c>
      <c r="EQ345" s="26">
        <f t="shared" si="210"/>
        <v>2.6336649756446142E-14</v>
      </c>
      <c r="ER345" s="26">
        <f t="shared" si="210"/>
        <v>1.5911725894519708E-14</v>
      </c>
      <c r="ES345" s="26">
        <f t="shared" si="208"/>
        <v>9.5470355367117625E-15</v>
      </c>
      <c r="ET345" s="26">
        <f t="shared" si="208"/>
        <v>5.6889869294105457E-15</v>
      </c>
      <c r="EU345" s="26">
        <f t="shared" si="208"/>
        <v>3.3669514480183875E-15</v>
      </c>
      <c r="EV345" s="26">
        <f t="shared" si="208"/>
        <v>1.9792214593081595E-15</v>
      </c>
      <c r="EW345" s="26">
        <f t="shared" si="208"/>
        <v>1.1556527983879833E-15</v>
      </c>
      <c r="EX345" s="26">
        <f t="shared" si="208"/>
        <v>6.7027862306503609E-16</v>
      </c>
      <c r="EY345" s="26">
        <f t="shared" si="209"/>
        <v>3.8618702123614412E-16</v>
      </c>
      <c r="EZ345" s="26">
        <f t="shared" si="209"/>
        <v>2.210412555759461E-16</v>
      </c>
      <c r="FA345" s="26">
        <f t="shared" si="209"/>
        <v>1.2569012571965819E-16</v>
      </c>
      <c r="FB345" s="26">
        <f t="shared" si="209"/>
        <v>7.1006759335130808E-17</v>
      </c>
      <c r="FC345" s="26">
        <f t="shared" si="209"/>
        <v>3.9855406852622226E-17</v>
      </c>
      <c r="FD345" s="26">
        <f t="shared" si="209"/>
        <v>2.2227053821654199E-17</v>
      </c>
      <c r="FE345" s="26">
        <f t="shared" si="209"/>
        <v>1.2316902436203451E-17</v>
      </c>
      <c r="FF345" s="26">
        <f t="shared" si="209"/>
        <v>6.7820918477829162E-18</v>
      </c>
      <c r="FG345" s="26">
        <f t="shared" si="209"/>
        <v>3.7109559167113758E-18</v>
      </c>
      <c r="FH345" s="26">
        <f t="shared" si="209"/>
        <v>2.0178322797118091E-18</v>
      </c>
    </row>
    <row r="346" spans="2:164" ht="19.2" customHeight="1" x14ac:dyDescent="0.3">
      <c r="B346" s="26">
        <f t="shared" si="195"/>
        <v>1.7867578058867585E-6</v>
      </c>
      <c r="C346" s="3">
        <v>123</v>
      </c>
      <c r="D346" s="26">
        <f t="shared" ref="D346:S361" si="220">$B346*D$221</f>
        <v>2.9406664215039096E-44</v>
      </c>
      <c r="E346" s="26">
        <f t="shared" si="213"/>
        <v>2.558379786708401E-42</v>
      </c>
      <c r="F346" s="26">
        <f t="shared" si="213"/>
        <v>1.1128952072181432E-40</v>
      </c>
      <c r="G346" s="26">
        <f t="shared" si="213"/>
        <v>3.2273961009326557E-39</v>
      </c>
      <c r="H346" s="26">
        <f t="shared" si="213"/>
        <v>7.0195865195285085E-38</v>
      </c>
      <c r="I346" s="26">
        <f t="shared" si="213"/>
        <v>1.2214080543979628E-36</v>
      </c>
      <c r="J346" s="26">
        <f t="shared" si="213"/>
        <v>1.7710416788770283E-35</v>
      </c>
      <c r="K346" s="26">
        <f t="shared" si="213"/>
        <v>2.2011518008900235E-34</v>
      </c>
      <c r="L346" s="26">
        <f t="shared" si="213"/>
        <v>2.3937525834679125E-33</v>
      </c>
      <c r="M346" s="26">
        <f t="shared" si="213"/>
        <v>2.3139608306856436E-32</v>
      </c>
      <c r="N346" s="26">
        <f t="shared" si="213"/>
        <v>2.0131459226965348E-31</v>
      </c>
      <c r="O346" s="26">
        <f t="shared" si="213"/>
        <v>1.5922154115872344E-30</v>
      </c>
      <c r="P346" s="26">
        <f t="shared" si="213"/>
        <v>1.1543561734007534E-29</v>
      </c>
      <c r="Q346" s="26">
        <f t="shared" si="213"/>
        <v>7.7253066989127447E-29</v>
      </c>
      <c r="R346" s="26">
        <f t="shared" si="213"/>
        <v>4.8007263057529035E-28</v>
      </c>
      <c r="S346" s="26">
        <f t="shared" si="213"/>
        <v>2.7844212573366833E-27</v>
      </c>
      <c r="T346" s="26">
        <f t="shared" si="219"/>
        <v>1.5140290586768234E-26</v>
      </c>
      <c r="U346" s="26">
        <f t="shared" si="219"/>
        <v>7.748266359110748E-26</v>
      </c>
      <c r="V346" s="26">
        <f t="shared" si="219"/>
        <v>3.7449954069035479E-25</v>
      </c>
      <c r="W346" s="26">
        <f t="shared" si="219"/>
        <v>1.714813686318997E-24</v>
      </c>
      <c r="X346" s="26">
        <f t="shared" si="219"/>
        <v>7.4594395354876741E-24</v>
      </c>
      <c r="Y346" s="26">
        <f t="shared" si="219"/>
        <v>3.0903392361306038E-23</v>
      </c>
      <c r="Z346" s="26">
        <f t="shared" si="219"/>
        <v>1.2220886979243709E-22</v>
      </c>
      <c r="AA346" s="26">
        <f t="shared" si="219"/>
        <v>4.6226833356269836E-22</v>
      </c>
      <c r="AB346" s="26">
        <f t="shared" si="219"/>
        <v>1.6757227091647819E-21</v>
      </c>
      <c r="AC346" s="26">
        <f t="shared" si="219"/>
        <v>5.8315150278934467E-21</v>
      </c>
      <c r="AD346" s="26">
        <f t="shared" si="219"/>
        <v>1.9513146439489507E-20</v>
      </c>
      <c r="AE346" s="26">
        <f t="shared" si="219"/>
        <v>6.2875694082799595E-20</v>
      </c>
      <c r="AF346" s="26">
        <f t="shared" si="219"/>
        <v>1.9536376375727133E-19</v>
      </c>
      <c r="AG346" s="26">
        <f t="shared" si="219"/>
        <v>5.8609129127181314E-19</v>
      </c>
      <c r="AH346" s="26">
        <f t="shared" si="219"/>
        <v>1.6996647446882469E-18</v>
      </c>
      <c r="AI346" s="26">
        <f t="shared" si="217"/>
        <v>4.7700268641250923E-18</v>
      </c>
      <c r="AJ346" s="26">
        <f t="shared" si="217"/>
        <v>1.2968510536840088E-17</v>
      </c>
      <c r="AK346" s="26">
        <f t="shared" si="217"/>
        <v>3.4189709597123895E-17</v>
      </c>
      <c r="AL346" s="26">
        <f t="shared" si="217"/>
        <v>8.7485433380875812E-17</v>
      </c>
      <c r="AM346" s="26">
        <f t="shared" si="217"/>
        <v>2.1746379154674782E-16</v>
      </c>
      <c r="AN346" s="26">
        <f t="shared" si="217"/>
        <v>5.255374962379757E-16</v>
      </c>
      <c r="AO346" s="26">
        <f t="shared" si="217"/>
        <v>1.2357233019649721E-15</v>
      </c>
      <c r="AP346" s="26">
        <f t="shared" si="217"/>
        <v>2.8291559808145398E-15</v>
      </c>
      <c r="AQ346" s="26">
        <f t="shared" si="217"/>
        <v>6.3111941110478052E-15</v>
      </c>
      <c r="AR346" s="26">
        <f t="shared" si="217"/>
        <v>1.3726847191529011E-14</v>
      </c>
      <c r="AS346" s="26">
        <f t="shared" si="217"/>
        <v>2.9127700138122503E-14</v>
      </c>
      <c r="AT346" s="26">
        <f t="shared" si="217"/>
        <v>6.0335950286110821E-14</v>
      </c>
      <c r="AU346" s="26">
        <f t="shared" si="217"/>
        <v>1.2207506220678252E-13</v>
      </c>
      <c r="AV346" s="26">
        <f t="shared" si="217"/>
        <v>2.4137569118159164E-13</v>
      </c>
      <c r="AW346" s="26">
        <f t="shared" si="217"/>
        <v>4.6665966961774302E-13</v>
      </c>
      <c r="AX346" s="26">
        <f t="shared" si="217"/>
        <v>8.8259546210312395E-13</v>
      </c>
      <c r="AY346" s="26">
        <f t="shared" si="218"/>
        <v>1.633740536233452E-12</v>
      </c>
      <c r="AZ346" s="26">
        <f t="shared" si="218"/>
        <v>2.9611547219231237E-12</v>
      </c>
      <c r="BA346" s="26">
        <f t="shared" si="218"/>
        <v>5.2575604246390192E-12</v>
      </c>
      <c r="BB346" s="26">
        <f t="shared" si="218"/>
        <v>9.1481551388719215E-12</v>
      </c>
      <c r="BC346" s="26">
        <f t="shared" si="218"/>
        <v>1.5605676413369714E-11</v>
      </c>
      <c r="BD346" s="26">
        <f t="shared" si="218"/>
        <v>2.6109497076214578E-11</v>
      </c>
      <c r="BE346" s="26">
        <f t="shared" si="218"/>
        <v>4.2858985766616416E-11</v>
      </c>
      <c r="BF346" s="26">
        <f t="shared" si="218"/>
        <v>6.9050588179548819E-11</v>
      </c>
      <c r="BG346" s="26">
        <f t="shared" si="218"/>
        <v>1.0922547584765028E-10</v>
      </c>
      <c r="BH346" s="26">
        <f t="shared" si="218"/>
        <v>1.6968957854902796E-10</v>
      </c>
      <c r="BI346" s="26">
        <f t="shared" si="218"/>
        <v>2.5899988304851663E-10</v>
      </c>
      <c r="BJ346" s="26">
        <f t="shared" si="218"/>
        <v>3.8849982457277284E-10</v>
      </c>
      <c r="BK346" s="26">
        <f t="shared" si="218"/>
        <v>5.728726226751053E-10</v>
      </c>
      <c r="BL346" s="26">
        <f t="shared" si="218"/>
        <v>8.3066530287890569E-10</v>
      </c>
      <c r="BM346" s="26">
        <f t="shared" si="218"/>
        <v>1.1847193664010624E-9</v>
      </c>
      <c r="BN346" s="26">
        <f t="shared" si="218"/>
        <v>1.6624287883369734E-9</v>
      </c>
      <c r="BO346" s="26">
        <f t="shared" si="215"/>
        <v>2.2957349934177233E-9</v>
      </c>
      <c r="BP346" s="26">
        <f t="shared" si="216"/>
        <v>3.1207647566772266E-9</v>
      </c>
      <c r="BQ346" s="26">
        <f t="shared" si="216"/>
        <v>4.1770235973987412E-9</v>
      </c>
      <c r="BR346" s="26">
        <f t="shared" si="216"/>
        <v>5.5060765602074255E-9</v>
      </c>
      <c r="BS346" s="26">
        <f t="shared" si="216"/>
        <v>7.1496815035529365E-9</v>
      </c>
      <c r="BT346" s="26">
        <f t="shared" si="216"/>
        <v>9.1473866295456556E-9</v>
      </c>
      <c r="BU346" s="26">
        <f t="shared" si="216"/>
        <v>1.1533661402470637E-8</v>
      </c>
      <c r="BV346" s="26">
        <f t="shared" si="216"/>
        <v>1.4334693457356342E-8</v>
      </c>
      <c r="BW346" s="26">
        <f t="shared" si="216"/>
        <v>1.7565046912535266E-8</v>
      </c>
      <c r="BX346" s="26">
        <f t="shared" si="216"/>
        <v>2.1224431685980095E-8</v>
      </c>
      <c r="BY346" s="26">
        <f t="shared" si="216"/>
        <v>2.5294870639455758E-8</v>
      </c>
      <c r="BZ346" s="26">
        <f t="shared" si="216"/>
        <v>2.9738564130170917E-8</v>
      </c>
      <c r="CA346" s="26">
        <f t="shared" si="216"/>
        <v>3.4496734390998286E-8</v>
      </c>
      <c r="CB346" s="26">
        <f t="shared" si="216"/>
        <v>3.9489682789695444E-8</v>
      </c>
      <c r="CC346" s="26">
        <f t="shared" si="216"/>
        <v>4.4618213022123397E-8</v>
      </c>
      <c r="CD346" s="26">
        <f t="shared" si="207"/>
        <v>4.9766468370829986E-8</v>
      </c>
      <c r="CE346" s="26">
        <f t="shared" si="207"/>
        <v>5.4806110737496218E-8</v>
      </c>
      <c r="CF346" s="26">
        <f t="shared" si="207"/>
        <v>5.9601645427027143E-8</v>
      </c>
      <c r="CG346" s="26">
        <f t="shared" si="207"/>
        <v>6.4016582125325449E-8</v>
      </c>
      <c r="CH346" s="26">
        <f t="shared" si="207"/>
        <v>6.7920032254918508E-8</v>
      </c>
      <c r="CI346" s="26">
        <f t="shared" si="207"/>
        <v>7.1193286821420576E-8</v>
      </c>
      <c r="CJ346" s="26">
        <f t="shared" si="207"/>
        <v>7.3735904207899871E-8</v>
      </c>
      <c r="CK346" s="26">
        <f t="shared" si="207"/>
        <v>7.5470866659850463E-8</v>
      </c>
      <c r="CL346" s="26">
        <f t="shared" si="207"/>
        <v>7.6348434876825481E-8</v>
      </c>
      <c r="CM346" s="26">
        <f t="shared" si="207"/>
        <v>7.6348434876825494E-8</v>
      </c>
      <c r="CN346" s="26">
        <f t="shared" si="207"/>
        <v>7.5480839025952465E-8</v>
      </c>
      <c r="CO346" s="26">
        <f t="shared" si="207"/>
        <v>7.37846403961558E-8</v>
      </c>
      <c r="CP346" s="26">
        <f t="shared" si="207"/>
        <v>7.1325152382950577E-8</v>
      </c>
      <c r="CQ346" s="26">
        <f t="shared" si="207"/>
        <v>6.8189980849634117E-8</v>
      </c>
      <c r="CR346" s="26">
        <f t="shared" si="207"/>
        <v>6.4484003629545282E-8</v>
      </c>
      <c r="CS346" s="26">
        <f t="shared" si="207"/>
        <v>6.0323745330864985E-8</v>
      </c>
      <c r="CT346" s="26">
        <f t="shared" si="211"/>
        <v>5.5831551529630352E-8</v>
      </c>
      <c r="CU346" s="26">
        <f t="shared" si="211"/>
        <v>5.1129947190293074E-8</v>
      </c>
      <c r="CV346" s="26">
        <f t="shared" si="211"/>
        <v>4.6336514641202992E-8</v>
      </c>
      <c r="CW346" s="26">
        <f t="shared" si="211"/>
        <v>4.1559554368914063E-8</v>
      </c>
      <c r="CX346" s="26">
        <f t="shared" si="211"/>
        <v>3.689470642954609E-8</v>
      </c>
      <c r="CY346" s="26">
        <f t="shared" si="211"/>
        <v>3.2422620801722385E-8</v>
      </c>
      <c r="CZ346" s="26">
        <f t="shared" si="211"/>
        <v>2.8207680097498476E-8</v>
      </c>
      <c r="DA346" s="26">
        <f t="shared" si="211"/>
        <v>2.4297704638439297E-8</v>
      </c>
      <c r="DB346" s="26">
        <f t="shared" si="211"/>
        <v>2.0724512779845227E-8</v>
      </c>
      <c r="DC346" s="26">
        <f t="shared" si="211"/>
        <v>1.7505170988801386E-8</v>
      </c>
      <c r="DD346" s="26">
        <f t="shared" si="211"/>
        <v>1.4643748807939585E-8</v>
      </c>
      <c r="DE346" s="26">
        <f t="shared" si="211"/>
        <v>1.2133391869435659E-8</v>
      </c>
      <c r="DF346" s="26">
        <f t="shared" si="211"/>
        <v>9.9585386098198186E-9</v>
      </c>
      <c r="DG346" s="26">
        <f t="shared" si="211"/>
        <v>8.0971295238722037E-9</v>
      </c>
      <c r="DH346" s="26">
        <f t="shared" si="211"/>
        <v>6.5226876720081713E-9</v>
      </c>
      <c r="DI346" s="26">
        <f t="shared" si="211"/>
        <v>5.2061819033459668E-9</v>
      </c>
      <c r="DJ346" s="26">
        <f t="shared" si="205"/>
        <v>4.1176165962827184E-9</v>
      </c>
      <c r="DK346" s="26">
        <f t="shared" si="205"/>
        <v>3.2273211160053736E-9</v>
      </c>
      <c r="DL346" s="26">
        <f t="shared" si="205"/>
        <v>2.5069369383256111E-9</v>
      </c>
      <c r="DM346" s="26">
        <f t="shared" si="205"/>
        <v>1.9301195896843189E-9</v>
      </c>
      <c r="DN346" s="26">
        <f t="shared" si="205"/>
        <v>1.4729860026538211E-9</v>
      </c>
      <c r="DO346" s="26">
        <f t="shared" si="205"/>
        <v>1.1143459324424572E-9</v>
      </c>
      <c r="DP346" s="26">
        <f t="shared" si="205"/>
        <v>8.3575944933184139E-10</v>
      </c>
      <c r="DQ346" s="26">
        <f t="shared" si="204"/>
        <v>6.2146215463136564E-10</v>
      </c>
      <c r="DR346" s="26">
        <f t="shared" si="204"/>
        <v>4.5819667332990979E-10</v>
      </c>
      <c r="DS346" s="26">
        <f t="shared" si="204"/>
        <v>3.3498412251850447E-10</v>
      </c>
      <c r="DT346" s="26">
        <f t="shared" si="204"/>
        <v>2.4286348882591469E-10</v>
      </c>
      <c r="DU346" s="26">
        <f t="shared" si="204"/>
        <v>1.7462085560210365E-10</v>
      </c>
      <c r="DV346" s="26">
        <f t="shared" si="204"/>
        <v>1.2452470850313987E-10</v>
      </c>
      <c r="DW346" s="26">
        <f t="shared" si="204"/>
        <v>8.8078452355879808E-11</v>
      </c>
      <c r="DX346" s="26">
        <f t="shared" si="204"/>
        <v>6.1796978669044562E-11</v>
      </c>
      <c r="DY346" s="26">
        <f t="shared" si="204"/>
        <v>4.3010697153655265E-11</v>
      </c>
      <c r="DZ346" s="26">
        <f t="shared" si="204"/>
        <v>2.9697862320380898E-11</v>
      </c>
      <c r="EA346" s="26">
        <f t="shared" si="204"/>
        <v>2.0344204896638734E-11</v>
      </c>
      <c r="EB346" s="26">
        <f t="shared" si="204"/>
        <v>1.3827701765684207E-11</v>
      </c>
      <c r="EC346" s="26">
        <f t="shared" si="204"/>
        <v>9.3256593303451338E-12</v>
      </c>
      <c r="ED346" s="26">
        <f t="shared" si="204"/>
        <v>6.2410181672309918E-12</v>
      </c>
      <c r="EE346" s="26">
        <f t="shared" si="210"/>
        <v>4.1447983248022422E-12</v>
      </c>
      <c r="EF346" s="26">
        <f t="shared" si="210"/>
        <v>2.7317988958924144E-12</v>
      </c>
      <c r="EG346" s="26">
        <f t="shared" si="210"/>
        <v>1.7869661950574317E-12</v>
      </c>
      <c r="EH346" s="26">
        <f t="shared" si="210"/>
        <v>1.1601944699253575E-12</v>
      </c>
      <c r="EI346" s="26">
        <f t="shared" si="210"/>
        <v>7.4768088061856231E-13</v>
      </c>
      <c r="EJ346" s="26">
        <f t="shared" si="210"/>
        <v>4.7829585745451535E-13</v>
      </c>
      <c r="EK346" s="26">
        <f t="shared" si="210"/>
        <v>3.0373532553681326E-13</v>
      </c>
      <c r="EL346" s="26">
        <f t="shared" si="210"/>
        <v>1.9148531392538072E-13</v>
      </c>
      <c r="EM346" s="26">
        <f t="shared" si="210"/>
        <v>1.1985052022667793E-13</v>
      </c>
      <c r="EN346" s="26">
        <f t="shared" si="210"/>
        <v>7.4478537569435325E-14</v>
      </c>
      <c r="EO346" s="26">
        <f t="shared" si="210"/>
        <v>4.5954842330077037E-14</v>
      </c>
      <c r="EP346" s="26">
        <f t="shared" si="210"/>
        <v>2.8155431568427441E-14</v>
      </c>
      <c r="EQ346" s="26">
        <f t="shared" si="210"/>
        <v>1.7129528296875264E-14</v>
      </c>
      <c r="ER346" s="26">
        <f t="shared" si="210"/>
        <v>1.0349090012695578E-14</v>
      </c>
      <c r="ES346" s="26">
        <f t="shared" si="208"/>
        <v>6.2094540076173064E-15</v>
      </c>
      <c r="ET346" s="26">
        <f t="shared" si="208"/>
        <v>3.7001541004295632E-15</v>
      </c>
      <c r="EU346" s="26">
        <f t="shared" si="208"/>
        <v>2.1898871206623303E-15</v>
      </c>
      <c r="EV346" s="26">
        <f t="shared" si="208"/>
        <v>1.2872985101191073E-15</v>
      </c>
      <c r="EW346" s="26">
        <f t="shared" si="208"/>
        <v>7.5164409651249729E-16</v>
      </c>
      <c r="EX346" s="26">
        <f t="shared" si="208"/>
        <v>4.3595357597725219E-16</v>
      </c>
      <c r="EY346" s="26">
        <f t="shared" si="209"/>
        <v>2.5117855039748806E-16</v>
      </c>
      <c r="EZ346" s="26">
        <f t="shared" si="209"/>
        <v>1.4376667029329595E-16</v>
      </c>
      <c r="FA346" s="26">
        <f t="shared" si="209"/>
        <v>8.1749675264817013E-17</v>
      </c>
      <c r="FB346" s="26">
        <f t="shared" si="209"/>
        <v>4.6183258104149375E-17</v>
      </c>
      <c r="FC346" s="26">
        <f t="shared" si="209"/>
        <v>2.5922215839103465E-17</v>
      </c>
      <c r="FD346" s="26">
        <f t="shared" si="209"/>
        <v>1.4456620371807376E-17</v>
      </c>
      <c r="FE346" s="26">
        <f t="shared" si="209"/>
        <v>8.0109934544411388E-18</v>
      </c>
      <c r="FF346" s="26">
        <f t="shared" si="209"/>
        <v>4.4111166489644273E-18</v>
      </c>
      <c r="FG346" s="26">
        <f t="shared" si="209"/>
        <v>2.4136298645276849E-18</v>
      </c>
      <c r="FH346" s="26">
        <f t="shared" si="209"/>
        <v>1.3124112388369279E-18</v>
      </c>
    </row>
    <row r="347" spans="2:164" ht="19.2" customHeight="1" x14ac:dyDescent="0.3">
      <c r="B347" s="26">
        <f t="shared" si="195"/>
        <v>1.1527469715398408E-6</v>
      </c>
      <c r="C347" s="3">
        <v>124</v>
      </c>
      <c r="D347" s="26">
        <f t="shared" si="220"/>
        <v>1.8972041429057424E-44</v>
      </c>
      <c r="E347" s="26">
        <f t="shared" si="213"/>
        <v>1.6505676043279957E-42</v>
      </c>
      <c r="F347" s="26">
        <f t="shared" si="213"/>
        <v>7.1799690788267091E-41</v>
      </c>
      <c r="G347" s="26">
        <f t="shared" si="213"/>
        <v>2.082191032859772E-39</v>
      </c>
      <c r="H347" s="26">
        <f t="shared" si="213"/>
        <v>4.5287654964699925E-38</v>
      </c>
      <c r="I347" s="26">
        <f t="shared" si="213"/>
        <v>7.8800519638578015E-37</v>
      </c>
      <c r="J347" s="26">
        <f t="shared" si="213"/>
        <v>1.1426075347593697E-35</v>
      </c>
      <c r="K347" s="26">
        <f t="shared" si="213"/>
        <v>1.4200979360580754E-34</v>
      </c>
      <c r="L347" s="26">
        <f t="shared" si="213"/>
        <v>1.5443565054631649E-33</v>
      </c>
      <c r="M347" s="26">
        <f t="shared" si="213"/>
        <v>1.4928779552810561E-32</v>
      </c>
      <c r="N347" s="26">
        <f t="shared" si="213"/>
        <v>1.2988038210945348E-31</v>
      </c>
      <c r="O347" s="26">
        <f t="shared" si="213"/>
        <v>1.0272357494111159E-30</v>
      </c>
      <c r="P347" s="26">
        <f t="shared" si="213"/>
        <v>7.447459183230646E-30</v>
      </c>
      <c r="Q347" s="26">
        <f t="shared" si="213"/>
        <v>4.9840688380082076E-29</v>
      </c>
      <c r="R347" s="26">
        <f t="shared" si="213"/>
        <v>3.0972427779050898E-28</v>
      </c>
      <c r="S347" s="26">
        <f t="shared" si="213"/>
        <v>1.7964008111849517E-27</v>
      </c>
      <c r="T347" s="26">
        <f t="shared" si="219"/>
        <v>9.7679294108181878E-27</v>
      </c>
      <c r="U347" s="26">
        <f t="shared" si="219"/>
        <v>4.9988815220069198E-26</v>
      </c>
      <c r="V347" s="26">
        <f t="shared" si="219"/>
        <v>2.4161260689700239E-25</v>
      </c>
      <c r="W347" s="26">
        <f t="shared" si="219"/>
        <v>1.1063314105283819E-24</v>
      </c>
      <c r="X347" s="26">
        <f t="shared" si="219"/>
        <v>4.8125416357984851E-24</v>
      </c>
      <c r="Y347" s="26">
        <f t="shared" si="219"/>
        <v>1.9937672491165127E-23</v>
      </c>
      <c r="Z347" s="26">
        <f t="shared" si="219"/>
        <v>7.8844432124152733E-23</v>
      </c>
      <c r="AA347" s="26">
        <f t="shared" si="219"/>
        <v>2.9823763455657873E-22</v>
      </c>
      <c r="AB347" s="26">
        <f t="shared" si="219"/>
        <v>1.0811114252675981E-21</v>
      </c>
      <c r="AC347" s="26">
        <f t="shared" si="219"/>
        <v>3.7622677599312451E-21</v>
      </c>
      <c r="AD347" s="26">
        <f t="shared" si="219"/>
        <v>1.2589126735154484E-20</v>
      </c>
      <c r="AE347" s="26">
        <f t="shared" si="219"/>
        <v>4.0564963924386714E-20</v>
      </c>
      <c r="AF347" s="26">
        <f t="shared" si="219"/>
        <v>1.2604113790791661E-19</v>
      </c>
      <c r="AG347" s="26">
        <f t="shared" si="219"/>
        <v>3.7812341372374932E-19</v>
      </c>
      <c r="AH347" s="26">
        <f t="shared" si="219"/>
        <v>1.0965578997988658E-18</v>
      </c>
      <c r="AI347" s="26">
        <f t="shared" si="217"/>
        <v>3.0774366865323088E-18</v>
      </c>
      <c r="AJ347" s="26">
        <f t="shared" si="217"/>
        <v>8.3667809915097097E-18</v>
      </c>
      <c r="AK347" s="26">
        <f t="shared" si="217"/>
        <v>2.2057877159434706E-17</v>
      </c>
      <c r="AL347" s="26">
        <f t="shared" si="217"/>
        <v>5.6442215084435844E-17</v>
      </c>
      <c r="AM347" s="26">
        <f t="shared" si="217"/>
        <v>1.4029922035274011E-16</v>
      </c>
      <c r="AN347" s="26">
        <f t="shared" si="217"/>
        <v>3.3905644918578977E-16</v>
      </c>
      <c r="AO347" s="26">
        <f t="shared" si="217"/>
        <v>7.97240839977399E-16</v>
      </c>
      <c r="AP347" s="26">
        <f t="shared" si="217"/>
        <v>1.8252619231061493E-15</v>
      </c>
      <c r="AQ347" s="26">
        <f t="shared" si="217"/>
        <v>4.0717381361598627E-15</v>
      </c>
      <c r="AR347" s="26">
        <f t="shared" si="217"/>
        <v>8.8560304461477236E-15</v>
      </c>
      <c r="AS347" s="26">
        <f t="shared" si="217"/>
        <v>1.8792064605240269E-14</v>
      </c>
      <c r="AT347" s="26">
        <f t="shared" si="217"/>
        <v>3.8926419539426222E-14</v>
      </c>
      <c r="AU347" s="26">
        <f t="shared" si="217"/>
        <v>7.8758104649536872E-14</v>
      </c>
      <c r="AV347" s="26">
        <f t="shared" si="217"/>
        <v>1.5572625237521994E-13</v>
      </c>
      <c r="AW347" s="26">
        <f t="shared" si="217"/>
        <v>3.0107075459209138E-13</v>
      </c>
      <c r="AX347" s="26">
        <f t="shared" si="217"/>
        <v>5.6941642716330416E-13</v>
      </c>
      <c r="AY347" s="26">
        <f t="shared" si="218"/>
        <v>1.0540261524086755E-12</v>
      </c>
      <c r="AZ347" s="26">
        <f t="shared" si="218"/>
        <v>1.9104224012407192E-12</v>
      </c>
      <c r="BA347" s="26">
        <f t="shared" si="218"/>
        <v>3.3919744675090345E-12</v>
      </c>
      <c r="BB347" s="26">
        <f t="shared" si="218"/>
        <v>5.9020355734657391E-12</v>
      </c>
      <c r="BC347" s="26">
        <f t="shared" si="218"/>
        <v>1.0068178331206237E-11</v>
      </c>
      <c r="BD347" s="26">
        <f t="shared" si="218"/>
        <v>1.6844836823364192E-11</v>
      </c>
      <c r="BE347" s="26">
        <f t="shared" si="218"/>
        <v>2.7650958559107283E-11</v>
      </c>
      <c r="BF347" s="26">
        <f t="shared" si="218"/>
        <v>4.4548766567450723E-11</v>
      </c>
      <c r="BG347" s="26">
        <f t="shared" si="218"/>
        <v>7.0468048933967718E-11</v>
      </c>
      <c r="BH347" s="26">
        <f t="shared" si="218"/>
        <v>1.0947714745098547E-10</v>
      </c>
      <c r="BI347" s="26">
        <f t="shared" si="218"/>
        <v>1.6709669874097799E-10</v>
      </c>
      <c r="BJ347" s="26">
        <f t="shared" si="218"/>
        <v>2.5064504811146563E-10</v>
      </c>
      <c r="BK347" s="26">
        <f t="shared" si="218"/>
        <v>3.6959524043555075E-10</v>
      </c>
      <c r="BL347" s="26">
        <f t="shared" si="218"/>
        <v>5.3591309863155046E-10</v>
      </c>
      <c r="BM347" s="26">
        <f t="shared" si="218"/>
        <v>7.6433507509745734E-10</v>
      </c>
      <c r="BN347" s="26">
        <f t="shared" si="218"/>
        <v>1.072534702152883E-9</v>
      </c>
      <c r="BO347" s="26">
        <f t="shared" si="215"/>
        <v>1.4811193505920752E-9</v>
      </c>
      <c r="BP347" s="26">
        <f t="shared" si="216"/>
        <v>2.013396617211108E-9</v>
      </c>
      <c r="BQ347" s="26">
        <f t="shared" si="216"/>
        <v>2.6948539338056313E-9</v>
      </c>
      <c r="BR347" s="26">
        <f t="shared" si="216"/>
        <v>3.5523074581983286E-9</v>
      </c>
      <c r="BS347" s="26">
        <f t="shared" si="216"/>
        <v>4.6126977442276873E-9</v>
      </c>
      <c r="BT347" s="26">
        <f t="shared" si="216"/>
        <v>5.9015397609971795E-9</v>
      </c>
      <c r="BU347" s="26">
        <f t="shared" si="216"/>
        <v>7.4410718725616796E-9</v>
      </c>
      <c r="BV347" s="26">
        <f t="shared" si="216"/>
        <v>9.2481893273266447E-9</v>
      </c>
      <c r="BW347" s="26">
        <f t="shared" si="216"/>
        <v>1.1332288330667879E-8</v>
      </c>
      <c r="BX347" s="26">
        <f t="shared" si="216"/>
        <v>1.3693181732890345E-8</v>
      </c>
      <c r="BY347" s="26">
        <f t="shared" si="216"/>
        <v>1.6319271380293989E-8</v>
      </c>
      <c r="BZ347" s="26">
        <f t="shared" si="216"/>
        <v>1.9186170406561824E-8</v>
      </c>
      <c r="CA347" s="26">
        <f t="shared" si="216"/>
        <v>2.2255957671611729E-8</v>
      </c>
      <c r="CB347" s="26">
        <f t="shared" si="216"/>
        <v>2.5477214703029246E-8</v>
      </c>
      <c r="CC347" s="26">
        <f t="shared" si="216"/>
        <v>2.8785943885240816E-8</v>
      </c>
      <c r="CD347" s="26">
        <f t="shared" si="216"/>
        <v>3.210739894892248E-8</v>
      </c>
      <c r="CE347" s="26">
        <f t="shared" si="216"/>
        <v>3.5358781120965198E-8</v>
      </c>
      <c r="CF347" s="26">
        <f t="shared" si="207"/>
        <v>3.8452674469049658E-8</v>
      </c>
      <c r="CG347" s="26">
        <f t="shared" si="207"/>
        <v>4.1301020726016298E-8</v>
      </c>
      <c r="CH347" s="26">
        <f t="shared" si="207"/>
        <v>4.3819375648334391E-8</v>
      </c>
      <c r="CI347" s="26">
        <f t="shared" si="207"/>
        <v>4.5931152788013139E-8</v>
      </c>
      <c r="CJ347" s="26">
        <f t="shared" si="207"/>
        <v>4.7571551101870743E-8</v>
      </c>
      <c r="CK347" s="26">
        <f t="shared" si="207"/>
        <v>4.8690881716032414E-8</v>
      </c>
      <c r="CL347" s="26">
        <f t="shared" si="207"/>
        <v>4.9257054759242098E-8</v>
      </c>
      <c r="CM347" s="26">
        <f t="shared" si="207"/>
        <v>4.9257054759242105E-8</v>
      </c>
      <c r="CN347" s="26">
        <f t="shared" si="207"/>
        <v>4.8697315500614346E-8</v>
      </c>
      <c r="CO347" s="26">
        <f t="shared" si="207"/>
        <v>4.7602993803971341E-8</v>
      </c>
      <c r="CP347" s="26">
        <f t="shared" si="207"/>
        <v>4.6016227343838939E-8</v>
      </c>
      <c r="CQ347" s="26">
        <f t="shared" si="207"/>
        <v>4.3993536032021883E-8</v>
      </c>
      <c r="CR347" s="26">
        <f t="shared" si="207"/>
        <v>4.1602582986803281E-8</v>
      </c>
      <c r="CS347" s="26">
        <f t="shared" si="207"/>
        <v>3.8918545374751486E-8</v>
      </c>
      <c r="CT347" s="26">
        <f t="shared" si="211"/>
        <v>3.602035582556786E-8</v>
      </c>
      <c r="CU347" s="26">
        <f t="shared" si="211"/>
        <v>3.2987062703414788E-8</v>
      </c>
      <c r="CV347" s="26">
        <f t="shared" si="211"/>
        <v>2.9894525574969586E-8</v>
      </c>
      <c r="CW347" s="26">
        <f t="shared" si="211"/>
        <v>2.6812615721879964E-8</v>
      </c>
      <c r="CX347" s="26">
        <f t="shared" si="211"/>
        <v>2.3803036406158697E-8</v>
      </c>
      <c r="CY347" s="26">
        <f t="shared" si="211"/>
        <v>2.0917819872078895E-8</v>
      </c>
      <c r="CZ347" s="26">
        <f t="shared" si="211"/>
        <v>1.8198503288708642E-8</v>
      </c>
      <c r="DA347" s="26">
        <f t="shared" si="211"/>
        <v>1.5675938476412405E-8</v>
      </c>
      <c r="DB347" s="26">
        <f t="shared" si="211"/>
        <v>1.3370653406351721E-8</v>
      </c>
      <c r="DC347" s="26">
        <f t="shared" si="211"/>
        <v>1.1293658702452474E-8</v>
      </c>
      <c r="DD347" s="26">
        <f t="shared" si="211"/>
        <v>9.4475798760900281E-9</v>
      </c>
      <c r="DE347" s="26">
        <f t="shared" si="211"/>
        <v>7.8279947544745953E-9</v>
      </c>
      <c r="DF347" s="26">
        <f t="shared" si="211"/>
        <v>6.4248636192385733E-9</v>
      </c>
      <c r="DG347" s="26">
        <f t="shared" si="211"/>
        <v>5.2239545315304389E-9</v>
      </c>
      <c r="DH347" s="26">
        <f t="shared" si="211"/>
        <v>4.208185594843969E-9</v>
      </c>
      <c r="DI347" s="26">
        <f t="shared" si="211"/>
        <v>3.3588270344167427E-9</v>
      </c>
      <c r="DJ347" s="26">
        <f t="shared" si="205"/>
        <v>2.6565268363114235E-9</v>
      </c>
      <c r="DK347" s="26">
        <f t="shared" si="205"/>
        <v>2.0821426554873317E-9</v>
      </c>
      <c r="DL347" s="26">
        <f t="shared" si="205"/>
        <v>1.6173786698874864E-9</v>
      </c>
      <c r="DM347" s="26">
        <f t="shared" si="205"/>
        <v>1.2452384449576214E-9</v>
      </c>
      <c r="DN347" s="26">
        <f t="shared" si="205"/>
        <v>9.5031355009923675E-10</v>
      </c>
      <c r="DO347" s="26">
        <f t="shared" si="205"/>
        <v>7.189328596402929E-10</v>
      </c>
      <c r="DP347" s="26">
        <f t="shared" si="205"/>
        <v>5.3919964473021869E-10</v>
      </c>
      <c r="DQ347" s="26">
        <f t="shared" si="204"/>
        <v>4.0094332556862178E-10</v>
      </c>
      <c r="DR347" s="26">
        <f t="shared" si="204"/>
        <v>2.9561075698703768E-10</v>
      </c>
      <c r="DS347" s="26">
        <f t="shared" si="204"/>
        <v>2.1611878872161515E-10</v>
      </c>
      <c r="DT347" s="26">
        <f t="shared" si="204"/>
        <v>1.5668612182317032E-10</v>
      </c>
      <c r="DU347" s="26">
        <f t="shared" si="204"/>
        <v>1.126586165174859E-10</v>
      </c>
      <c r="DV347" s="26">
        <f t="shared" si="204"/>
        <v>8.0338521614928714E-11</v>
      </c>
      <c r="DW347" s="26">
        <f t="shared" si="204"/>
        <v>5.6824807971535197E-11</v>
      </c>
      <c r="DX347" s="26">
        <f t="shared" si="204"/>
        <v>3.9869018496157661E-11</v>
      </c>
      <c r="DY347" s="26">
        <f t="shared" si="204"/>
        <v>2.7748836873325896E-11</v>
      </c>
      <c r="DZ347" s="26">
        <f t="shared" si="204"/>
        <v>1.9159911174439236E-11</v>
      </c>
      <c r="EA347" s="26">
        <f t="shared" si="204"/>
        <v>1.312529348170237E-11</v>
      </c>
      <c r="EB347" s="26">
        <f t="shared" si="204"/>
        <v>8.9210979133446241E-12</v>
      </c>
      <c r="EC347" s="26">
        <f t="shared" si="204"/>
        <v>6.0165544066742622E-12</v>
      </c>
      <c r="ED347" s="26">
        <f t="shared" si="204"/>
        <v>4.026463333697402E-12</v>
      </c>
      <c r="EE347" s="26">
        <f t="shared" si="210"/>
        <v>2.6740634353562778E-12</v>
      </c>
      <c r="EF347" s="26">
        <f t="shared" si="210"/>
        <v>1.7624509005757461E-12</v>
      </c>
      <c r="EG347" s="26">
        <f t="shared" si="210"/>
        <v>1.1528814161660817E-12</v>
      </c>
      <c r="EH347" s="26">
        <f t="shared" si="210"/>
        <v>7.4851256124216391E-13</v>
      </c>
      <c r="EI347" s="26">
        <f t="shared" si="210"/>
        <v>4.8237476168939361E-13</v>
      </c>
      <c r="EJ347" s="26">
        <f t="shared" si="210"/>
        <v>3.0857797255129934E-13</v>
      </c>
      <c r="EK347" s="26">
        <f t="shared" si="210"/>
        <v>1.9595827453987894E-13</v>
      </c>
      <c r="EL347" s="26">
        <f t="shared" si="210"/>
        <v>1.2353891220992269E-13</v>
      </c>
      <c r="EM347" s="26">
        <f t="shared" si="210"/>
        <v>7.7322916275275851E-14</v>
      </c>
      <c r="EN347" s="26">
        <f t="shared" si="210"/>
        <v>4.8050669399635553E-14</v>
      </c>
      <c r="EO347" s="26">
        <f t="shared" si="210"/>
        <v>2.9648285374243159E-14</v>
      </c>
      <c r="EP347" s="26">
        <f t="shared" si="210"/>
        <v>1.8164794560275716E-14</v>
      </c>
      <c r="EQ347" s="26">
        <f t="shared" si="210"/>
        <v>1.105130857862917E-14</v>
      </c>
      <c r="ER347" s="26">
        <f t="shared" si="210"/>
        <v>6.6768322662551917E-15</v>
      </c>
      <c r="ES347" s="26">
        <f t="shared" si="208"/>
        <v>4.0060993597530892E-15</v>
      </c>
      <c r="ET347" s="26">
        <f t="shared" si="208"/>
        <v>2.3871961938255176E-15</v>
      </c>
      <c r="EU347" s="26">
        <f t="shared" si="208"/>
        <v>1.4128304004273057E-15</v>
      </c>
      <c r="EV347" s="26">
        <f t="shared" si="208"/>
        <v>8.3051516781877644E-16</v>
      </c>
      <c r="EW347" s="26">
        <f t="shared" si="208"/>
        <v>4.8493167516935164E-16</v>
      </c>
      <c r="EX347" s="26">
        <f t="shared" si="208"/>
        <v>2.8126037159822642E-16</v>
      </c>
      <c r="EY347" s="26">
        <f t="shared" si="209"/>
        <v>1.6205067767579826E-16</v>
      </c>
      <c r="EZ347" s="26">
        <f t="shared" si="209"/>
        <v>9.2752690511803575E-17</v>
      </c>
      <c r="FA347" s="26">
        <f t="shared" si="209"/>
        <v>5.2741725977301144E-17</v>
      </c>
      <c r="FB347" s="26">
        <f t="shared" si="209"/>
        <v>2.9795650389773701E-17</v>
      </c>
      <c r="FC347" s="26">
        <f t="shared" si="209"/>
        <v>1.6724010218776381E-17</v>
      </c>
      <c r="FD347" s="26">
        <f t="shared" si="209"/>
        <v>9.3268518527789241E-18</v>
      </c>
      <c r="FE347" s="26">
        <f t="shared" si="209"/>
        <v>5.168382873832978E-18</v>
      </c>
      <c r="FF347" s="26">
        <f t="shared" si="209"/>
        <v>2.8458817090092995E-18</v>
      </c>
      <c r="FG347" s="26">
        <f t="shared" si="209"/>
        <v>1.5571805577597921E-18</v>
      </c>
      <c r="FH347" s="26">
        <f t="shared" si="209"/>
        <v>8.4671692828188636E-19</v>
      </c>
    </row>
    <row r="348" spans="2:164" ht="19.2" customHeight="1" x14ac:dyDescent="0.3">
      <c r="B348" s="26">
        <f t="shared" si="195"/>
        <v>7.3775806178550423E-7</v>
      </c>
      <c r="C348" s="3">
        <v>125</v>
      </c>
      <c r="D348" s="26">
        <f t="shared" si="220"/>
        <v>1.2142106514596853E-44</v>
      </c>
      <c r="E348" s="26">
        <f t="shared" si="213"/>
        <v>1.056363266769926E-42</v>
      </c>
      <c r="F348" s="26">
        <f t="shared" si="213"/>
        <v>4.5951802104491322E-41</v>
      </c>
      <c r="G348" s="26">
        <f t="shared" si="213"/>
        <v>1.3326022610302651E-39</v>
      </c>
      <c r="H348" s="26">
        <f t="shared" si="213"/>
        <v>2.898409917740819E-38</v>
      </c>
      <c r="I348" s="26">
        <f t="shared" si="213"/>
        <v>5.0432332568690342E-37</v>
      </c>
      <c r="J348" s="26">
        <f t="shared" si="213"/>
        <v>7.3126882224600262E-36</v>
      </c>
      <c r="K348" s="26">
        <f t="shared" si="213"/>
        <v>9.0886267907717583E-35</v>
      </c>
      <c r="L348" s="26">
        <f t="shared" si="213"/>
        <v>9.8838816349643368E-34</v>
      </c>
      <c r="M348" s="26">
        <f t="shared" si="213"/>
        <v>9.5544189137988375E-33</v>
      </c>
      <c r="N348" s="26">
        <f t="shared" si="213"/>
        <v>8.3123444550050907E-32</v>
      </c>
      <c r="O348" s="26">
        <f t="shared" si="213"/>
        <v>6.5743087962311961E-31</v>
      </c>
      <c r="P348" s="26">
        <f t="shared" si="213"/>
        <v>4.7663738772676525E-30</v>
      </c>
      <c r="Q348" s="26">
        <f t="shared" si="213"/>
        <v>3.1898040563252792E-29</v>
      </c>
      <c r="R348" s="26">
        <f t="shared" si="213"/>
        <v>1.9822353778592738E-28</v>
      </c>
      <c r="S348" s="26">
        <f t="shared" si="213"/>
        <v>1.1496965191583785E-27</v>
      </c>
      <c r="T348" s="26">
        <f t="shared" si="219"/>
        <v>6.2514748229236916E-27</v>
      </c>
      <c r="U348" s="26">
        <f t="shared" si="219"/>
        <v>3.1992841740844554E-26</v>
      </c>
      <c r="V348" s="26">
        <f t="shared" si="219"/>
        <v>1.5463206841408281E-25</v>
      </c>
      <c r="W348" s="26">
        <f t="shared" si="219"/>
        <v>7.0805210273817033E-25</v>
      </c>
      <c r="X348" s="26">
        <f t="shared" si="219"/>
        <v>3.0800266469110557E-24</v>
      </c>
      <c r="Y348" s="26">
        <f t="shared" si="219"/>
        <v>1.2760110394345787E-23</v>
      </c>
      <c r="Z348" s="26">
        <f t="shared" si="219"/>
        <v>5.0460436559458168E-23</v>
      </c>
      <c r="AA348" s="26">
        <f t="shared" si="219"/>
        <v>1.9087208611621195E-22</v>
      </c>
      <c r="AB348" s="26">
        <f t="shared" si="219"/>
        <v>6.919113121712685E-22</v>
      </c>
      <c r="AC348" s="26">
        <f t="shared" si="219"/>
        <v>2.4078513663560169E-21</v>
      </c>
      <c r="AD348" s="26">
        <f t="shared" si="219"/>
        <v>8.0570411104989363E-21</v>
      </c>
      <c r="AE348" s="26">
        <f t="shared" si="219"/>
        <v>2.5961576911607714E-20</v>
      </c>
      <c r="AF348" s="26">
        <f t="shared" si="219"/>
        <v>8.0666328261067302E-20</v>
      </c>
      <c r="AG348" s="26">
        <f t="shared" si="219"/>
        <v>2.4199898478320156E-19</v>
      </c>
      <c r="AH348" s="26">
        <f t="shared" si="219"/>
        <v>7.0179705587127989E-19</v>
      </c>
      <c r="AI348" s="26">
        <f t="shared" si="217"/>
        <v>1.969559479380694E-18</v>
      </c>
      <c r="AJ348" s="26">
        <f t="shared" si="217"/>
        <v>5.3547398345662588E-18</v>
      </c>
      <c r="AK348" s="26">
        <f t="shared" si="217"/>
        <v>1.4117041382038329E-17</v>
      </c>
      <c r="AL348" s="26">
        <f t="shared" si="217"/>
        <v>3.6123017654039237E-17</v>
      </c>
      <c r="AM348" s="26">
        <f t="shared" si="217"/>
        <v>8.9791501025754419E-17</v>
      </c>
      <c r="AN348" s="26">
        <f t="shared" si="217"/>
        <v>2.1699612747890725E-16</v>
      </c>
      <c r="AO348" s="26">
        <f t="shared" si="217"/>
        <v>5.1023413758553959E-16</v>
      </c>
      <c r="AP348" s="26">
        <f t="shared" si="217"/>
        <v>1.1681676307879453E-15</v>
      </c>
      <c r="AQ348" s="26">
        <f t="shared" si="217"/>
        <v>2.6059124071423338E-15</v>
      </c>
      <c r="AR348" s="26">
        <f t="shared" si="217"/>
        <v>5.6678594855345904E-15</v>
      </c>
      <c r="AS348" s="26">
        <f t="shared" si="217"/>
        <v>1.2026921347353873E-14</v>
      </c>
      <c r="AT348" s="26">
        <f t="shared" si="217"/>
        <v>2.4912908505232989E-14</v>
      </c>
      <c r="AU348" s="26">
        <f t="shared" si="217"/>
        <v>5.0405186975704017E-14</v>
      </c>
      <c r="AV348" s="26">
        <f t="shared" si="217"/>
        <v>9.9664801520141586E-14</v>
      </c>
      <c r="AW348" s="26">
        <f t="shared" si="217"/>
        <v>1.9268528293894008E-13</v>
      </c>
      <c r="AX348" s="26">
        <f t="shared" si="217"/>
        <v>3.6442651338451765E-13</v>
      </c>
      <c r="AY348" s="26">
        <f t="shared" si="218"/>
        <v>6.7457673754155792E-13</v>
      </c>
      <c r="AZ348" s="26">
        <f t="shared" si="218"/>
        <v>1.2226703367940705E-12</v>
      </c>
      <c r="BA348" s="26">
        <f t="shared" si="218"/>
        <v>2.1708636592058001E-12</v>
      </c>
      <c r="BB348" s="26">
        <f t="shared" si="218"/>
        <v>3.7773027670181038E-12</v>
      </c>
      <c r="BC348" s="26">
        <f t="shared" si="218"/>
        <v>6.4436341319720461E-12</v>
      </c>
      <c r="BD348" s="26">
        <f t="shared" si="218"/>
        <v>1.0780695566953173E-11</v>
      </c>
      <c r="BE348" s="26">
        <f t="shared" si="218"/>
        <v>1.7696613477828807E-11</v>
      </c>
      <c r="BF348" s="26">
        <f t="shared" si="218"/>
        <v>2.8511210603168697E-11</v>
      </c>
      <c r="BG348" s="26">
        <f t="shared" si="218"/>
        <v>4.509955131773971E-11</v>
      </c>
      <c r="BH348" s="26">
        <f t="shared" si="218"/>
        <v>7.0065374368631271E-11</v>
      </c>
      <c r="BI348" s="26">
        <f t="shared" si="218"/>
        <v>1.0694188719422679E-10</v>
      </c>
      <c r="BJ348" s="26">
        <f t="shared" si="218"/>
        <v>1.6041283079133933E-10</v>
      </c>
      <c r="BK348" s="26">
        <f t="shared" si="218"/>
        <v>2.3654095387875441E-10</v>
      </c>
      <c r="BL348" s="26">
        <f t="shared" si="218"/>
        <v>3.4298438312419516E-10</v>
      </c>
      <c r="BM348" s="26">
        <f t="shared" si="218"/>
        <v>4.8917444806237672E-10</v>
      </c>
      <c r="BN348" s="26">
        <f t="shared" si="218"/>
        <v>6.864222093778508E-10</v>
      </c>
      <c r="BO348" s="26">
        <f t="shared" si="215"/>
        <v>9.4791638437893594E-10</v>
      </c>
      <c r="BP348" s="26">
        <f t="shared" si="216"/>
        <v>1.2885738350151197E-9</v>
      </c>
      <c r="BQ348" s="26">
        <f t="shared" si="216"/>
        <v>1.7247065176356183E-9</v>
      </c>
      <c r="BR348" s="26">
        <f t="shared" si="216"/>
        <v>2.2734767732469492E-9</v>
      </c>
      <c r="BS348" s="26">
        <f t="shared" si="216"/>
        <v>2.9521265563057446E-9</v>
      </c>
      <c r="BT348" s="26">
        <f t="shared" si="216"/>
        <v>3.7769854470382261E-9</v>
      </c>
      <c r="BU348" s="26">
        <f t="shared" si="216"/>
        <v>4.7622859984395139E-9</v>
      </c>
      <c r="BV348" s="26">
        <f t="shared" si="216"/>
        <v>5.9188411694891012E-9</v>
      </c>
      <c r="BW348" s="26">
        <f t="shared" si="216"/>
        <v>7.2526645316275033E-9</v>
      </c>
      <c r="BX348" s="26">
        <f t="shared" si="216"/>
        <v>8.7636363090498934E-9</v>
      </c>
      <c r="BY348" s="26">
        <f t="shared" si="216"/>
        <v>1.0444333683388239E-8</v>
      </c>
      <c r="BZ348" s="26">
        <f t="shared" si="216"/>
        <v>1.227914906019967E-8</v>
      </c>
      <c r="CA348" s="26">
        <f t="shared" si="216"/>
        <v>1.4243812909831626E-8</v>
      </c>
      <c r="CB348" s="26">
        <f t="shared" si="216"/>
        <v>1.6305417409938853E-8</v>
      </c>
      <c r="CC348" s="26">
        <f t="shared" si="216"/>
        <v>1.8423004086554274E-8</v>
      </c>
      <c r="CD348" s="26">
        <f t="shared" si="216"/>
        <v>2.0548735327310557E-8</v>
      </c>
      <c r="CE348" s="26">
        <f t="shared" si="216"/>
        <v>2.2629619917417913E-8</v>
      </c>
      <c r="CF348" s="26">
        <f t="shared" si="207"/>
        <v>2.4609711660191985E-8</v>
      </c>
      <c r="CG348" s="26">
        <f t="shared" si="207"/>
        <v>2.6432653264650648E-8</v>
      </c>
      <c r="CH348" s="26">
        <f t="shared" si="207"/>
        <v>2.8044400414934241E-8</v>
      </c>
      <c r="CI348" s="26">
        <f t="shared" si="207"/>
        <v>2.9395937784328654E-8</v>
      </c>
      <c r="CJ348" s="26">
        <f t="shared" si="207"/>
        <v>3.0445792705197532E-8</v>
      </c>
      <c r="CK348" s="26">
        <f t="shared" si="207"/>
        <v>3.1162164298261004E-8</v>
      </c>
      <c r="CL348" s="26">
        <f t="shared" si="207"/>
        <v>3.1524515045915201E-8</v>
      </c>
      <c r="CM348" s="26">
        <f t="shared" si="207"/>
        <v>3.1524515045915208E-8</v>
      </c>
      <c r="CN348" s="26">
        <f t="shared" si="207"/>
        <v>3.1166281920393441E-8</v>
      </c>
      <c r="CO348" s="26">
        <f t="shared" si="207"/>
        <v>3.0465916034541914E-8</v>
      </c>
      <c r="CP348" s="26">
        <f t="shared" si="207"/>
        <v>2.9450385500057166E-8</v>
      </c>
      <c r="CQ348" s="26">
        <f t="shared" si="207"/>
        <v>2.8155863060494236E-8</v>
      </c>
      <c r="CR348" s="26">
        <f t="shared" si="207"/>
        <v>2.6625653111554323E-8</v>
      </c>
      <c r="CS348" s="26">
        <f t="shared" si="207"/>
        <v>2.4907869039841159E-8</v>
      </c>
      <c r="CT348" s="26">
        <f t="shared" si="211"/>
        <v>2.3053027728363621E-8</v>
      </c>
      <c r="CU348" s="26">
        <f t="shared" si="211"/>
        <v>2.111172013018564E-8</v>
      </c>
      <c r="CV348" s="26">
        <f t="shared" si="211"/>
        <v>1.9132496367980694E-8</v>
      </c>
      <c r="CW348" s="26">
        <f t="shared" si="211"/>
        <v>1.7160074062003318E-8</v>
      </c>
      <c r="CX348" s="26">
        <f t="shared" si="211"/>
        <v>1.5233943299941693E-8</v>
      </c>
      <c r="CY348" s="26">
        <f t="shared" si="211"/>
        <v>1.3387404718130604E-8</v>
      </c>
      <c r="CZ348" s="26">
        <f t="shared" si="211"/>
        <v>1.1647042104773626E-8</v>
      </c>
      <c r="DA348" s="26">
        <f t="shared" si="211"/>
        <v>1.0032600624904022E-8</v>
      </c>
      <c r="DB348" s="26">
        <f t="shared" si="211"/>
        <v>8.5572181800651724E-9</v>
      </c>
      <c r="DC348" s="26">
        <f t="shared" si="211"/>
        <v>7.2279415695696431E-9</v>
      </c>
      <c r="DD348" s="26">
        <f t="shared" si="211"/>
        <v>6.0464511206976677E-9</v>
      </c>
      <c r="DE348" s="26">
        <f t="shared" si="211"/>
        <v>5.0099166428637828E-9</v>
      </c>
      <c r="DF348" s="26">
        <f t="shared" si="211"/>
        <v>4.1119127163127215E-9</v>
      </c>
      <c r="DG348" s="26">
        <f t="shared" si="211"/>
        <v>3.3433309001795087E-9</v>
      </c>
      <c r="DH348" s="26">
        <f t="shared" si="211"/>
        <v>2.6932387807001625E-9</v>
      </c>
      <c r="DI348" s="26">
        <f t="shared" si="211"/>
        <v>2.1496493020267332E-9</v>
      </c>
      <c r="DJ348" s="26">
        <f t="shared" si="205"/>
        <v>1.7001771752393252E-9</v>
      </c>
      <c r="DK348" s="26">
        <f t="shared" si="205"/>
        <v>1.3325712995119033E-9</v>
      </c>
      <c r="DL348" s="26">
        <f t="shared" si="205"/>
        <v>1.0351223487279999E-9</v>
      </c>
      <c r="DM348" s="26">
        <f t="shared" si="205"/>
        <v>7.9695260477288427E-10</v>
      </c>
      <c r="DN348" s="26">
        <f t="shared" si="205"/>
        <v>6.0820067206351651E-10</v>
      </c>
      <c r="DO348" s="26">
        <f t="shared" si="205"/>
        <v>4.6011703016979124E-10</v>
      </c>
      <c r="DP348" s="26">
        <f t="shared" si="205"/>
        <v>3.450877726273428E-10</v>
      </c>
      <c r="DQ348" s="26">
        <f t="shared" si="204"/>
        <v>2.5660372836392008E-10</v>
      </c>
      <c r="DR348" s="26">
        <f t="shared" si="204"/>
        <v>1.891908844717057E-10</v>
      </c>
      <c r="DS348" s="26">
        <f t="shared" si="204"/>
        <v>1.3831602478183483E-10</v>
      </c>
      <c r="DT348" s="26">
        <f t="shared" si="204"/>
        <v>1.0027911796682983E-10</v>
      </c>
      <c r="DU348" s="26">
        <f t="shared" si="204"/>
        <v>7.2101514571191578E-11</v>
      </c>
      <c r="DV348" s="26">
        <f t="shared" si="204"/>
        <v>5.1416653833554804E-11</v>
      </c>
      <c r="DW348" s="26">
        <f t="shared" si="204"/>
        <v>3.6367877101782825E-11</v>
      </c>
      <c r="DX348" s="26">
        <f t="shared" si="204"/>
        <v>2.5516171837541114E-11</v>
      </c>
      <c r="DY348" s="26">
        <f t="shared" si="204"/>
        <v>1.7759255598928719E-11</v>
      </c>
      <c r="DZ348" s="26">
        <f t="shared" si="204"/>
        <v>1.2262343151641212E-11</v>
      </c>
      <c r="EA348" s="26">
        <f t="shared" si="204"/>
        <v>8.4001878282895866E-12</v>
      </c>
      <c r="EB348" s="26">
        <f t="shared" si="204"/>
        <v>5.7095026645406067E-12</v>
      </c>
      <c r="EC348" s="26">
        <f t="shared" si="204"/>
        <v>3.8505948202715602E-12</v>
      </c>
      <c r="ED348" s="26">
        <f t="shared" si="204"/>
        <v>2.5769365335663585E-12</v>
      </c>
      <c r="EE348" s="26">
        <f t="shared" si="210"/>
        <v>1.7114005986280318E-12</v>
      </c>
      <c r="EF348" s="26">
        <f t="shared" si="210"/>
        <v>1.1279685763684868E-12</v>
      </c>
      <c r="EG348" s="26">
        <f t="shared" si="210"/>
        <v>7.3784410634629835E-13</v>
      </c>
      <c r="EH348" s="26">
        <f t="shared" si="210"/>
        <v>4.7904803919498884E-13</v>
      </c>
      <c r="EI348" s="26">
        <f t="shared" si="210"/>
        <v>3.0871984748121447E-13</v>
      </c>
      <c r="EJ348" s="26">
        <f t="shared" si="210"/>
        <v>1.9748990243283322E-13</v>
      </c>
      <c r="EK348" s="26">
        <f t="shared" si="210"/>
        <v>1.2541329570552356E-13</v>
      </c>
      <c r="EL348" s="26">
        <f t="shared" si="210"/>
        <v>7.9064903814351172E-14</v>
      </c>
      <c r="EM348" s="26">
        <f t="shared" si="210"/>
        <v>4.9486666416176956E-14</v>
      </c>
      <c r="EN348" s="26">
        <f t="shared" si="210"/>
        <v>3.0752428415767007E-14</v>
      </c>
      <c r="EO348" s="26">
        <f t="shared" si="210"/>
        <v>1.8974902639515782E-14</v>
      </c>
      <c r="EP348" s="26">
        <f t="shared" si="210"/>
        <v>1.1625468518576554E-14</v>
      </c>
      <c r="EQ348" s="26">
        <f t="shared" si="210"/>
        <v>7.0728374903227274E-15</v>
      </c>
      <c r="ER348" s="26">
        <f t="shared" si="210"/>
        <v>4.2731726504033583E-15</v>
      </c>
      <c r="ES348" s="26">
        <f t="shared" si="208"/>
        <v>2.5639035902419983E-15</v>
      </c>
      <c r="ET348" s="26">
        <f t="shared" si="208"/>
        <v>1.5278055640483439E-15</v>
      </c>
      <c r="EU348" s="26">
        <f t="shared" si="208"/>
        <v>9.042114562734831E-16</v>
      </c>
      <c r="EV348" s="26">
        <f t="shared" si="208"/>
        <v>5.315297074040213E-16</v>
      </c>
      <c r="EW348" s="26">
        <f t="shared" si="208"/>
        <v>3.1035627210838766E-16</v>
      </c>
      <c r="EX348" s="26">
        <f t="shared" si="208"/>
        <v>1.800066378228664E-16</v>
      </c>
      <c r="EY348" s="26">
        <f t="shared" si="209"/>
        <v>1.0371243371251175E-16</v>
      </c>
      <c r="EZ348" s="26">
        <f t="shared" si="209"/>
        <v>5.9361721927554779E-17</v>
      </c>
      <c r="FA348" s="26">
        <f t="shared" si="209"/>
        <v>3.3754704625473011E-17</v>
      </c>
      <c r="FB348" s="26">
        <f t="shared" si="209"/>
        <v>1.9069216249455326E-17</v>
      </c>
      <c r="FC348" s="26">
        <f t="shared" si="209"/>
        <v>1.0703366540016972E-17</v>
      </c>
      <c r="FD348" s="26">
        <f t="shared" si="209"/>
        <v>5.9691851857785614E-18</v>
      </c>
      <c r="FE348" s="26">
        <f t="shared" si="209"/>
        <v>3.3077650392531335E-18</v>
      </c>
      <c r="FF348" s="26">
        <f t="shared" si="209"/>
        <v>1.8213642937659667E-18</v>
      </c>
      <c r="FG348" s="26">
        <f t="shared" si="209"/>
        <v>9.9659555696627528E-19</v>
      </c>
      <c r="FH348" s="26">
        <f t="shared" si="209"/>
        <v>5.4189883410041182E-19</v>
      </c>
    </row>
    <row r="349" spans="2:164" ht="19.2" customHeight="1" x14ac:dyDescent="0.3">
      <c r="B349" s="26">
        <f t="shared" si="195"/>
        <v>4.6841781700666899E-7</v>
      </c>
      <c r="C349" s="3">
        <v>126</v>
      </c>
      <c r="D349" s="26">
        <f t="shared" si="220"/>
        <v>7.7092739775218048E-45</v>
      </c>
      <c r="E349" s="26">
        <f t="shared" si="213"/>
        <v>6.7070683604439702E-43</v>
      </c>
      <c r="F349" s="26">
        <f t="shared" si="213"/>
        <v>2.9175747367930971E-41</v>
      </c>
      <c r="G349" s="26">
        <f t="shared" si="213"/>
        <v>8.460966736700089E-40</v>
      </c>
      <c r="H349" s="26">
        <f t="shared" si="213"/>
        <v>1.8402602652322647E-38</v>
      </c>
      <c r="I349" s="26">
        <f t="shared" si="213"/>
        <v>3.2020528615041461E-37</v>
      </c>
      <c r="J349" s="26">
        <f t="shared" si="213"/>
        <v>4.6429766491809659E-36</v>
      </c>
      <c r="K349" s="26">
        <f t="shared" si="213"/>
        <v>5.7705566925534929E-35</v>
      </c>
      <c r="L349" s="26">
        <f t="shared" si="213"/>
        <v>6.2754804031519554E-34</v>
      </c>
      <c r="M349" s="26">
        <f t="shared" si="213"/>
        <v>6.0662977230468763E-33</v>
      </c>
      <c r="N349" s="26">
        <f t="shared" si="213"/>
        <v>5.277679019050847E-32</v>
      </c>
      <c r="O349" s="26">
        <f t="shared" si="213"/>
        <v>4.1741643150674228E-31</v>
      </c>
      <c r="P349" s="26">
        <f t="shared" si="213"/>
        <v>3.0262691284239042E-30</v>
      </c>
      <c r="Q349" s="26">
        <f t="shared" si="213"/>
        <v>2.0252724167144614E-29</v>
      </c>
      <c r="R349" s="26">
        <f t="shared" si="213"/>
        <v>1.2585621446725539E-28</v>
      </c>
      <c r="S349" s="26">
        <f t="shared" si="213"/>
        <v>7.2996604391008105E-28</v>
      </c>
      <c r="T349" s="26">
        <f t="shared" si="219"/>
        <v>3.9691903637610709E-27</v>
      </c>
      <c r="U349" s="26">
        <f t="shared" si="219"/>
        <v>2.0312915391012398E-26</v>
      </c>
      <c r="V349" s="26">
        <f t="shared" si="219"/>
        <v>9.8179091056560437E-26</v>
      </c>
      <c r="W349" s="26">
        <f t="shared" si="219"/>
        <v>4.4955689062740936E-25</v>
      </c>
      <c r="X349" s="26">
        <f t="shared" si="219"/>
        <v>1.9555724742292404E-24</v>
      </c>
      <c r="Y349" s="26">
        <f t="shared" si="219"/>
        <v>8.1016573932354141E-24</v>
      </c>
      <c r="Z349" s="26">
        <f t="shared" si="219"/>
        <v>3.2038372418703573E-23</v>
      </c>
      <c r="AA349" s="26">
        <f t="shared" si="219"/>
        <v>1.211886261055313E-22</v>
      </c>
      <c r="AB349" s="26">
        <f t="shared" si="219"/>
        <v>4.3930876963255103E-22</v>
      </c>
      <c r="AC349" s="26">
        <f t="shared" si="219"/>
        <v>1.5287945183212793E-21</v>
      </c>
      <c r="AD349" s="26">
        <f t="shared" si="219"/>
        <v>5.1155816574596383E-21</v>
      </c>
      <c r="AE349" s="26">
        <f t="shared" si="219"/>
        <v>1.6483540896258854E-20</v>
      </c>
      <c r="AF349" s="26">
        <f t="shared" si="219"/>
        <v>5.1216716356233164E-20</v>
      </c>
      <c r="AG349" s="26">
        <f t="shared" si="219"/>
        <v>1.5365014906869928E-19</v>
      </c>
      <c r="AH349" s="26">
        <f t="shared" si="219"/>
        <v>4.4558543229922498E-19</v>
      </c>
      <c r="AI349" s="26">
        <f t="shared" si="217"/>
        <v>1.2505139551623444E-18</v>
      </c>
      <c r="AJ349" s="26">
        <f t="shared" si="217"/>
        <v>3.3998348155976217E-18</v>
      </c>
      <c r="AK349" s="26">
        <f t="shared" si="217"/>
        <v>8.9632008774846456E-18</v>
      </c>
      <c r="AL349" s="26">
        <f t="shared" si="217"/>
        <v>2.293524930415188E-17</v>
      </c>
      <c r="AM349" s="26">
        <f t="shared" si="217"/>
        <v>5.7010476841748799E-17</v>
      </c>
      <c r="AN349" s="26">
        <f t="shared" si="217"/>
        <v>1.3777531903422673E-16</v>
      </c>
      <c r="AO349" s="26">
        <f t="shared" si="217"/>
        <v>3.2395818259399315E-16</v>
      </c>
      <c r="AP349" s="26">
        <f t="shared" si="217"/>
        <v>7.4169373383361546E-16</v>
      </c>
      <c r="AQ349" s="26">
        <f t="shared" si="217"/>
        <v>1.6545475600903692E-15</v>
      </c>
      <c r="AR349" s="26">
        <f t="shared" si="217"/>
        <v>3.5986409431965625E-15</v>
      </c>
      <c r="AS349" s="26">
        <f t="shared" si="217"/>
        <v>7.6361405380024529E-15</v>
      </c>
      <c r="AT349" s="26">
        <f t="shared" si="217"/>
        <v>1.5817719685862205E-14</v>
      </c>
      <c r="AU349" s="26">
        <f t="shared" si="217"/>
        <v>3.2003293317907287E-14</v>
      </c>
      <c r="AV349" s="26">
        <f t="shared" si="217"/>
        <v>6.3279239060407309E-14</v>
      </c>
      <c r="AW349" s="26">
        <f t="shared" si="217"/>
        <v>1.2233986218345393E-13</v>
      </c>
      <c r="AX349" s="26">
        <f t="shared" si="217"/>
        <v>2.3138191326001103E-13</v>
      </c>
      <c r="AY349" s="26">
        <f t="shared" si="218"/>
        <v>4.2830269050257615E-13</v>
      </c>
      <c r="AZ349" s="26">
        <f t="shared" si="218"/>
        <v>7.7629862653591713E-13</v>
      </c>
      <c r="BA349" s="26">
        <f t="shared" si="218"/>
        <v>1.3783261328290783E-12</v>
      </c>
      <c r="BB349" s="26">
        <f t="shared" si="218"/>
        <v>2.3982874711226038E-12</v>
      </c>
      <c r="BC349" s="26">
        <f t="shared" si="218"/>
        <v>4.0911962742679626E-12</v>
      </c>
      <c r="BD349" s="26">
        <f t="shared" si="218"/>
        <v>6.8448860742559774E-12</v>
      </c>
      <c r="BE349" s="26">
        <f t="shared" si="218"/>
        <v>1.1235945065288123E-11</v>
      </c>
      <c r="BF349" s="26">
        <f t="shared" si="218"/>
        <v>1.8102355938519795E-11</v>
      </c>
      <c r="BG349" s="26">
        <f t="shared" si="218"/>
        <v>2.8634635757295033E-11</v>
      </c>
      <c r="BH349" s="26">
        <f t="shared" si="218"/>
        <v>4.4485951980083315E-11</v>
      </c>
      <c r="BI349" s="26">
        <f t="shared" si="218"/>
        <v>6.7899610916969337E-11</v>
      </c>
      <c r="BJ349" s="26">
        <f t="shared" si="218"/>
        <v>1.0184941637545346E-10</v>
      </c>
      <c r="BK349" s="26">
        <f t="shared" si="218"/>
        <v>1.5018473262143126E-10</v>
      </c>
      <c r="BL349" s="26">
        <f t="shared" si="218"/>
        <v>2.1776786230107612E-10</v>
      </c>
      <c r="BM349" s="26">
        <f t="shared" si="218"/>
        <v>3.1058695115071517E-10</v>
      </c>
      <c r="BN349" s="26">
        <f t="shared" si="218"/>
        <v>4.3582362500180968E-10</v>
      </c>
      <c r="BO349" s="26">
        <f t="shared" si="215"/>
        <v>6.0185167262154613E-10</v>
      </c>
      <c r="BP349" s="26">
        <f t="shared" si="216"/>
        <v>8.1814211746991668E-10</v>
      </c>
      <c r="BQ349" s="26">
        <f t="shared" si="216"/>
        <v>1.0950517572289632E-9</v>
      </c>
      <c r="BR349" s="26">
        <f t="shared" si="216"/>
        <v>1.4434773163472681E-9</v>
      </c>
      <c r="BS349" s="26">
        <f t="shared" si="216"/>
        <v>1.8743660674957091E-9</v>
      </c>
      <c r="BT349" s="26">
        <f t="shared" si="216"/>
        <v>2.3980859981195069E-9</v>
      </c>
      <c r="BU349" s="26">
        <f t="shared" si="216"/>
        <v>3.0236736498028639E-9</v>
      </c>
      <c r="BV349" s="26">
        <f t="shared" si="216"/>
        <v>3.7579943933264105E-9</v>
      </c>
      <c r="BW349" s="26">
        <f t="shared" si="216"/>
        <v>4.6048663692873002E-9</v>
      </c>
      <c r="BX349" s="26">
        <f t="shared" si="216"/>
        <v>5.564213529555483E-9</v>
      </c>
      <c r="BY349" s="26">
        <f t="shared" si="216"/>
        <v>6.6313229735798301E-9</v>
      </c>
      <c r="BZ349" s="26">
        <f t="shared" si="216"/>
        <v>7.7962851175870864E-9</v>
      </c>
      <c r="CA349" s="26">
        <f t="shared" si="216"/>
        <v>9.0436907364010246E-9</v>
      </c>
      <c r="CB349" s="26">
        <f t="shared" si="216"/>
        <v>1.0352645974564342E-8</v>
      </c>
      <c r="CC349" s="26">
        <f t="shared" si="216"/>
        <v>1.1697145451780483E-8</v>
      </c>
      <c r="CD349" s="26">
        <f t="shared" si="216"/>
        <v>1.3046816080832088E-8</v>
      </c>
      <c r="CE349" s="26">
        <f t="shared" si="216"/>
        <v>1.4368012645979616E-8</v>
      </c>
      <c r="CF349" s="26">
        <f t="shared" ref="CF349:DW355" si="221">$B349*CF$221</f>
        <v>1.5625213752502834E-8</v>
      </c>
      <c r="CG349" s="26">
        <f t="shared" si="221"/>
        <v>1.6782636993428969E-8</v>
      </c>
      <c r="CH349" s="26">
        <f t="shared" si="221"/>
        <v>1.7805968517418553E-8</v>
      </c>
      <c r="CI349" s="26">
        <f t="shared" si="221"/>
        <v>1.8664087482113414E-8</v>
      </c>
      <c r="CJ349" s="26">
        <f t="shared" si="221"/>
        <v>1.9330662035046035E-8</v>
      </c>
      <c r="CK349" s="26">
        <f t="shared" si="221"/>
        <v>1.9785501141753001E-8</v>
      </c>
      <c r="CL349" s="26">
        <f t="shared" si="221"/>
        <v>2.0015565108517575E-8</v>
      </c>
      <c r="CM349" s="26">
        <f t="shared" si="221"/>
        <v>2.0015565108517579E-8</v>
      </c>
      <c r="CN349" s="26">
        <f t="shared" si="221"/>
        <v>1.9788115505011692E-8</v>
      </c>
      <c r="CO349" s="26">
        <f t="shared" si="221"/>
        <v>1.9343438752090087E-8</v>
      </c>
      <c r="CP349" s="26">
        <f t="shared" si="221"/>
        <v>1.8698657460353742E-8</v>
      </c>
      <c r="CQ349" s="26">
        <f t="shared" si="221"/>
        <v>1.7876738451107438E-8</v>
      </c>
      <c r="CR349" s="26">
        <f t="shared" si="221"/>
        <v>1.6905176578764637E-8</v>
      </c>
      <c r="CS349" s="26">
        <f t="shared" si="221"/>
        <v>1.581452002529596E-8</v>
      </c>
      <c r="CT349" s="26">
        <f t="shared" si="221"/>
        <v>1.4636843002135622E-8</v>
      </c>
      <c r="CU349" s="26">
        <f t="shared" si="211"/>
        <v>1.3404266749324205E-8</v>
      </c>
      <c r="CV349" s="26">
        <f t="shared" si="211"/>
        <v>1.2147616741575033E-8</v>
      </c>
      <c r="CW349" s="26">
        <f t="shared" si="211"/>
        <v>1.0895285118732257E-8</v>
      </c>
      <c r="CX349" s="26">
        <f t="shared" si="211"/>
        <v>9.6723449523439243E-9</v>
      </c>
      <c r="CY349" s="26">
        <f t="shared" si="211"/>
        <v>8.4999395035749792E-9</v>
      </c>
      <c r="CZ349" s="26">
        <f t="shared" si="211"/>
        <v>7.3949473681102336E-9</v>
      </c>
      <c r="DA349" s="26">
        <f t="shared" si="211"/>
        <v>6.3699051586692148E-9</v>
      </c>
      <c r="DB349" s="26">
        <f t="shared" si="211"/>
        <v>5.4331544000413749E-9</v>
      </c>
      <c r="DC349" s="26">
        <f t="shared" si="211"/>
        <v>4.5891692505204049E-9</v>
      </c>
      <c r="DD349" s="26">
        <f t="shared" si="211"/>
        <v>3.8390165845699449E-9</v>
      </c>
      <c r="DE349" s="26">
        <f t="shared" si="211"/>
        <v>3.1808994557865265E-9</v>
      </c>
      <c r="DF349" s="26">
        <f t="shared" si="211"/>
        <v>2.6107382325795034E-9</v>
      </c>
      <c r="DG349" s="26">
        <f t="shared" si="211"/>
        <v>2.1227497778917497E-9</v>
      </c>
      <c r="DH349" s="26">
        <f t="shared" si="211"/>
        <v>1.7099928766350225E-9</v>
      </c>
      <c r="DI349" s="26">
        <f t="shared" si="211"/>
        <v>1.3648566996995121E-9</v>
      </c>
      <c r="DJ349" s="26">
        <f t="shared" ref="DJ349:FH359" si="222">$B349*DJ$221</f>
        <v>1.0794775715805232E-9</v>
      </c>
      <c r="DK349" s="26">
        <f t="shared" si="222"/>
        <v>8.4607701556311259E-10</v>
      </c>
      <c r="DL349" s="26">
        <f t="shared" si="222"/>
        <v>6.5722053887492007E-10</v>
      </c>
      <c r="DM349" s="26">
        <f t="shared" si="222"/>
        <v>5.060016538240531E-10</v>
      </c>
      <c r="DN349" s="26">
        <f t="shared" si="222"/>
        <v>3.8615915686572448E-10</v>
      </c>
      <c r="DO349" s="26">
        <f t="shared" si="222"/>
        <v>2.9213779693320059E-10</v>
      </c>
      <c r="DP349" s="26">
        <f t="shared" si="222"/>
        <v>2.1910334769990003E-10</v>
      </c>
      <c r="DQ349" s="26">
        <f t="shared" si="222"/>
        <v>1.6292300213582216E-10</v>
      </c>
      <c r="DR349" s="26">
        <f t="shared" si="222"/>
        <v>1.2012119648997176E-10</v>
      </c>
      <c r="DS349" s="26">
        <f t="shared" si="222"/>
        <v>8.7819698274180782E-11</v>
      </c>
      <c r="DT349" s="26">
        <f t="shared" si="222"/>
        <v>6.3669281248780802E-11</v>
      </c>
      <c r="DU349" s="26">
        <f t="shared" si="222"/>
        <v>4.5778739410280328E-11</v>
      </c>
      <c r="DV349" s="26">
        <f t="shared" si="222"/>
        <v>3.2645494497495089E-11</v>
      </c>
      <c r="DW349" s="26">
        <f t="shared" si="222"/>
        <v>2.3090715620179553E-11</v>
      </c>
      <c r="DX349" s="26">
        <f t="shared" si="222"/>
        <v>1.6200744023835616E-11</v>
      </c>
      <c r="DY349" s="26">
        <f t="shared" si="222"/>
        <v>1.1275717840589654E-11</v>
      </c>
      <c r="DZ349" s="26">
        <f t="shared" si="222"/>
        <v>7.7856146994547311E-12</v>
      </c>
      <c r="EA349" s="26">
        <f t="shared" si="222"/>
        <v>5.3334525893902094E-12</v>
      </c>
      <c r="EB349" s="26">
        <f t="shared" si="222"/>
        <v>3.6250810568511759E-12</v>
      </c>
      <c r="EC349" s="26">
        <f t="shared" si="222"/>
        <v>2.4448221081089251E-12</v>
      </c>
      <c r="ED349" s="26">
        <f t="shared" si="222"/>
        <v>1.6361501800421313E-12</v>
      </c>
      <c r="EE349" s="26">
        <f t="shared" si="210"/>
        <v>1.0866035546844638E-12</v>
      </c>
      <c r="EF349" s="26">
        <f t="shared" si="210"/>
        <v>7.1617052467840382E-13</v>
      </c>
      <c r="EG349" s="26">
        <f t="shared" si="210"/>
        <v>4.6847244847383988E-13</v>
      </c>
      <c r="EH349" s="26">
        <f t="shared" si="210"/>
        <v>3.0415748520316728E-13</v>
      </c>
      <c r="EI349" s="26">
        <f t="shared" si="210"/>
        <v>1.9601260157537411E-13</v>
      </c>
      <c r="EJ349" s="26">
        <f t="shared" si="210"/>
        <v>1.2539041424306862E-13</v>
      </c>
      <c r="EK349" s="26">
        <f t="shared" si="210"/>
        <v>7.9627489336840288E-14</v>
      </c>
      <c r="EL349" s="26">
        <f t="shared" si="210"/>
        <v>5.0199938929746738E-14</v>
      </c>
      <c r="EM349" s="26">
        <f t="shared" si="210"/>
        <v>3.1420105661064713E-14</v>
      </c>
      <c r="EN349" s="26">
        <f t="shared" si="210"/>
        <v>1.9525351375090149E-14</v>
      </c>
      <c r="EO349" s="26">
        <f t="shared" si="210"/>
        <v>1.2047557231438582E-14</v>
      </c>
      <c r="EP349" s="26">
        <f t="shared" si="210"/>
        <v>7.3812498530644736E-15</v>
      </c>
      <c r="EQ349" s="26">
        <f t="shared" si="210"/>
        <v>4.4906904700461723E-15</v>
      </c>
      <c r="ER349" s="26">
        <f t="shared" si="210"/>
        <v>2.7131254923195903E-15</v>
      </c>
      <c r="ES349" s="26">
        <f t="shared" si="208"/>
        <v>1.6278752953917436E-15</v>
      </c>
      <c r="ET349" s="26">
        <f t="shared" si="208"/>
        <v>9.700352787608525E-16</v>
      </c>
      <c r="EU349" s="26">
        <f t="shared" si="208"/>
        <v>5.7410251191967146E-16</v>
      </c>
      <c r="EV349" s="26">
        <f t="shared" si="208"/>
        <v>3.3747917930414029E-16</v>
      </c>
      <c r="EW349" s="26">
        <f t="shared" si="208"/>
        <v>1.9705160133865867E-16</v>
      </c>
      <c r="EX349" s="26">
        <f t="shared" si="208"/>
        <v>1.1428992877642301E-16</v>
      </c>
      <c r="EY349" s="26">
        <f t="shared" si="209"/>
        <v>6.584916426191217E-17</v>
      </c>
      <c r="EZ349" s="26">
        <f t="shared" si="209"/>
        <v>3.7689982176225223E-17</v>
      </c>
      <c r="FA349" s="26">
        <f t="shared" si="209"/>
        <v>2.1431558492363801E-17</v>
      </c>
      <c r="FB349" s="26">
        <f t="shared" si="209"/>
        <v>1.2107438888543055E-17</v>
      </c>
      <c r="FC349" s="26">
        <f t="shared" si="209"/>
        <v>6.7957882793758501E-18</v>
      </c>
      <c r="FD349" s="26">
        <f t="shared" si="209"/>
        <v>3.789958848113369E-18</v>
      </c>
      <c r="FE349" s="26">
        <f t="shared" si="209"/>
        <v>2.1001682788908765E-18</v>
      </c>
      <c r="FF349" s="26">
        <f t="shared" si="209"/>
        <v>1.1564217738196605E-18</v>
      </c>
      <c r="FG349" s="26">
        <f t="shared" si="209"/>
        <v>6.327590837881108E-19</v>
      </c>
      <c r="FH349" s="26">
        <f t="shared" si="209"/>
        <v>3.44062751809785E-19</v>
      </c>
    </row>
    <row r="350" spans="2:164" ht="19.2" customHeight="1" x14ac:dyDescent="0.3">
      <c r="B350" s="26">
        <f t="shared" si="195"/>
        <v>2.9506634142152671E-7</v>
      </c>
      <c r="C350" s="3">
        <v>127</v>
      </c>
      <c r="D350" s="26">
        <f t="shared" si="220"/>
        <v>4.8562355763917362E-45</v>
      </c>
      <c r="E350" s="26">
        <f t="shared" si="213"/>
        <v>4.2249249514608102E-43</v>
      </c>
      <c r="F350" s="26">
        <f t="shared" si="213"/>
        <v>1.837842353885434E-41</v>
      </c>
      <c r="G350" s="26">
        <f t="shared" si="213"/>
        <v>5.3297428262678256E-40</v>
      </c>
      <c r="H350" s="26">
        <f t="shared" si="213"/>
        <v>1.1592190647132492E-38</v>
      </c>
      <c r="I350" s="26">
        <f t="shared" si="213"/>
        <v>2.0170411726010571E-37</v>
      </c>
      <c r="J350" s="26">
        <f t="shared" si="213"/>
        <v>2.9247097002715037E-36</v>
      </c>
      <c r="K350" s="26">
        <f t="shared" si="213"/>
        <v>3.6349963417660162E-35</v>
      </c>
      <c r="L350" s="26">
        <f t="shared" si="213"/>
        <v>3.953058521670562E-34</v>
      </c>
      <c r="M350" s="26">
        <f t="shared" si="213"/>
        <v>3.8212899042815352E-33</v>
      </c>
      <c r="N350" s="26">
        <f t="shared" si="213"/>
        <v>3.3245222167249765E-32</v>
      </c>
      <c r="O350" s="26">
        <f t="shared" si="213"/>
        <v>2.6293948441369858E-31</v>
      </c>
      <c r="P350" s="26">
        <f t="shared" si="213"/>
        <v>1.9063112619993287E-30</v>
      </c>
      <c r="Q350" s="26">
        <f t="shared" si="213"/>
        <v>1.2757621522610907E-29</v>
      </c>
      <c r="R350" s="26">
        <f t="shared" si="213"/>
        <v>7.9279505176224648E-29</v>
      </c>
      <c r="S350" s="26">
        <f t="shared" si="213"/>
        <v>4.5982113002210287E-28</v>
      </c>
      <c r="T350" s="26">
        <f t="shared" si="219"/>
        <v>2.5002773944951878E-27</v>
      </c>
      <c r="U350" s="26">
        <f t="shared" si="219"/>
        <v>1.2795537254181166E-26</v>
      </c>
      <c r="V350" s="26">
        <f t="shared" si="219"/>
        <v>6.1845096728542621E-26</v>
      </c>
      <c r="W350" s="26">
        <f t="shared" si="219"/>
        <v>2.8318544291490636E-25</v>
      </c>
      <c r="X350" s="26">
        <f t="shared" si="219"/>
        <v>1.2318566766798487E-24</v>
      </c>
      <c r="Y350" s="26">
        <f t="shared" si="219"/>
        <v>5.1034062319593668E-24</v>
      </c>
      <c r="Z350" s="26">
        <f t="shared" si="219"/>
        <v>2.0181651917293791E-23</v>
      </c>
      <c r="AA350" s="26">
        <f t="shared" si="219"/>
        <v>7.6339292034981118E-23</v>
      </c>
      <c r="AB350" s="26">
        <f t="shared" si="219"/>
        <v>2.7672993362680656E-22</v>
      </c>
      <c r="AC350" s="26">
        <f t="shared" si="219"/>
        <v>9.6302016902128794E-22</v>
      </c>
      <c r="AD350" s="26">
        <f t="shared" si="219"/>
        <v>3.2224136424942922E-21</v>
      </c>
      <c r="AE350" s="26">
        <f t="shared" si="219"/>
        <v>1.0383332848037176E-20</v>
      </c>
      <c r="AF350" s="26">
        <f t="shared" si="219"/>
        <v>3.2262498492115701E-20</v>
      </c>
      <c r="AG350" s="26">
        <f t="shared" si="219"/>
        <v>9.6787495476346977E-20</v>
      </c>
      <c r="AH350" s="26">
        <f t="shared" si="219"/>
        <v>2.8068373688140436E-19</v>
      </c>
      <c r="AI350" s="26">
        <f t="shared" si="217"/>
        <v>7.8772532608652395E-19</v>
      </c>
      <c r="AJ350" s="26">
        <f t="shared" si="217"/>
        <v>2.1416282302977358E-18</v>
      </c>
      <c r="AK350" s="26">
        <f t="shared" si="217"/>
        <v>5.6461107889667629E-18</v>
      </c>
      <c r="AL350" s="26">
        <f t="shared" si="217"/>
        <v>1.4447401136473769E-17</v>
      </c>
      <c r="AM350" s="26">
        <f t="shared" si="217"/>
        <v>3.591211139637755E-17</v>
      </c>
      <c r="AN350" s="26">
        <f t="shared" si="217"/>
        <v>8.6787602541246038E-17</v>
      </c>
      <c r="AO350" s="26">
        <f t="shared" si="217"/>
        <v>2.0406814651590321E-16</v>
      </c>
      <c r="AP350" s="26">
        <f t="shared" si="217"/>
        <v>4.6720865123377816E-16</v>
      </c>
      <c r="AQ350" s="26">
        <f t="shared" si="217"/>
        <v>1.0422346835215028E-15</v>
      </c>
      <c r="AR350" s="26">
        <f t="shared" si="217"/>
        <v>2.2668604366592745E-15</v>
      </c>
      <c r="AS350" s="26">
        <f t="shared" si="217"/>
        <v>4.8101672680330892E-15</v>
      </c>
      <c r="AT350" s="26">
        <f t="shared" si="217"/>
        <v>9.9639179123542425E-15</v>
      </c>
      <c r="AU350" s="26">
        <f t="shared" si="217"/>
        <v>2.015955484592605E-14</v>
      </c>
      <c r="AV350" s="26">
        <f t="shared" si="217"/>
        <v>3.986093799080815E-14</v>
      </c>
      <c r="AW350" s="26">
        <f t="shared" si="217"/>
        <v>7.7064480115562294E-14</v>
      </c>
      <c r="AX350" s="26">
        <f t="shared" si="217"/>
        <v>1.4575238630552022E-13</v>
      </c>
      <c r="AY350" s="26">
        <f t="shared" si="218"/>
        <v>2.6979697039532624E-13</v>
      </c>
      <c r="AZ350" s="26">
        <f t="shared" si="218"/>
        <v>4.8900700884152752E-13</v>
      </c>
      <c r="BA350" s="26">
        <f t="shared" si="218"/>
        <v>8.6823693406556982E-13</v>
      </c>
      <c r="BB350" s="26">
        <f t="shared" si="218"/>
        <v>1.5107322652740963E-12</v>
      </c>
      <c r="BC350" s="26">
        <f t="shared" si="218"/>
        <v>2.5771315113499233E-12</v>
      </c>
      <c r="BD350" s="26">
        <f t="shared" si="218"/>
        <v>4.3117392593738869E-12</v>
      </c>
      <c r="BE350" s="26">
        <f t="shared" si="218"/>
        <v>7.0777606710477071E-12</v>
      </c>
      <c r="BF350" s="26">
        <f t="shared" si="218"/>
        <v>1.1403058858910221E-11</v>
      </c>
      <c r="BG350" s="26">
        <f t="shared" si="218"/>
        <v>1.8037565831367129E-11</v>
      </c>
      <c r="BH350" s="26">
        <f t="shared" si="218"/>
        <v>2.8022646916588196E-11</v>
      </c>
      <c r="BI350" s="26">
        <f t="shared" si="218"/>
        <v>4.2771408451634659E-11</v>
      </c>
      <c r="BJ350" s="26">
        <f t="shared" si="218"/>
        <v>6.4157112677451643E-11</v>
      </c>
      <c r="BK350" s="26">
        <f t="shared" si="218"/>
        <v>9.4604555982004888E-11</v>
      </c>
      <c r="BL350" s="26">
        <f t="shared" si="218"/>
        <v>1.3717660617390759E-10</v>
      </c>
      <c r="BM350" s="26">
        <f t="shared" si="218"/>
        <v>1.9564532355950754E-10</v>
      </c>
      <c r="BN350" s="26">
        <f t="shared" si="218"/>
        <v>2.7453456693027657E-10</v>
      </c>
      <c r="BO350" s="26">
        <f t="shared" si="215"/>
        <v>3.7911916385609584E-10</v>
      </c>
      <c r="BP350" s="26">
        <f t="shared" si="216"/>
        <v>5.1536511336688181E-10</v>
      </c>
      <c r="BQ350" s="26">
        <f t="shared" si="216"/>
        <v>6.8979638250644043E-10</v>
      </c>
      <c r="BR350" s="26">
        <f t="shared" si="216"/>
        <v>9.0927704966757956E-10</v>
      </c>
      <c r="BS350" s="26">
        <f t="shared" si="216"/>
        <v>1.1807030346429781E-9</v>
      </c>
      <c r="BT350" s="26">
        <f t="shared" si="216"/>
        <v>1.510605353146161E-9</v>
      </c>
      <c r="BU350" s="26">
        <f t="shared" si="216"/>
        <v>1.9046763148364688E-9</v>
      </c>
      <c r="BV350" s="26">
        <f t="shared" si="216"/>
        <v>2.3672405627253217E-9</v>
      </c>
      <c r="BW350" s="26">
        <f t="shared" si="216"/>
        <v>2.9007032247479344E-9</v>
      </c>
      <c r="BX350" s="26">
        <f t="shared" si="216"/>
        <v>3.5050163965704178E-9</v>
      </c>
      <c r="BY350" s="26">
        <f t="shared" si="216"/>
        <v>4.1772113219400917E-9</v>
      </c>
      <c r="BZ350" s="26">
        <f t="shared" si="216"/>
        <v>4.9110457433619928E-9</v>
      </c>
      <c r="CA350" s="26">
        <f t="shared" si="216"/>
        <v>5.6968130622999148E-9</v>
      </c>
      <c r="CB350" s="26">
        <f t="shared" si="216"/>
        <v>6.5213517950012257E-9</v>
      </c>
      <c r="CC350" s="26">
        <f t="shared" si="216"/>
        <v>7.3682805995468344E-9</v>
      </c>
      <c r="CD350" s="26">
        <f t="shared" si="216"/>
        <v>8.218466822571477E-9</v>
      </c>
      <c r="CE350" s="26">
        <f t="shared" si="216"/>
        <v>9.0507166273888253E-9</v>
      </c>
      <c r="CF350" s="26">
        <f t="shared" si="221"/>
        <v>9.8426543322853488E-9</v>
      </c>
      <c r="CG350" s="26">
        <f t="shared" si="221"/>
        <v>1.0571739838380558E-8</v>
      </c>
      <c r="CH350" s="26">
        <f t="shared" si="221"/>
        <v>1.1216358121208649E-8</v>
      </c>
      <c r="CI350" s="26">
        <f t="shared" si="221"/>
        <v>1.1756905500544001E-8</v>
      </c>
      <c r="CJ350" s="26">
        <f t="shared" si="221"/>
        <v>1.2176794982706285E-8</v>
      </c>
      <c r="CK350" s="26">
        <f t="shared" si="221"/>
        <v>1.2463307805828787E-8</v>
      </c>
      <c r="CL350" s="26">
        <f t="shared" si="221"/>
        <v>1.2608229989617495E-8</v>
      </c>
      <c r="CM350" s="26">
        <f t="shared" si="221"/>
        <v>1.2608229989617497E-8</v>
      </c>
      <c r="CN350" s="26">
        <f t="shared" si="221"/>
        <v>1.2464954648826387E-8</v>
      </c>
      <c r="CO350" s="26">
        <f t="shared" si="221"/>
        <v>1.2184843308403325E-8</v>
      </c>
      <c r="CP350" s="26">
        <f t="shared" si="221"/>
        <v>1.1778681864789876E-8</v>
      </c>
      <c r="CQ350" s="26">
        <f t="shared" si="221"/>
        <v>1.1260937606996925E-8</v>
      </c>
      <c r="CR350" s="26">
        <f t="shared" si="221"/>
        <v>1.0648930128355782E-8</v>
      </c>
      <c r="CS350" s="26">
        <f t="shared" si="221"/>
        <v>9.9619023781392878E-9</v>
      </c>
      <c r="CT350" s="26">
        <f t="shared" si="221"/>
        <v>9.2200585840225313E-9</v>
      </c>
      <c r="CU350" s="26">
        <f t="shared" si="221"/>
        <v>8.4436325979995825E-9</v>
      </c>
      <c r="CV350" s="26">
        <f t="shared" si="221"/>
        <v>7.6520420419371056E-9</v>
      </c>
      <c r="CW350" s="26">
        <f t="shared" si="221"/>
        <v>6.8631717283353483E-9</v>
      </c>
      <c r="CX350" s="26">
        <f t="shared" si="221"/>
        <v>6.0928157180119814E-9</v>
      </c>
      <c r="CY350" s="26">
        <f t="shared" si="221"/>
        <v>5.3542926006772063E-9</v>
      </c>
      <c r="CZ350" s="26">
        <f t="shared" si="221"/>
        <v>4.65823456258917E-9</v>
      </c>
      <c r="DA350" s="26">
        <f t="shared" si="221"/>
        <v>4.0125386826263173E-9</v>
      </c>
      <c r="DB350" s="26">
        <f t="shared" si="221"/>
        <v>3.4224594645930261E-9</v>
      </c>
      <c r="DC350" s="26">
        <f t="shared" si="221"/>
        <v>2.8908152759183941E-9</v>
      </c>
      <c r="DD350" s="26">
        <f t="shared" si="221"/>
        <v>2.4182781635086509E-9</v>
      </c>
      <c r="DE350" s="26">
        <f t="shared" si="221"/>
        <v>2.003716192621454E-9</v>
      </c>
      <c r="DF350" s="26">
        <f t="shared" si="221"/>
        <v>1.6445595165855305E-9</v>
      </c>
      <c r="DG350" s="26">
        <f t="shared" si="221"/>
        <v>1.3371652144200131E-9</v>
      </c>
      <c r="DH350" s="26">
        <f t="shared" si="221"/>
        <v>1.0771608671716784E-9</v>
      </c>
      <c r="DI350" s="26">
        <f t="shared" si="221"/>
        <v>8.5975225177922874E-10</v>
      </c>
      <c r="DJ350" s="26">
        <f t="shared" si="221"/>
        <v>6.7998587186175355E-10</v>
      </c>
      <c r="DK350" s="26">
        <f t="shared" si="221"/>
        <v>5.329618995673203E-10</v>
      </c>
      <c r="DL350" s="26">
        <f t="shared" si="221"/>
        <v>4.1399718984247344E-10</v>
      </c>
      <c r="DM350" s="26">
        <f t="shared" si="221"/>
        <v>3.1874119925924921E-10</v>
      </c>
      <c r="DN350" s="26">
        <f t="shared" si="221"/>
        <v>2.4324986259258474E-10</v>
      </c>
      <c r="DO350" s="26">
        <f t="shared" si="221"/>
        <v>1.8402380909178171E-10</v>
      </c>
      <c r="DP350" s="26">
        <f t="shared" si="221"/>
        <v>1.3801785681883605E-10</v>
      </c>
      <c r="DQ350" s="26">
        <f t="shared" si="221"/>
        <v>1.0262866276272364E-10</v>
      </c>
      <c r="DR350" s="26">
        <f t="shared" si="221"/>
        <v>7.5666895426754633E-11</v>
      </c>
      <c r="DS350" s="26">
        <f t="shared" si="221"/>
        <v>5.5319494975862464E-11</v>
      </c>
      <c r="DT350" s="26">
        <f t="shared" si="221"/>
        <v>4.0106633857500116E-11</v>
      </c>
      <c r="DU350" s="26">
        <f t="shared" si="221"/>
        <v>2.8837001203326479E-11</v>
      </c>
      <c r="DV350" s="26">
        <f t="shared" si="221"/>
        <v>2.0564091022044354E-11</v>
      </c>
      <c r="DW350" s="26">
        <f t="shared" si="221"/>
        <v>1.4545332674128997E-11</v>
      </c>
      <c r="DX350" s="26">
        <f t="shared" si="222"/>
        <v>1.0205193085880804E-11</v>
      </c>
      <c r="DY350" s="26">
        <f t="shared" si="222"/>
        <v>7.1028143877730817E-12</v>
      </c>
      <c r="DZ350" s="26">
        <f t="shared" si="222"/>
        <v>4.9043242201290135E-12</v>
      </c>
      <c r="EA350" s="26">
        <f t="shared" si="222"/>
        <v>3.359655174419063E-12</v>
      </c>
      <c r="EB350" s="26">
        <f t="shared" si="222"/>
        <v>2.2835156263629681E-12</v>
      </c>
      <c r="EC350" s="26">
        <f t="shared" si="222"/>
        <v>1.5400454224308342E-12</v>
      </c>
      <c r="ED350" s="26">
        <f t="shared" si="222"/>
        <v>1.030645782703715E-12</v>
      </c>
      <c r="EE350" s="26">
        <f t="shared" si="210"/>
        <v>6.8447468011620446E-13</v>
      </c>
      <c r="EF350" s="26">
        <f t="shared" si="210"/>
        <v>4.5113103916750293E-13</v>
      </c>
      <c r="EG350" s="26">
        <f t="shared" si="210"/>
        <v>2.9510075494415405E-13</v>
      </c>
      <c r="EH350" s="26">
        <f t="shared" si="210"/>
        <v>1.9159526626971358E-13</v>
      </c>
      <c r="EI350" s="26">
        <f t="shared" si="210"/>
        <v>1.2347250492937075E-13</v>
      </c>
      <c r="EJ350" s="26">
        <f t="shared" si="210"/>
        <v>7.8986087712169997E-14</v>
      </c>
      <c r="EK350" s="26">
        <f t="shared" si="210"/>
        <v>5.0159048401159738E-14</v>
      </c>
      <c r="EL350" s="26">
        <f t="shared" si="210"/>
        <v>3.1622008774643928E-14</v>
      </c>
      <c r="EM350" s="26">
        <f t="shared" si="210"/>
        <v>1.9792192542403164E-14</v>
      </c>
      <c r="EN350" s="26">
        <f t="shared" si="210"/>
        <v>1.2299433937064782E-14</v>
      </c>
      <c r="EO350" s="26">
        <f t="shared" si="210"/>
        <v>7.5890124292527249E-15</v>
      </c>
      <c r="EP350" s="26">
        <f t="shared" si="210"/>
        <v>4.6496062066548323E-15</v>
      </c>
      <c r="EQ350" s="26">
        <f t="shared" si="210"/>
        <v>2.8287813984543102E-15</v>
      </c>
      <c r="ER350" s="26">
        <f t="shared" si="210"/>
        <v>1.7090554282328299E-15</v>
      </c>
      <c r="ES350" s="26">
        <f t="shared" si="208"/>
        <v>1.0254332569396912E-15</v>
      </c>
      <c r="ET350" s="26">
        <f t="shared" si="208"/>
        <v>6.1104584488873205E-16</v>
      </c>
      <c r="EU350" s="26">
        <f t="shared" si="208"/>
        <v>3.6163937758719818E-16</v>
      </c>
      <c r="EV350" s="26">
        <f t="shared" si="208"/>
        <v>2.1258530979788575E-16</v>
      </c>
      <c r="EW350" s="26">
        <f t="shared" si="208"/>
        <v>1.2412699296923503E-16</v>
      </c>
      <c r="EX350" s="26">
        <f t="shared" si="208"/>
        <v>7.1993655922156946E-17</v>
      </c>
      <c r="EY350" s="26">
        <f t="shared" ref="EY350:FH354" si="223">$B350*EY$221</f>
        <v>4.1479788511441152E-17</v>
      </c>
      <c r="EZ350" s="26">
        <f t="shared" si="223"/>
        <v>2.3741721055890143E-17</v>
      </c>
      <c r="FA350" s="26">
        <f t="shared" si="223"/>
        <v>1.3500194325898591E-17</v>
      </c>
      <c r="FB350" s="26">
        <f t="shared" si="223"/>
        <v>7.6267331581374334E-18</v>
      </c>
      <c r="FC350" s="26">
        <f t="shared" si="223"/>
        <v>4.280811514567507E-18</v>
      </c>
      <c r="FD350" s="26">
        <f t="shared" si="223"/>
        <v>2.3873756523549019E-18</v>
      </c>
      <c r="FE350" s="26">
        <f t="shared" si="223"/>
        <v>1.3229406481202504E-18</v>
      </c>
      <c r="FF350" s="26">
        <f t="shared" si="223"/>
        <v>7.2845466067380913E-19</v>
      </c>
      <c r="FG350" s="26">
        <f t="shared" si="223"/>
        <v>3.9858839923660917E-19</v>
      </c>
      <c r="FH350" s="26">
        <f t="shared" si="223"/>
        <v>2.1673244208490609E-19</v>
      </c>
    </row>
    <row r="351" spans="2:164" ht="19.2" customHeight="1" x14ac:dyDescent="0.3">
      <c r="B351" s="26">
        <f t="shared" ref="B351:B383" si="224">_xlfn.POISSON.DIST($C351, AwayTeamRatingLive + AwayTeamPointsAdjustment, FALSE)</f>
        <v>1.8441646338845081E-7</v>
      </c>
      <c r="C351" s="3">
        <v>128</v>
      </c>
      <c r="D351" s="26">
        <f t="shared" si="220"/>
        <v>3.0351472352447798E-45</v>
      </c>
      <c r="E351" s="26">
        <f t="shared" si="213"/>
        <v>2.6405780946629582E-43</v>
      </c>
      <c r="F351" s="26">
        <f t="shared" si="213"/>
        <v>1.148651471178375E-41</v>
      </c>
      <c r="G351" s="26">
        <f t="shared" si="213"/>
        <v>3.3310892664173296E-40</v>
      </c>
      <c r="H351" s="26">
        <f t="shared" si="213"/>
        <v>7.2451191544576737E-39</v>
      </c>
      <c r="I351" s="26">
        <f t="shared" si="213"/>
        <v>1.2606507328756376E-37</v>
      </c>
      <c r="J351" s="26">
        <f t="shared" si="213"/>
        <v>1.8279435626696562E-36</v>
      </c>
      <c r="K351" s="26">
        <f t="shared" si="213"/>
        <v>2.2718727136037184E-35</v>
      </c>
      <c r="L351" s="26">
        <f t="shared" si="213"/>
        <v>2.4706615760440559E-34</v>
      </c>
      <c r="M351" s="26">
        <f t="shared" si="213"/>
        <v>2.3883061901759156E-33</v>
      </c>
      <c r="N351" s="26">
        <f t="shared" si="213"/>
        <v>2.0778263854530719E-32</v>
      </c>
      <c r="O351" s="26">
        <f t="shared" si="213"/>
        <v>1.6433717775855859E-31</v>
      </c>
      <c r="P351" s="26">
        <f t="shared" si="213"/>
        <v>1.1914445387495585E-30</v>
      </c>
      <c r="Q351" s="26">
        <f t="shared" si="213"/>
        <v>7.9735134516316719E-30</v>
      </c>
      <c r="R351" s="26">
        <f t="shared" si="213"/>
        <v>4.95496907351395E-29</v>
      </c>
      <c r="S351" s="26">
        <f t="shared" si="213"/>
        <v>2.87388206263809E-28</v>
      </c>
      <c r="T351" s="26">
        <f t="shared" si="219"/>
        <v>1.5626733715594636E-27</v>
      </c>
      <c r="U351" s="26">
        <f t="shared" si="219"/>
        <v>7.9972107838630815E-27</v>
      </c>
      <c r="V351" s="26">
        <f t="shared" si="219"/>
        <v>3.8653185455338433E-26</v>
      </c>
      <c r="W351" s="26">
        <f t="shared" si="219"/>
        <v>1.7699090182181323E-25</v>
      </c>
      <c r="X351" s="26">
        <f t="shared" si="219"/>
        <v>7.6991042292489123E-25</v>
      </c>
      <c r="Y351" s="26">
        <f t="shared" si="219"/>
        <v>3.1896288949745458E-24</v>
      </c>
      <c r="Z351" s="26">
        <f t="shared" si="219"/>
        <v>1.2613532448308388E-23</v>
      </c>
      <c r="AA351" s="26">
        <f t="shared" si="219"/>
        <v>4.771205752186232E-23</v>
      </c>
      <c r="AB351" s="26">
        <f t="shared" si="219"/>
        <v>1.7295620851675094E-22</v>
      </c>
      <c r="AC351" s="26">
        <f t="shared" si="219"/>
        <v>6.0188760563829382E-22</v>
      </c>
      <c r="AD351" s="26">
        <f t="shared" si="219"/>
        <v>2.0140085265588957E-21</v>
      </c>
      <c r="AE351" s="26">
        <f t="shared" si="219"/>
        <v>6.489583030023116E-21</v>
      </c>
      <c r="AF351" s="26">
        <f t="shared" si="219"/>
        <v>2.0164061557571944E-20</v>
      </c>
      <c r="AG351" s="26">
        <f t="shared" si="219"/>
        <v>6.0492184672715747E-20</v>
      </c>
      <c r="AH351" s="26">
        <f t="shared" si="219"/>
        <v>1.754273355508745E-19</v>
      </c>
      <c r="AI351" s="26">
        <f t="shared" si="217"/>
        <v>4.9232832880406849E-19</v>
      </c>
      <c r="AJ351" s="26">
        <f t="shared" si="217"/>
        <v>1.3385176439360603E-18</v>
      </c>
      <c r="AK351" s="26">
        <f t="shared" si="217"/>
        <v>3.5288192431041619E-18</v>
      </c>
      <c r="AL351" s="26">
        <f t="shared" si="217"/>
        <v>9.0296257102959398E-18</v>
      </c>
      <c r="AM351" s="26">
        <f t="shared" si="217"/>
        <v>2.2445069622735558E-17</v>
      </c>
      <c r="AN351" s="26">
        <f t="shared" si="217"/>
        <v>5.4242251588277783E-17</v>
      </c>
      <c r="AO351" s="26">
        <f t="shared" si="217"/>
        <v>1.2754259157243718E-16</v>
      </c>
      <c r="AP351" s="26">
        <f t="shared" si="217"/>
        <v>2.9200540702110599E-16</v>
      </c>
      <c r="AQ351" s="26">
        <f t="shared" si="217"/>
        <v>6.5139667720092735E-16</v>
      </c>
      <c r="AR351" s="26">
        <f t="shared" si="217"/>
        <v>1.4167877729120206E-15</v>
      </c>
      <c r="AS351" s="26">
        <f t="shared" si="217"/>
        <v>3.0063545425206252E-15</v>
      </c>
      <c r="AT351" s="26">
        <f t="shared" si="217"/>
        <v>6.2274486952212874E-15</v>
      </c>
      <c r="AU351" s="26">
        <f t="shared" si="217"/>
        <v>1.2599721778703551E-14</v>
      </c>
      <c r="AV351" s="26">
        <f t="shared" si="217"/>
        <v>2.4913086244254637E-14</v>
      </c>
      <c r="AW351" s="26">
        <f t="shared" si="217"/>
        <v>4.8165300072225547E-14</v>
      </c>
      <c r="AX351" s="26">
        <f t="shared" si="217"/>
        <v>9.109524144094846E-14</v>
      </c>
      <c r="AY351" s="26">
        <f t="shared" si="218"/>
        <v>1.686231064970758E-13</v>
      </c>
      <c r="AZ351" s="26">
        <f t="shared" si="218"/>
        <v>3.0562938052594906E-13</v>
      </c>
      <c r="BA351" s="26">
        <f t="shared" si="218"/>
        <v>5.4264808379097113E-13</v>
      </c>
      <c r="BB351" s="26">
        <f t="shared" si="218"/>
        <v>9.4420766579629287E-13</v>
      </c>
      <c r="BC351" s="26">
        <f t="shared" si="218"/>
        <v>1.6107071945936724E-12</v>
      </c>
      <c r="BD351" s="26">
        <f t="shared" si="218"/>
        <v>2.6948370371086298E-12</v>
      </c>
      <c r="BE351" s="26">
        <f t="shared" si="218"/>
        <v>4.4236004194047356E-12</v>
      </c>
      <c r="BF351" s="26">
        <f t="shared" si="218"/>
        <v>7.1269117868187564E-12</v>
      </c>
      <c r="BG351" s="26">
        <f t="shared" si="218"/>
        <v>1.1273478644604249E-11</v>
      </c>
      <c r="BH351" s="26">
        <f t="shared" si="218"/>
        <v>1.7514154322867302E-11</v>
      </c>
      <c r="BI351" s="26">
        <f t="shared" si="218"/>
        <v>2.673213028227117E-11</v>
      </c>
      <c r="BJ351" s="26">
        <f t="shared" si="218"/>
        <v>4.0098195423406537E-11</v>
      </c>
      <c r="BK351" s="26">
        <f t="shared" si="218"/>
        <v>5.9127847488751967E-11</v>
      </c>
      <c r="BL351" s="26">
        <f t="shared" si="218"/>
        <v>8.5735378858690662E-11</v>
      </c>
      <c r="BM351" s="26">
        <f t="shared" si="218"/>
        <v>1.2227832722468998E-10</v>
      </c>
      <c r="BN351" s="26">
        <f t="shared" si="218"/>
        <v>1.7158410433141969E-10</v>
      </c>
      <c r="BO351" s="26">
        <f t="shared" si="215"/>
        <v>2.3694947741005558E-10</v>
      </c>
      <c r="BP351" s="26">
        <f t="shared" si="216"/>
        <v>3.221031958542952E-10</v>
      </c>
      <c r="BQ351" s="26">
        <f t="shared" si="216"/>
        <v>4.3112273906651733E-10</v>
      </c>
      <c r="BR351" s="26">
        <f t="shared" si="216"/>
        <v>5.6829815604222683E-10</v>
      </c>
      <c r="BS351" s="26">
        <f t="shared" si="216"/>
        <v>7.3793939665184787E-10</v>
      </c>
      <c r="BT351" s="26">
        <f t="shared" si="216"/>
        <v>9.4412834571633334E-10</v>
      </c>
      <c r="BU351" s="26">
        <f t="shared" si="216"/>
        <v>1.1904226967727709E-9</v>
      </c>
      <c r="BV351" s="26">
        <f t="shared" si="216"/>
        <v>1.4795253517032988E-9</v>
      </c>
      <c r="BW351" s="26">
        <f t="shared" si="216"/>
        <v>1.8129395154674257E-9</v>
      </c>
      <c r="BX351" s="26">
        <f t="shared" si="216"/>
        <v>2.190635247856471E-9</v>
      </c>
      <c r="BY351" s="26">
        <f t="shared" si="216"/>
        <v>2.6107570762125096E-9</v>
      </c>
      <c r="BZ351" s="26">
        <f t="shared" si="216"/>
        <v>3.0694035896011892E-9</v>
      </c>
      <c r="CA351" s="26">
        <f t="shared" si="216"/>
        <v>3.5605081639373816E-9</v>
      </c>
      <c r="CB351" s="26">
        <f t="shared" si="216"/>
        <v>4.075844871875691E-9</v>
      </c>
      <c r="CC351" s="26">
        <f t="shared" si="216"/>
        <v>4.6051753747166871E-9</v>
      </c>
      <c r="CD351" s="26">
        <f t="shared" si="216"/>
        <v>5.1365417641070784E-9</v>
      </c>
      <c r="CE351" s="26">
        <f t="shared" si="216"/>
        <v>5.6566978921179112E-9</v>
      </c>
      <c r="CF351" s="26">
        <f t="shared" si="221"/>
        <v>6.1516589576782295E-9</v>
      </c>
      <c r="CG351" s="26">
        <f t="shared" si="221"/>
        <v>6.6073373989877279E-9</v>
      </c>
      <c r="CH351" s="26">
        <f t="shared" si="221"/>
        <v>7.0102238257552765E-9</v>
      </c>
      <c r="CI351" s="26">
        <f t="shared" si="221"/>
        <v>7.3480659378398653E-9</v>
      </c>
      <c r="CJ351" s="26">
        <f t="shared" si="221"/>
        <v>7.610496864191288E-9</v>
      </c>
      <c r="CK351" s="26">
        <f t="shared" si="221"/>
        <v>7.7895673786428484E-9</v>
      </c>
      <c r="CL351" s="26">
        <f t="shared" si="221"/>
        <v>7.88014374351079E-9</v>
      </c>
      <c r="CM351" s="26">
        <f t="shared" si="221"/>
        <v>7.8801437435107917E-9</v>
      </c>
      <c r="CN351" s="26">
        <f t="shared" si="221"/>
        <v>7.7905966555163498E-9</v>
      </c>
      <c r="CO351" s="26">
        <f t="shared" si="221"/>
        <v>7.6155270677519386E-9</v>
      </c>
      <c r="CP351" s="26">
        <f t="shared" si="221"/>
        <v>7.3616761654935372E-9</v>
      </c>
      <c r="CQ351" s="26">
        <f t="shared" si="221"/>
        <v>7.0380860043729482E-9</v>
      </c>
      <c r="CR351" s="26">
        <f t="shared" si="221"/>
        <v>6.6555813302222413E-9</v>
      </c>
      <c r="CS351" s="26">
        <f t="shared" si="221"/>
        <v>6.2261889863369405E-9</v>
      </c>
      <c r="CT351" s="26">
        <f t="shared" si="221"/>
        <v>5.7625366150139762E-9</v>
      </c>
      <c r="CU351" s="26">
        <f t="shared" si="221"/>
        <v>5.2772703737496425E-9</v>
      </c>
      <c r="CV351" s="26">
        <f t="shared" si="221"/>
        <v>4.7825262762106025E-9</v>
      </c>
      <c r="CW351" s="26">
        <f t="shared" si="221"/>
        <v>4.2894823302095139E-9</v>
      </c>
      <c r="CX351" s="26">
        <f t="shared" si="221"/>
        <v>3.8080098237574187E-9</v>
      </c>
      <c r="CY351" s="26">
        <f t="shared" si="221"/>
        <v>3.3464328754231923E-9</v>
      </c>
      <c r="CZ351" s="26">
        <f t="shared" si="221"/>
        <v>2.9113966016181777E-9</v>
      </c>
      <c r="DA351" s="26">
        <f t="shared" si="221"/>
        <v>2.5078366766414023E-9</v>
      </c>
      <c r="DB351" s="26">
        <f t="shared" si="221"/>
        <v>2.1390371653706019E-9</v>
      </c>
      <c r="DC351" s="26">
        <f t="shared" si="221"/>
        <v>1.8067595474489631E-9</v>
      </c>
      <c r="DD351" s="26">
        <f t="shared" si="221"/>
        <v>1.5114238521928789E-9</v>
      </c>
      <c r="DE351" s="26">
        <f t="shared" si="221"/>
        <v>1.2523226203883857E-9</v>
      </c>
      <c r="DF351" s="26">
        <f t="shared" si="221"/>
        <v>1.0278496978659375E-9</v>
      </c>
      <c r="DG351" s="26">
        <f t="shared" si="221"/>
        <v>8.3572825901249294E-10</v>
      </c>
      <c r="DH351" s="26">
        <f t="shared" si="221"/>
        <v>6.7322554198228669E-10</v>
      </c>
      <c r="DI351" s="26">
        <f t="shared" si="221"/>
        <v>5.3734515736200807E-10</v>
      </c>
      <c r="DJ351" s="26">
        <f t="shared" si="221"/>
        <v>4.249911699135882E-10</v>
      </c>
      <c r="DK351" s="26">
        <f t="shared" si="221"/>
        <v>3.331011872295691E-10</v>
      </c>
      <c r="DL351" s="26">
        <f t="shared" si="221"/>
        <v>2.5874824365154113E-10</v>
      </c>
      <c r="DM351" s="26">
        <f t="shared" si="221"/>
        <v>1.9921324953702709E-10</v>
      </c>
      <c r="DN351" s="26">
        <f t="shared" si="221"/>
        <v>1.5203116412036268E-10</v>
      </c>
      <c r="DO351" s="26">
        <f t="shared" si="221"/>
        <v>1.1501488068236146E-10</v>
      </c>
      <c r="DP351" s="26">
        <f t="shared" si="221"/>
        <v>8.6261160511770937E-11</v>
      </c>
      <c r="DQ351" s="26">
        <f t="shared" si="221"/>
        <v>6.4142914226701099E-11</v>
      </c>
      <c r="DR351" s="26">
        <f t="shared" si="221"/>
        <v>4.7291809641720777E-11</v>
      </c>
      <c r="DS351" s="26">
        <f t="shared" si="221"/>
        <v>3.4574684359913405E-11</v>
      </c>
      <c r="DT351" s="26">
        <f t="shared" si="221"/>
        <v>2.506664616093711E-11</v>
      </c>
      <c r="DU351" s="26">
        <f t="shared" si="221"/>
        <v>1.8023125752078717E-11</v>
      </c>
      <c r="DV351" s="26">
        <f t="shared" si="221"/>
        <v>1.2852556888777484E-11</v>
      </c>
      <c r="DW351" s="26">
        <f t="shared" si="221"/>
        <v>9.0908329213304568E-12</v>
      </c>
      <c r="DX351" s="26">
        <f t="shared" si="222"/>
        <v>6.3782456786753857E-12</v>
      </c>
      <c r="DY351" s="26">
        <f t="shared" si="222"/>
        <v>4.4392589923580944E-12</v>
      </c>
      <c r="DZ351" s="26">
        <f t="shared" si="222"/>
        <v>3.0652026375805772E-12</v>
      </c>
      <c r="EA351" s="26">
        <f t="shared" si="222"/>
        <v>2.0997844840118758E-12</v>
      </c>
      <c r="EB351" s="26">
        <f t="shared" si="222"/>
        <v>1.427197266476829E-12</v>
      </c>
      <c r="EC351" s="26">
        <f t="shared" si="222"/>
        <v>9.6252838901925373E-13</v>
      </c>
      <c r="ED351" s="26">
        <f t="shared" si="222"/>
        <v>6.4415361418981004E-13</v>
      </c>
      <c r="EE351" s="26">
        <f t="shared" si="210"/>
        <v>4.2779667507261994E-13</v>
      </c>
      <c r="EF351" s="26">
        <f t="shared" si="210"/>
        <v>2.8195689947968418E-13</v>
      </c>
      <c r="EG351" s="26">
        <f t="shared" si="210"/>
        <v>1.8443797184009288E-13</v>
      </c>
      <c r="EH351" s="26">
        <f t="shared" si="210"/>
        <v>1.197470414185688E-13</v>
      </c>
      <c r="EI351" s="26">
        <f t="shared" si="210"/>
        <v>7.71703155808553E-14</v>
      </c>
      <c r="EJ351" s="26">
        <f t="shared" si="210"/>
        <v>4.9366304820105336E-14</v>
      </c>
      <c r="EK351" s="26">
        <f t="shared" si="210"/>
        <v>3.1349405250724261E-14</v>
      </c>
      <c r="EL351" s="26">
        <f t="shared" si="210"/>
        <v>1.9763755484152092E-14</v>
      </c>
      <c r="EM351" s="26">
        <f t="shared" si="210"/>
        <v>1.2370120339001751E-14</v>
      </c>
      <c r="EN351" s="26">
        <f t="shared" si="210"/>
        <v>7.6871462106653483E-15</v>
      </c>
      <c r="EO351" s="26">
        <f t="shared" si="210"/>
        <v>4.7431327682828665E-15</v>
      </c>
      <c r="EP351" s="26">
        <f t="shared" si="210"/>
        <v>2.906003879159217E-15</v>
      </c>
      <c r="EQ351" s="26">
        <f t="shared" si="210"/>
        <v>1.7679883740339113E-15</v>
      </c>
      <c r="ER351" s="26">
        <f t="shared" si="210"/>
        <v>1.0681596426454991E-15</v>
      </c>
      <c r="ES351" s="26">
        <f t="shared" si="208"/>
        <v>6.408957855872952E-16</v>
      </c>
      <c r="ET351" s="26">
        <f t="shared" si="208"/>
        <v>3.8190365305545056E-16</v>
      </c>
      <c r="EU351" s="26">
        <f t="shared" si="208"/>
        <v>2.2602461099199474E-16</v>
      </c>
      <c r="EV351" s="26">
        <f t="shared" si="208"/>
        <v>1.3286581862367614E-16</v>
      </c>
      <c r="EW351" s="26">
        <f t="shared" si="208"/>
        <v>7.7579370605770478E-17</v>
      </c>
      <c r="EX351" s="26">
        <f t="shared" si="208"/>
        <v>4.4996034951347265E-17</v>
      </c>
      <c r="EY351" s="26">
        <f t="shared" si="223"/>
        <v>2.5924867819650241E-17</v>
      </c>
      <c r="EZ351" s="26">
        <f t="shared" si="223"/>
        <v>1.4838575659931068E-17</v>
      </c>
      <c r="FA351" s="26">
        <f t="shared" si="223"/>
        <v>8.4376214536864647E-18</v>
      </c>
      <c r="FB351" s="26">
        <f t="shared" si="223"/>
        <v>4.7667082238358084E-18</v>
      </c>
      <c r="FC351" s="26">
        <f t="shared" si="223"/>
        <v>2.6755071966046428E-18</v>
      </c>
      <c r="FD351" s="26">
        <f t="shared" si="223"/>
        <v>1.4921097827217863E-18</v>
      </c>
      <c r="FE351" s="26">
        <f t="shared" si="223"/>
        <v>8.2683790507514136E-19</v>
      </c>
      <c r="FF351" s="26">
        <f t="shared" si="223"/>
        <v>4.552841629211224E-19</v>
      </c>
      <c r="FG351" s="26">
        <f t="shared" si="223"/>
        <v>2.4911774952287617E-19</v>
      </c>
      <c r="FH351" s="26">
        <f t="shared" si="223"/>
        <v>1.3545777630306383E-19</v>
      </c>
    </row>
    <row r="352" spans="2:164" ht="19.2" customHeight="1" x14ac:dyDescent="0.3">
      <c r="B352" s="26">
        <f t="shared" si="224"/>
        <v>1.1436679900059044E-7</v>
      </c>
      <c r="C352" s="3">
        <v>129</v>
      </c>
      <c r="D352" s="26">
        <f t="shared" si="220"/>
        <v>1.8822618513146052E-45</v>
      </c>
      <c r="E352" s="26">
        <f t="shared" si="213"/>
        <v>1.6375678106437063E-43</v>
      </c>
      <c r="F352" s="26">
        <f t="shared" si="213"/>
        <v>7.12341997630005E-42</v>
      </c>
      <c r="G352" s="26">
        <f t="shared" si="213"/>
        <v>2.0657917931270408E-40</v>
      </c>
      <c r="H352" s="26">
        <f t="shared" si="213"/>
        <v>4.4930971500513021E-39</v>
      </c>
      <c r="I352" s="26">
        <f t="shared" si="213"/>
        <v>7.8179890410892795E-38</v>
      </c>
      <c r="J352" s="26">
        <f t="shared" si="213"/>
        <v>1.1336084109579343E-36</v>
      </c>
      <c r="K352" s="26">
        <f t="shared" si="213"/>
        <v>1.4089133107620057E-35</v>
      </c>
      <c r="L352" s="26">
        <f t="shared" si="213"/>
        <v>1.5321932254536888E-34</v>
      </c>
      <c r="M352" s="26">
        <f t="shared" si="213"/>
        <v>1.4811201179385626E-33</v>
      </c>
      <c r="N352" s="26">
        <f t="shared" si="213"/>
        <v>1.2885745026065652E-32</v>
      </c>
      <c r="O352" s="26">
        <f t="shared" si="213"/>
        <v>1.0191452884251767E-31</v>
      </c>
      <c r="P352" s="26">
        <f t="shared" si="213"/>
        <v>7.3888033410825845E-31</v>
      </c>
      <c r="Q352" s="26">
        <f t="shared" si="213"/>
        <v>4.9448145436475824E-30</v>
      </c>
      <c r="R352" s="26">
        <f t="shared" si="213"/>
        <v>3.0728490378381295E-29</v>
      </c>
      <c r="S352" s="26">
        <f t="shared" si="213"/>
        <v>1.7822524419461149E-28</v>
      </c>
      <c r="T352" s="26">
        <f t="shared" si="219"/>
        <v>9.690997653082013E-28</v>
      </c>
      <c r="U352" s="26">
        <f t="shared" si="219"/>
        <v>4.9595105636360542E-27</v>
      </c>
      <c r="V352" s="26">
        <f t="shared" si="219"/>
        <v>2.3970967724241055E-26</v>
      </c>
      <c r="W352" s="26">
        <f t="shared" si="219"/>
        <v>1.0976179957941981E-25</v>
      </c>
      <c r="X352" s="26">
        <f t="shared" si="219"/>
        <v>4.7746382817047852E-25</v>
      </c>
      <c r="Y352" s="26">
        <f t="shared" si="219"/>
        <v>1.9780644309919802E-24</v>
      </c>
      <c r="Z352" s="26">
        <f t="shared" si="219"/>
        <v>7.8223457043773493E-24</v>
      </c>
      <c r="AA352" s="26">
        <f t="shared" si="219"/>
        <v>2.9588872881775287E-23</v>
      </c>
      <c r="AB352" s="26">
        <f t="shared" si="219"/>
        <v>1.0725966419643543E-22</v>
      </c>
      <c r="AC352" s="26">
        <f t="shared" si="219"/>
        <v>3.7326363140359567E-22</v>
      </c>
      <c r="AD352" s="26">
        <f t="shared" si="219"/>
        <v>1.2489975358504867E-21</v>
      </c>
      <c r="AE352" s="26">
        <f t="shared" si="219"/>
        <v>4.024547615518239E-21</v>
      </c>
      <c r="AF352" s="26">
        <f t="shared" si="219"/>
        <v>1.2504844376788889E-20</v>
      </c>
      <c r="AG352" s="26">
        <f t="shared" si="219"/>
        <v>3.7514533130366614E-20</v>
      </c>
      <c r="AH352" s="26">
        <f t="shared" si="219"/>
        <v>1.0879214607806245E-19</v>
      </c>
      <c r="AI352" s="26">
        <f t="shared" si="217"/>
        <v>3.0531989383198253E-19</v>
      </c>
      <c r="AJ352" s="26">
        <f t="shared" si="217"/>
        <v>8.3008846135570207E-19</v>
      </c>
      <c r="AK352" s="26">
        <f t="shared" si="217"/>
        <v>2.1884150344832162E-18</v>
      </c>
      <c r="AL352" s="26">
        <f t="shared" si="217"/>
        <v>5.5997678823541097E-18</v>
      </c>
      <c r="AM352" s="26">
        <f t="shared" si="217"/>
        <v>1.3919423021851607E-17</v>
      </c>
      <c r="AN352" s="26">
        <f t="shared" si="217"/>
        <v>3.363860563614149E-17</v>
      </c>
      <c r="AO352" s="26">
        <f t="shared" si="217"/>
        <v>7.9096180820116625E-17</v>
      </c>
      <c r="AP352" s="26">
        <f t="shared" si="217"/>
        <v>1.8108862450921428E-16</v>
      </c>
      <c r="AQ352" s="26">
        <f t="shared" si="217"/>
        <v>4.039669315974771E-16</v>
      </c>
      <c r="AR352" s="26">
        <f t="shared" si="217"/>
        <v>8.7862807622451495E-16</v>
      </c>
      <c r="AS352" s="26">
        <f t="shared" si="217"/>
        <v>1.8644059178422613E-15</v>
      </c>
      <c r="AT352" s="26">
        <f t="shared" si="217"/>
        <v>3.8619836869589647E-15</v>
      </c>
      <c r="AU352" s="26">
        <f t="shared" si="217"/>
        <v>7.8137809480332636E-15</v>
      </c>
      <c r="AV352" s="26">
        <f t="shared" si="217"/>
        <v>1.5449975965429339E-14</v>
      </c>
      <c r="AW352" s="26">
        <f t="shared" si="217"/>
        <v>2.9869953533163336E-14</v>
      </c>
      <c r="AX352" s="26">
        <f t="shared" si="217"/>
        <v>5.6493172986635097E-14</v>
      </c>
      <c r="AY352" s="26">
        <f t="shared" si="218"/>
        <v>1.045724691454741E-13</v>
      </c>
      <c r="AZ352" s="26">
        <f t="shared" si="218"/>
        <v>1.8953760032617126E-13</v>
      </c>
      <c r="BA352" s="26">
        <f t="shared" si="218"/>
        <v>3.3652594343626354E-13</v>
      </c>
      <c r="BB352" s="26">
        <f t="shared" si="218"/>
        <v>5.8555514157910043E-13</v>
      </c>
      <c r="BC352" s="26">
        <f t="shared" si="218"/>
        <v>9.9888818269375728E-13</v>
      </c>
      <c r="BD352" s="26">
        <f t="shared" si="218"/>
        <v>1.6712167671991619E-12</v>
      </c>
      <c r="BE352" s="26">
        <f t="shared" si="218"/>
        <v>2.7433180895533436E-12</v>
      </c>
      <c r="BF352" s="26">
        <f t="shared" si="218"/>
        <v>4.4197902553915077E-12</v>
      </c>
      <c r="BG352" s="26">
        <f t="shared" si="218"/>
        <v>6.9913045858011331E-12</v>
      </c>
      <c r="BH352" s="26">
        <f t="shared" si="218"/>
        <v>1.0861491052941037E-11</v>
      </c>
      <c r="BI352" s="26">
        <f t="shared" si="218"/>
        <v>1.6578065291331073E-11</v>
      </c>
      <c r="BJ352" s="26">
        <f t="shared" si="218"/>
        <v>2.4867097936996476E-11</v>
      </c>
      <c r="BK352" s="26">
        <f t="shared" si="218"/>
        <v>3.6668432551164266E-11</v>
      </c>
      <c r="BL352" s="26">
        <f t="shared" si="218"/>
        <v>5.3169227199188383E-11</v>
      </c>
      <c r="BM352" s="26">
        <f t="shared" si="218"/>
        <v>7.5831520759498184E-11</v>
      </c>
      <c r="BN352" s="26">
        <f t="shared" si="218"/>
        <v>1.06408746872199E-10</v>
      </c>
      <c r="BO352" s="26">
        <f t="shared" si="215"/>
        <v>1.4694541234732229E-10</v>
      </c>
      <c r="BP352" s="26">
        <f t="shared" si="216"/>
        <v>1.9975391990964181E-10</v>
      </c>
      <c r="BQ352" s="26">
        <f t="shared" si="216"/>
        <v>2.673629389559816E-10</v>
      </c>
      <c r="BR352" s="26">
        <f t="shared" si="216"/>
        <v>3.5243296498742992E-10</v>
      </c>
      <c r="BS352" s="26">
        <f t="shared" si="216"/>
        <v>4.5763683513293206E-10</v>
      </c>
      <c r="BT352" s="26">
        <f t="shared" si="216"/>
        <v>5.855059508318387E-10</v>
      </c>
      <c r="BU352" s="26">
        <f t="shared" si="216"/>
        <v>7.3824663365753758E-10</v>
      </c>
      <c r="BV352" s="26">
        <f t="shared" si="216"/>
        <v>9.1753510183150961E-10</v>
      </c>
      <c r="BW352" s="26">
        <f t="shared" si="216"/>
        <v>1.1243035754836827E-9</v>
      </c>
      <c r="BX352" s="26">
        <f t="shared" si="216"/>
        <v>1.3585334870427821E-9</v>
      </c>
      <c r="BY352" s="26">
        <f t="shared" si="216"/>
        <v>1.6190741557907148E-9</v>
      </c>
      <c r="BZ352" s="26">
        <f t="shared" si="216"/>
        <v>1.90350610207827E-9</v>
      </c>
      <c r="CA352" s="26">
        <f t="shared" si="216"/>
        <v>2.2080670784107946E-9</v>
      </c>
      <c r="CB352" s="26">
        <f t="shared" si="216"/>
        <v>2.5276557344965701E-9</v>
      </c>
      <c r="CC352" s="26">
        <f t="shared" si="216"/>
        <v>2.8559227130026165E-9</v>
      </c>
      <c r="CD352" s="26">
        <f t="shared" si="216"/>
        <v>3.1854522568106134E-9</v>
      </c>
      <c r="CE352" s="26">
        <f t="shared" si="216"/>
        <v>3.508029700538264E-9</v>
      </c>
      <c r="CF352" s="26">
        <f t="shared" si="221"/>
        <v>3.8149822993353628E-9</v>
      </c>
      <c r="CG352" s="26">
        <f t="shared" si="221"/>
        <v>4.0975735807676118E-9</v>
      </c>
      <c r="CH352" s="26">
        <f t="shared" si="221"/>
        <v>4.3474256283753953E-9</v>
      </c>
      <c r="CI352" s="26">
        <f t="shared" si="221"/>
        <v>4.556940116489871E-9</v>
      </c>
      <c r="CJ352" s="26">
        <f t="shared" si="221"/>
        <v>4.71968797779308E-9</v>
      </c>
      <c r="CK352" s="26">
        <f t="shared" si="221"/>
        <v>4.8307394596235053E-9</v>
      </c>
      <c r="CL352" s="26">
        <f t="shared" si="221"/>
        <v>4.8869108486888955E-9</v>
      </c>
      <c r="CM352" s="26">
        <f t="shared" si="221"/>
        <v>4.8869108486888963E-9</v>
      </c>
      <c r="CN352" s="26">
        <f t="shared" si="221"/>
        <v>4.8313777708628856E-9</v>
      </c>
      <c r="CO352" s="26">
        <f t="shared" si="221"/>
        <v>4.7228074838772045E-9</v>
      </c>
      <c r="CP352" s="26">
        <f t="shared" si="221"/>
        <v>4.565380567747962E-9</v>
      </c>
      <c r="CQ352" s="26">
        <f t="shared" si="221"/>
        <v>4.3647044988359673E-9</v>
      </c>
      <c r="CR352" s="26">
        <f t="shared" si="221"/>
        <v>4.1274922978122712E-9</v>
      </c>
      <c r="CS352" s="26">
        <f t="shared" si="221"/>
        <v>3.8612024721469666E-9</v>
      </c>
      <c r="CT352" s="26">
        <f t="shared" si="221"/>
        <v>3.5736661178381492E-9</v>
      </c>
      <c r="CU352" s="26">
        <f t="shared" si="221"/>
        <v>3.2727258131780956E-9</v>
      </c>
      <c r="CV352" s="26">
        <f t="shared" si="221"/>
        <v>2.9659077681926426E-9</v>
      </c>
      <c r="CW352" s="26">
        <f t="shared" si="221"/>
        <v>2.6601440807501046E-9</v>
      </c>
      <c r="CX352" s="26">
        <f t="shared" si="221"/>
        <v>2.3615564798495783E-9</v>
      </c>
      <c r="CY352" s="26">
        <f t="shared" si="221"/>
        <v>2.0753072095647848E-9</v>
      </c>
      <c r="CZ352" s="26">
        <f t="shared" si="221"/>
        <v>1.8055172723213631E-9</v>
      </c>
      <c r="DA352" s="26">
        <f t="shared" si="221"/>
        <v>1.5552475514055315E-9</v>
      </c>
      <c r="DB352" s="26">
        <f t="shared" si="221"/>
        <v>1.3265346761988323E-9</v>
      </c>
      <c r="DC352" s="26">
        <f t="shared" si="221"/>
        <v>1.1204710371776594E-9</v>
      </c>
      <c r="DD352" s="26">
        <f t="shared" si="221"/>
        <v>9.3731711763900114E-10</v>
      </c>
      <c r="DE352" s="26">
        <f t="shared" si="221"/>
        <v>7.7663418318660117E-10</v>
      </c>
      <c r="DF352" s="26">
        <f t="shared" si="221"/>
        <v>6.3742616921919055E-10</v>
      </c>
      <c r="DG352" s="26">
        <f t="shared" si="221"/>
        <v>5.1828109086046428E-10</v>
      </c>
      <c r="DH352" s="26">
        <f t="shared" si="221"/>
        <v>4.1750421208204115E-10</v>
      </c>
      <c r="DI352" s="26">
        <f t="shared" si="221"/>
        <v>3.3323730689117013E-10</v>
      </c>
      <c r="DJ352" s="26">
        <f t="shared" si="221"/>
        <v>2.6356041545028906E-10</v>
      </c>
      <c r="DK352" s="26">
        <f t="shared" si="221"/>
        <v>2.0657437967725358E-10</v>
      </c>
      <c r="DL352" s="26">
        <f t="shared" si="221"/>
        <v>1.6046402707072432E-10</v>
      </c>
      <c r="DM352" s="26">
        <f t="shared" si="221"/>
        <v>1.2354310048807968E-10</v>
      </c>
      <c r="DN352" s="26">
        <f t="shared" si="221"/>
        <v>9.428289247774496E-11</v>
      </c>
      <c r="DO352" s="26">
        <f t="shared" si="221"/>
        <v>7.1327057787511475E-11</v>
      </c>
      <c r="DP352" s="26">
        <f t="shared" si="221"/>
        <v>5.3495293340633512E-11</v>
      </c>
      <c r="DQ352" s="26">
        <f t="shared" si="221"/>
        <v>3.9778551458419561E-11</v>
      </c>
      <c r="DR352" s="26">
        <f t="shared" si="221"/>
        <v>2.9328254041377426E-11</v>
      </c>
      <c r="DS352" s="26">
        <f t="shared" si="221"/>
        <v>2.144166471932629E-11</v>
      </c>
      <c r="DT352" s="26">
        <f t="shared" si="221"/>
        <v>1.5545206921511494E-11</v>
      </c>
      <c r="DU352" s="26">
        <f t="shared" si="221"/>
        <v>1.1177132249351222E-11</v>
      </c>
      <c r="DV352" s="26">
        <f t="shared" si="221"/>
        <v>7.9705779155209764E-12</v>
      </c>
      <c r="DW352" s="26">
        <f t="shared" si="221"/>
        <v>5.6377258426855933E-12</v>
      </c>
      <c r="DX352" s="26">
        <f t="shared" si="222"/>
        <v>3.9555011960777859E-12</v>
      </c>
      <c r="DY352" s="26">
        <f t="shared" si="222"/>
        <v>2.7530288324701552E-12</v>
      </c>
      <c r="DZ352" s="26">
        <f t="shared" si="222"/>
        <v>1.9009008605150999E-12</v>
      </c>
      <c r="EA352" s="26">
        <f t="shared" si="222"/>
        <v>1.3021919280693894E-12</v>
      </c>
      <c r="EB352" s="26">
        <f t="shared" si="222"/>
        <v>8.8508357610966748E-13</v>
      </c>
      <c r="EC352" s="26">
        <f t="shared" si="222"/>
        <v>5.9691683039954134E-13</v>
      </c>
      <c r="ED352" s="26">
        <f t="shared" si="222"/>
        <v>3.9947510957507874E-13</v>
      </c>
      <c r="EE352" s="26">
        <f t="shared" si="210"/>
        <v>2.6530026361092895E-13</v>
      </c>
      <c r="EF352" s="26">
        <f t="shared" si="210"/>
        <v>1.7485699192538674E-13</v>
      </c>
      <c r="EG352" s="26">
        <f t="shared" si="210"/>
        <v>1.143801375752522E-13</v>
      </c>
      <c r="EH352" s="26">
        <f t="shared" si="210"/>
        <v>7.4261731112291246E-14</v>
      </c>
      <c r="EI352" s="26">
        <f t="shared" ref="EI352:EX354" si="225">$B352*EI$221</f>
        <v>4.7857560050143156E-14</v>
      </c>
      <c r="EJ352" s="26">
        <f t="shared" si="225"/>
        <v>3.0614762679135304E-14</v>
      </c>
      <c r="EK352" s="26">
        <f t="shared" si="225"/>
        <v>1.9441491628356265E-14</v>
      </c>
      <c r="EL352" s="26">
        <f t="shared" si="225"/>
        <v>1.2256592548311462E-14</v>
      </c>
      <c r="EM352" s="26">
        <f t="shared" si="225"/>
        <v>7.6713924582957123E-15</v>
      </c>
      <c r="EN352" s="26">
        <f t="shared" si="225"/>
        <v>4.7672224562266051E-15</v>
      </c>
      <c r="EO352" s="26">
        <f t="shared" si="225"/>
        <v>2.9414776857568366E-15</v>
      </c>
      <c r="EP352" s="26">
        <f t="shared" si="225"/>
        <v>1.8021729483158057E-15</v>
      </c>
      <c r="EQ352" s="26">
        <f t="shared" si="225"/>
        <v>1.096426898625689E-15</v>
      </c>
      <c r="ER352" s="26">
        <f t="shared" si="225"/>
        <v>6.6242458458636057E-16</v>
      </c>
      <c r="ES352" s="26">
        <f t="shared" si="225"/>
        <v>3.9745475075181374E-16</v>
      </c>
      <c r="ET352" s="26">
        <f t="shared" si="225"/>
        <v>2.3683947476307176E-16</v>
      </c>
      <c r="EU352" s="26">
        <f t="shared" si="225"/>
        <v>1.401703013903853E-16</v>
      </c>
      <c r="EV352" s="26">
        <f t="shared" si="225"/>
        <v>8.2397406898404385E-17</v>
      </c>
      <c r="EW352" s="26">
        <f t="shared" si="225"/>
        <v>4.8111237584974272E-17</v>
      </c>
      <c r="EX352" s="26">
        <f t="shared" si="225"/>
        <v>2.7904517799285318E-17</v>
      </c>
      <c r="EY352" s="26">
        <f t="shared" si="223"/>
        <v>1.6077437407535145E-17</v>
      </c>
      <c r="EZ352" s="26">
        <f t="shared" si="223"/>
        <v>9.2022174635232059E-18</v>
      </c>
      <c r="FA352" s="26">
        <f t="shared" si="223"/>
        <v>5.2326334596505566E-18</v>
      </c>
      <c r="FB352" s="26">
        <f t="shared" si="223"/>
        <v>2.9560981233090489E-18</v>
      </c>
      <c r="FC352" s="26">
        <f t="shared" si="223"/>
        <v>1.6592292692121931E-18</v>
      </c>
      <c r="FD352" s="26">
        <f t="shared" si="223"/>
        <v>9.2533940013754832E-19</v>
      </c>
      <c r="FE352" s="26">
        <f t="shared" si="223"/>
        <v>5.1276769306985869E-19</v>
      </c>
      <c r="FF352" s="26">
        <f t="shared" si="223"/>
        <v>2.8234676770302357E-19</v>
      </c>
      <c r="FG352" s="26">
        <f t="shared" si="223"/>
        <v>1.5449162761108705E-19</v>
      </c>
      <c r="FH352" s="26">
        <f t="shared" si="223"/>
        <v>8.400482251352854E-20</v>
      </c>
    </row>
    <row r="353" spans="2:164" ht="19.2" customHeight="1" x14ac:dyDescent="0.3">
      <c r="B353" s="26">
        <f t="shared" si="224"/>
        <v>7.0379568615747895E-8</v>
      </c>
      <c r="C353" s="3">
        <v>130</v>
      </c>
      <c r="D353" s="26">
        <f t="shared" si="220"/>
        <v>1.1583149854243711E-45</v>
      </c>
      <c r="E353" s="26">
        <f t="shared" si="220"/>
        <v>1.007734037319203E-43</v>
      </c>
      <c r="F353" s="26">
        <f t="shared" si="220"/>
        <v>4.3836430623384882E-42</v>
      </c>
      <c r="G353" s="26">
        <f t="shared" si="220"/>
        <v>1.2712564880781776E-40</v>
      </c>
      <c r="H353" s="26">
        <f t="shared" si="220"/>
        <v>2.7649828615700292E-39</v>
      </c>
      <c r="I353" s="26">
        <f t="shared" si="220"/>
        <v>4.8110701791318591E-38</v>
      </c>
      <c r="J353" s="26">
        <f t="shared" si="220"/>
        <v>6.9760517597411268E-37</v>
      </c>
      <c r="K353" s="26">
        <f t="shared" si="220"/>
        <v>8.6702357585354104E-36</v>
      </c>
      <c r="L353" s="26">
        <f t="shared" si="220"/>
        <v>9.428881387407307E-35</v>
      </c>
      <c r="M353" s="26">
        <f t="shared" si="220"/>
        <v>9.1145853411603754E-34</v>
      </c>
      <c r="N353" s="26">
        <f t="shared" si="220"/>
        <v>7.9296892468096241E-33</v>
      </c>
      <c r="O353" s="26">
        <f t="shared" si="220"/>
        <v>6.271663313385696E-32</v>
      </c>
      <c r="P353" s="26">
        <f t="shared" si="220"/>
        <v>4.5469559022046629E-31</v>
      </c>
      <c r="Q353" s="26">
        <f t="shared" si="220"/>
        <v>3.0429627960908171E-30</v>
      </c>
      <c r="R353" s="26">
        <f t="shared" si="220"/>
        <v>1.890984023285001E-29</v>
      </c>
      <c r="S353" s="26">
        <f t="shared" si="220"/>
        <v>1.0967707335053003E-28</v>
      </c>
      <c r="T353" s="26">
        <f t="shared" si="219"/>
        <v>5.9636908634350788E-28</v>
      </c>
      <c r="U353" s="26">
        <f t="shared" si="219"/>
        <v>3.0520065006991072E-27</v>
      </c>
      <c r="V353" s="26">
        <f t="shared" si="219"/>
        <v>1.4751364753379096E-26</v>
      </c>
      <c r="W353" s="26">
        <f t="shared" si="219"/>
        <v>6.7545722818104434E-26</v>
      </c>
      <c r="X353" s="26">
        <f t="shared" si="219"/>
        <v>2.9382389425875572E-25</v>
      </c>
      <c r="Y353" s="26">
        <f t="shared" si="219"/>
        <v>1.2172704190719865E-24</v>
      </c>
      <c r="Z353" s="26">
        <f t="shared" si="219"/>
        <v>4.8137512026937486E-24</v>
      </c>
      <c r="AA353" s="26">
        <f t="shared" si="219"/>
        <v>1.8208537158015543E-23</v>
      </c>
      <c r="AB353" s="26">
        <f t="shared" si="219"/>
        <v>6.6005947197806355E-23</v>
      </c>
      <c r="AC353" s="26">
        <f t="shared" si="219"/>
        <v>2.2970069624836635E-22</v>
      </c>
      <c r="AD353" s="26">
        <f t="shared" si="219"/>
        <v>7.6861386821568327E-22</v>
      </c>
      <c r="AE353" s="26">
        <f t="shared" si="219"/>
        <v>2.4766446864727603E-21</v>
      </c>
      <c r="AF353" s="26">
        <f t="shared" si="219"/>
        <v>7.6952888472546936E-21</v>
      </c>
      <c r="AG353" s="26">
        <f t="shared" si="219"/>
        <v>2.3085866541764048E-20</v>
      </c>
      <c r="AH353" s="26">
        <f t="shared" si="219"/>
        <v>6.6949012971115295E-20</v>
      </c>
      <c r="AI353" s="26">
        <f t="shared" si="217"/>
        <v>1.8788916543506601E-19</v>
      </c>
      <c r="AJ353" s="26">
        <f t="shared" si="217"/>
        <v>5.1082366852658541E-19</v>
      </c>
      <c r="AK353" s="26">
        <f t="shared" si="217"/>
        <v>1.3467169442973625E-18</v>
      </c>
      <c r="AL353" s="26">
        <f t="shared" si="217"/>
        <v>3.4460110045256026E-18</v>
      </c>
      <c r="AM353" s="26">
        <f t="shared" si="217"/>
        <v>8.5657987826779033E-18</v>
      </c>
      <c r="AN353" s="26">
        <f t="shared" si="217"/>
        <v>2.0700680391471667E-17</v>
      </c>
      <c r="AO353" s="26">
        <f t="shared" si="217"/>
        <v>4.8674572812379415E-17</v>
      </c>
      <c r="AP353" s="26">
        <f t="shared" si="217"/>
        <v>1.1143915354413176E-16</v>
      </c>
      <c r="AQ353" s="26">
        <f t="shared" si="217"/>
        <v>2.4859503482921644E-16</v>
      </c>
      <c r="AR353" s="26">
        <f t="shared" si="217"/>
        <v>5.406942007535471E-16</v>
      </c>
      <c r="AS353" s="26">
        <f t="shared" si="217"/>
        <v>1.1473267186721596E-15</v>
      </c>
      <c r="AT353" s="26">
        <f t="shared" si="217"/>
        <v>2.3766053458208991E-15</v>
      </c>
      <c r="AU353" s="26">
        <f t="shared" si="217"/>
        <v>4.8084805834050805E-15</v>
      </c>
      <c r="AV353" s="26">
        <f t="shared" si="217"/>
        <v>9.5076775171872758E-15</v>
      </c>
      <c r="AW353" s="26">
        <f t="shared" si="217"/>
        <v>1.8381509866562038E-14</v>
      </c>
      <c r="AX353" s="26">
        <f t="shared" si="217"/>
        <v>3.4765029530236946E-14</v>
      </c>
      <c r="AY353" s="26">
        <f t="shared" si="218"/>
        <v>6.4352288704907074E-14</v>
      </c>
      <c r="AZ353" s="26">
        <f t="shared" si="218"/>
        <v>1.1663852327764374E-13</v>
      </c>
      <c r="BA353" s="26">
        <f t="shared" si="218"/>
        <v>2.0709288826846965E-13</v>
      </c>
      <c r="BB353" s="26">
        <f t="shared" si="218"/>
        <v>3.6034162558713833E-13</v>
      </c>
      <c r="BC353" s="26">
        <f t="shared" si="218"/>
        <v>6.1470042011923467E-13</v>
      </c>
      <c r="BD353" s="26">
        <f t="shared" si="218"/>
        <v>1.0284410875071757E-12</v>
      </c>
      <c r="BE353" s="26">
        <f t="shared" si="218"/>
        <v>1.6881957474174405E-12</v>
      </c>
      <c r="BF353" s="26">
        <f t="shared" si="218"/>
        <v>2.7198709263947714E-12</v>
      </c>
      <c r="BG353" s="26">
        <f t="shared" si="218"/>
        <v>4.3023412835699239E-12</v>
      </c>
      <c r="BH353" s="26">
        <f t="shared" si="218"/>
        <v>6.6839944941175546E-12</v>
      </c>
      <c r="BI353" s="26">
        <f t="shared" si="218"/>
        <v>1.0201886333126804E-11</v>
      </c>
      <c r="BJ353" s="26">
        <f t="shared" si="218"/>
        <v>1.5302829499690124E-11</v>
      </c>
      <c r="BK353" s="26">
        <f t="shared" si="218"/>
        <v>2.2565189262254913E-11</v>
      </c>
      <c r="BL353" s="26">
        <f t="shared" si="218"/>
        <v>3.2719524430269739E-11</v>
      </c>
      <c r="BM353" s="26">
        <f t="shared" si="218"/>
        <v>4.6665551236614222E-11</v>
      </c>
      <c r="BN353" s="26">
        <f t="shared" si="218"/>
        <v>6.5482305767507011E-11</v>
      </c>
      <c r="BO353" s="26">
        <f t="shared" si="215"/>
        <v>9.0427946059890547E-11</v>
      </c>
      <c r="BP353" s="26">
        <f t="shared" si="216"/>
        <v>1.2292548917516406E-10</v>
      </c>
      <c r="BQ353" s="26">
        <f t="shared" si="216"/>
        <v>1.6453103935752696E-10</v>
      </c>
      <c r="BR353" s="26">
        <f t="shared" si="216"/>
        <v>2.1688182460764897E-10</v>
      </c>
      <c r="BS353" s="26">
        <f t="shared" si="216"/>
        <v>2.8162266777411178E-10</v>
      </c>
      <c r="BT353" s="26">
        <f t="shared" si="216"/>
        <v>3.6031135435805419E-10</v>
      </c>
      <c r="BU353" s="26">
        <f t="shared" si="216"/>
        <v>4.5430562071233034E-10</v>
      </c>
      <c r="BV353" s="26">
        <f t="shared" si="216"/>
        <v>5.6463698574246691E-10</v>
      </c>
      <c r="BW353" s="26">
        <f t="shared" si="216"/>
        <v>6.9187912337457327E-10</v>
      </c>
      <c r="BX353" s="26">
        <f t="shared" si="216"/>
        <v>8.3602060741094206E-10</v>
      </c>
      <c r="BY353" s="26">
        <f t="shared" si="216"/>
        <v>9.9635332664043895E-10</v>
      </c>
      <c r="BZ353" s="26">
        <f t="shared" si="216"/>
        <v>1.1713883705097035E-9</v>
      </c>
      <c r="CA353" s="26">
        <f t="shared" si="216"/>
        <v>1.3588105097912568E-9</v>
      </c>
      <c r="CB353" s="26">
        <f t="shared" si="216"/>
        <v>1.5554804519978877E-9</v>
      </c>
      <c r="CC353" s="26">
        <f t="shared" si="216"/>
        <v>1.7574909003093006E-9</v>
      </c>
      <c r="CD353" s="26">
        <f t="shared" si="216"/>
        <v>1.9602783118834525E-9</v>
      </c>
      <c r="CE353" s="26">
        <f t="shared" si="216"/>
        <v>2.158787508023545E-9</v>
      </c>
      <c r="CF353" s="26">
        <f t="shared" si="221"/>
        <v>2.3476814149756057E-9</v>
      </c>
      <c r="CG353" s="26">
        <f t="shared" si="221"/>
        <v>2.5215837420108355E-9</v>
      </c>
      <c r="CH353" s="26">
        <f t="shared" si="221"/>
        <v>2.6753388482310102E-9</v>
      </c>
      <c r="CI353" s="26">
        <f t="shared" si="221"/>
        <v>2.8042708409168407E-9</v>
      </c>
      <c r="CJ353" s="26">
        <f t="shared" si="221"/>
        <v>2.9044233709495848E-9</v>
      </c>
      <c r="CK353" s="26">
        <f t="shared" si="221"/>
        <v>2.9727627443836931E-9</v>
      </c>
      <c r="CL353" s="26">
        <f t="shared" si="221"/>
        <v>3.0073297530393173E-9</v>
      </c>
      <c r="CM353" s="26">
        <f t="shared" si="221"/>
        <v>3.0073297530393181E-9</v>
      </c>
      <c r="CN353" s="26">
        <f t="shared" si="221"/>
        <v>2.9731555513002344E-9</v>
      </c>
      <c r="CO353" s="26">
        <f t="shared" si="221"/>
        <v>2.9063430670013536E-9</v>
      </c>
      <c r="CP353" s="26">
        <f t="shared" si="221"/>
        <v>2.8094649647679738E-9</v>
      </c>
      <c r="CQ353" s="26">
        <f t="shared" si="221"/>
        <v>2.6859719992836692E-9</v>
      </c>
      <c r="CR353" s="26">
        <f t="shared" si="221"/>
        <v>2.5399952601921647E-9</v>
      </c>
      <c r="CS353" s="26">
        <f t="shared" si="221"/>
        <v>2.3761245982442848E-9</v>
      </c>
      <c r="CT353" s="26">
        <f t="shared" si="221"/>
        <v>2.1991791494388589E-9</v>
      </c>
      <c r="CU353" s="26">
        <f t="shared" si="221"/>
        <v>2.0139851158019031E-9</v>
      </c>
      <c r="CV353" s="26">
        <f t="shared" si="221"/>
        <v>1.8251740111954705E-9</v>
      </c>
      <c r="CW353" s="26">
        <f t="shared" si="221"/>
        <v>1.6370117420000628E-9</v>
      </c>
      <c r="CX353" s="26">
        <f t="shared" si="221"/>
        <v>1.4532655260612774E-9</v>
      </c>
      <c r="CY353" s="26">
        <f t="shared" si="221"/>
        <v>1.2771121289629433E-9</v>
      </c>
      <c r="CZ353" s="26">
        <f t="shared" si="221"/>
        <v>1.1110875521977608E-9</v>
      </c>
      <c r="DA353" s="26">
        <f t="shared" si="221"/>
        <v>9.5707541624955694E-10</v>
      </c>
      <c r="DB353" s="26">
        <f t="shared" si="221"/>
        <v>8.1632903150697287E-10</v>
      </c>
      <c r="DC353" s="26">
        <f t="shared" si="221"/>
        <v>6.8952063826317432E-10</v>
      </c>
      <c r="DD353" s="26">
        <f t="shared" si="221"/>
        <v>5.7681053393169252E-10</v>
      </c>
      <c r="DE353" s="26">
        <f t="shared" si="221"/>
        <v>4.7792872811483104E-10</v>
      </c>
      <c r="DF353" s="26">
        <f t="shared" si="221"/>
        <v>3.9226225798103993E-10</v>
      </c>
      <c r="DG353" s="26">
        <f t="shared" si="221"/>
        <v>3.1894220976028539E-10</v>
      </c>
      <c r="DH353" s="26">
        <f t="shared" si="221"/>
        <v>2.5692566897356353E-10</v>
      </c>
      <c r="DI353" s="26">
        <f t="shared" si="221"/>
        <v>2.0506911193302758E-10</v>
      </c>
      <c r="DJ353" s="26">
        <f t="shared" si="221"/>
        <v>1.6219102489248542E-10</v>
      </c>
      <c r="DK353" s="26">
        <f t="shared" si="221"/>
        <v>1.2712269518600209E-10</v>
      </c>
      <c r="DL353" s="26">
        <f t="shared" si="221"/>
        <v>9.8747093581984094E-11</v>
      </c>
      <c r="DM353" s="26">
        <f t="shared" si="221"/>
        <v>7.6026523377279724E-11</v>
      </c>
      <c r="DN353" s="26">
        <f t="shared" si="221"/>
        <v>5.8020241524766069E-11</v>
      </c>
      <c r="DO353" s="26">
        <f t="shared" si="221"/>
        <v>4.3893574023083947E-11</v>
      </c>
      <c r="DP353" s="26">
        <f t="shared" si="221"/>
        <v>3.2920180517312902E-11</v>
      </c>
      <c r="DQ353" s="26">
        <f t="shared" si="221"/>
        <v>2.4479108589796628E-11</v>
      </c>
      <c r="DR353" s="26">
        <f t="shared" si="221"/>
        <v>1.8048156333155322E-11</v>
      </c>
      <c r="DS353" s="26">
        <f t="shared" si="221"/>
        <v>1.3194870596508473E-11</v>
      </c>
      <c r="DT353" s="26">
        <f t="shared" si="221"/>
        <v>9.5662811824686026E-12</v>
      </c>
      <c r="DU353" s="26">
        <f t="shared" si="221"/>
        <v>6.8782352303699754E-12</v>
      </c>
      <c r="DV353" s="26">
        <f t="shared" si="221"/>
        <v>4.9049710249359808E-12</v>
      </c>
      <c r="DW353" s="26">
        <f t="shared" si="221"/>
        <v>3.4693697493449772E-12</v>
      </c>
      <c r="DX353" s="26">
        <f t="shared" si="222"/>
        <v>2.4341545822017122E-12</v>
      </c>
      <c r="DY353" s="26">
        <f t="shared" si="222"/>
        <v>1.6941715892124015E-12</v>
      </c>
      <c r="DZ353" s="26">
        <f t="shared" si="222"/>
        <v>1.1697851449323679E-12</v>
      </c>
      <c r="EA353" s="26">
        <f t="shared" si="222"/>
        <v>8.0134887881193116E-13</v>
      </c>
      <c r="EB353" s="26">
        <f t="shared" si="222"/>
        <v>5.4466681606748712E-13</v>
      </c>
      <c r="EC353" s="26">
        <f t="shared" si="222"/>
        <v>3.6733343409202509E-13</v>
      </c>
      <c r="ED353" s="26">
        <f t="shared" si="222"/>
        <v>2.4583083666158667E-13</v>
      </c>
      <c r="EE353" s="26">
        <f t="shared" si="222"/>
        <v>1.6326170068364842E-13</v>
      </c>
      <c r="EF353" s="26">
        <f t="shared" si="222"/>
        <v>1.076043027233148E-13</v>
      </c>
      <c r="EG353" s="26">
        <f t="shared" si="222"/>
        <v>7.0387776969385892E-14</v>
      </c>
      <c r="EH353" s="26">
        <f t="shared" si="222"/>
        <v>4.569952683833303E-14</v>
      </c>
      <c r="EI353" s="26">
        <f t="shared" si="222"/>
        <v>2.9450806184703454E-14</v>
      </c>
      <c r="EJ353" s="26">
        <f t="shared" si="222"/>
        <v>1.8839853956390939E-14</v>
      </c>
      <c r="EK353" s="26">
        <f t="shared" si="222"/>
        <v>1.1963994848219229E-14</v>
      </c>
      <c r="EL353" s="26">
        <f t="shared" si="222"/>
        <v>7.5425184912685842E-15</v>
      </c>
      <c r="EM353" s="26">
        <f t="shared" si="222"/>
        <v>4.7208568974127419E-15</v>
      </c>
      <c r="EN353" s="26">
        <f t="shared" si="222"/>
        <v>2.9336753576779083E-15</v>
      </c>
      <c r="EO353" s="26">
        <f t="shared" si="222"/>
        <v>1.8101401143118978E-15</v>
      </c>
      <c r="EP353" s="26">
        <f t="shared" si="222"/>
        <v>1.1090295066558795E-15</v>
      </c>
      <c r="EQ353" s="26">
        <f t="shared" si="222"/>
        <v>6.7472424530811563E-16</v>
      </c>
      <c r="ER353" s="26">
        <f t="shared" si="222"/>
        <v>4.0764589820699073E-16</v>
      </c>
      <c r="ES353" s="26">
        <f t="shared" si="225"/>
        <v>2.4458753892419286E-16</v>
      </c>
      <c r="ET353" s="26">
        <f t="shared" si="225"/>
        <v>1.4574736908496709E-16</v>
      </c>
      <c r="EU353" s="26">
        <f t="shared" si="225"/>
        <v>8.6258647009467793E-17</v>
      </c>
      <c r="EV353" s="26">
        <f t="shared" si="225"/>
        <v>5.070609655286419E-17</v>
      </c>
      <c r="EW353" s="26">
        <f t="shared" si="225"/>
        <v>2.9606915436907219E-17</v>
      </c>
      <c r="EX353" s="26">
        <f t="shared" si="225"/>
        <v>1.7172010953406334E-17</v>
      </c>
      <c r="EY353" s="26">
        <f t="shared" si="223"/>
        <v>9.893807635406234E-18</v>
      </c>
      <c r="EZ353" s="26">
        <f t="shared" si="223"/>
        <v>5.6629030544758131E-18</v>
      </c>
      <c r="FA353" s="26">
        <f t="shared" si="223"/>
        <v>3.2200821290157241E-18</v>
      </c>
      <c r="FB353" s="26">
        <f t="shared" si="223"/>
        <v>1.8191373066517205E-18</v>
      </c>
      <c r="FC353" s="26">
        <f t="shared" si="223"/>
        <v>1.0210641656690409E-18</v>
      </c>
      <c r="FD353" s="26">
        <f t="shared" si="223"/>
        <v>5.6943963085387537E-19</v>
      </c>
      <c r="FE353" s="26">
        <f t="shared" si="223"/>
        <v>3.1554934958145116E-19</v>
      </c>
      <c r="FF353" s="26">
        <f t="shared" si="223"/>
        <v>1.7375185704801433E-19</v>
      </c>
      <c r="FG353" s="26">
        <f t="shared" si="223"/>
        <v>9.5071770837591944E-20</v>
      </c>
      <c r="FH353" s="26">
        <f t="shared" si="223"/>
        <v>5.1695275392940587E-20</v>
      </c>
    </row>
    <row r="354" spans="2:164" ht="19.2" customHeight="1" x14ac:dyDescent="0.3">
      <c r="B354" s="26">
        <f t="shared" si="224"/>
        <v>4.2979889230991396E-8</v>
      </c>
      <c r="C354" s="3">
        <v>131</v>
      </c>
      <c r="D354" s="26">
        <f t="shared" si="220"/>
        <v>7.0736793003015559E-46</v>
      </c>
      <c r="E354" s="26">
        <f t="shared" si="220"/>
        <v>6.1541009912623527E-44</v>
      </c>
      <c r="F354" s="26">
        <f t="shared" si="220"/>
        <v>2.6770339311990964E-42</v>
      </c>
      <c r="G354" s="26">
        <f t="shared" si="220"/>
        <v>7.7633984004774772E-41</v>
      </c>
      <c r="H354" s="26">
        <f t="shared" si="220"/>
        <v>1.6885391521038471E-39</v>
      </c>
      <c r="I354" s="26">
        <f t="shared" si="220"/>
        <v>2.9380581246606989E-38</v>
      </c>
      <c r="J354" s="26">
        <f t="shared" si="220"/>
        <v>4.2601842807579715E-37</v>
      </c>
      <c r="K354" s="26">
        <f t="shared" si="220"/>
        <v>5.294800463227771E-36</v>
      </c>
      <c r="L354" s="26">
        <f t="shared" si="220"/>
        <v>5.7580955037602297E-35</v>
      </c>
      <c r="M354" s="26">
        <f t="shared" si="220"/>
        <v>5.5661589869682091E-34</v>
      </c>
      <c r="N354" s="26">
        <f t="shared" si="220"/>
        <v>4.8425583186624014E-33</v>
      </c>
      <c r="O354" s="26">
        <f t="shared" si="220"/>
        <v>3.8300233974874759E-32</v>
      </c>
      <c r="P354" s="26">
        <f t="shared" si="220"/>
        <v>2.7767669631784406E-31</v>
      </c>
      <c r="Q354" s="26">
        <f t="shared" si="220"/>
        <v>1.8582978907424972E-30</v>
      </c>
      <c r="R354" s="26">
        <f t="shared" si="220"/>
        <v>1.1547994035328336E-29</v>
      </c>
      <c r="S354" s="26">
        <f t="shared" si="220"/>
        <v>6.6978365404904326E-29</v>
      </c>
      <c r="T354" s="26">
        <f t="shared" si="219"/>
        <v>3.6419486188916779E-28</v>
      </c>
      <c r="U354" s="26">
        <f t="shared" si="219"/>
        <v>1.8638207637857282E-27</v>
      </c>
      <c r="V354" s="26">
        <f t="shared" si="219"/>
        <v>9.0084670249643999E-27</v>
      </c>
      <c r="W354" s="26">
        <f t="shared" si="219"/>
        <v>4.1249296377468659E-26</v>
      </c>
      <c r="X354" s="26">
        <f t="shared" si="219"/>
        <v>1.7943443924198954E-25</v>
      </c>
      <c r="Y354" s="26">
        <f t="shared" si="219"/>
        <v>7.4337124828824158E-25</v>
      </c>
      <c r="Z354" s="26">
        <f t="shared" si="219"/>
        <v>2.9396953909580358E-24</v>
      </c>
      <c r="AA354" s="26">
        <f t="shared" si="219"/>
        <v>1.111971734840652E-23</v>
      </c>
      <c r="AB354" s="26">
        <f t="shared" si="219"/>
        <v>4.0308975387973646E-23</v>
      </c>
      <c r="AC354" s="26">
        <f t="shared" si="219"/>
        <v>1.4027523435014841E-22</v>
      </c>
      <c r="AD354" s="26">
        <f t="shared" si="219"/>
        <v>4.6938251494087878E-22</v>
      </c>
      <c r="AE354" s="26">
        <f t="shared" si="219"/>
        <v>1.5124547703650556E-21</v>
      </c>
      <c r="AF354" s="26">
        <f t="shared" si="219"/>
        <v>4.6994130364914501E-21</v>
      </c>
      <c r="AG354" s="26">
        <f t="shared" si="219"/>
        <v>1.4098239109474332E-20</v>
      </c>
      <c r="AH354" s="26">
        <f t="shared" si="219"/>
        <v>4.0884893417475287E-20</v>
      </c>
      <c r="AI354" s="26">
        <f t="shared" si="217"/>
        <v>1.1474147507485031E-19</v>
      </c>
      <c r="AJ354" s="26">
        <f t="shared" si="217"/>
        <v>3.119533853597491E-19</v>
      </c>
      <c r="AK354" s="26">
        <f t="shared" si="217"/>
        <v>8.2242256140297558E-19</v>
      </c>
      <c r="AL354" s="26">
        <f t="shared" si="217"/>
        <v>2.1044342012370246E-18</v>
      </c>
      <c r="AM354" s="26">
        <f t="shared" si="217"/>
        <v>5.23102215736059E-18</v>
      </c>
      <c r="AN354" s="26">
        <f t="shared" si="217"/>
        <v>1.2641636880288134E-17</v>
      </c>
      <c r="AO354" s="26">
        <f t="shared" si="217"/>
        <v>2.9724929961758641E-17</v>
      </c>
      <c r="AP354" s="26">
        <f t="shared" si="217"/>
        <v>6.8054444912447365E-17</v>
      </c>
      <c r="AQ354" s="26">
        <f t="shared" si="217"/>
        <v>1.5181376172776689E-16</v>
      </c>
      <c r="AR354" s="26">
        <f t="shared" si="217"/>
        <v>3.3019493175789379E-16</v>
      </c>
      <c r="AS354" s="26">
        <f t="shared" si="217"/>
        <v>7.0065753812040792E-16</v>
      </c>
      <c r="AT354" s="26">
        <f t="shared" si="217"/>
        <v>1.4513620432494147E-15</v>
      </c>
      <c r="AU354" s="26">
        <f t="shared" si="217"/>
        <v>2.9364766921557961E-15</v>
      </c>
      <c r="AV354" s="26">
        <f t="shared" si="217"/>
        <v>5.806215277671662E-15</v>
      </c>
      <c r="AW354" s="26">
        <f t="shared" si="217"/>
        <v>1.122534953683186E-14</v>
      </c>
      <c r="AX354" s="26">
        <f t="shared" si="217"/>
        <v>2.1230552384877681E-14</v>
      </c>
      <c r="AY354" s="26">
        <f t="shared" si="218"/>
        <v>3.9299107606050409E-14</v>
      </c>
      <c r="AZ354" s="26">
        <f t="shared" si="218"/>
        <v>7.1229632535966166E-14</v>
      </c>
      <c r="BA354" s="26">
        <f t="shared" si="218"/>
        <v>1.264689394005931E-13</v>
      </c>
      <c r="BB354" s="26">
        <f t="shared" si="218"/>
        <v>2.2005595455703267E-13</v>
      </c>
      <c r="BC354" s="26">
        <f t="shared" si="218"/>
        <v>3.7538956953846668E-13</v>
      </c>
      <c r="BD354" s="26">
        <f t="shared" si="218"/>
        <v>6.2805562595858515E-13</v>
      </c>
      <c r="BE354" s="26">
        <f t="shared" si="218"/>
        <v>1.0309592350640933E-12</v>
      </c>
      <c r="BF354" s="26">
        <f t="shared" si="218"/>
        <v>1.6609898787143763E-12</v>
      </c>
      <c r="BG354" s="26">
        <f t="shared" si="218"/>
        <v>2.6273839899663851E-12</v>
      </c>
      <c r="BH354" s="26">
        <f t="shared" si="218"/>
        <v>4.0818286986977732E-12</v>
      </c>
      <c r="BI354" s="26">
        <f t="shared" si="218"/>
        <v>6.2301595927492392E-12</v>
      </c>
      <c r="BJ354" s="26">
        <f t="shared" si="218"/>
        <v>9.345239389123808E-12</v>
      </c>
      <c r="BK354" s="26">
        <f t="shared" si="218"/>
        <v>1.3780268251758826E-11</v>
      </c>
      <c r="BL354" s="26">
        <f t="shared" si="218"/>
        <v>1.9981388965050371E-11</v>
      </c>
      <c r="BM354" s="26">
        <f t="shared" si="218"/>
        <v>2.8498046556711185E-11</v>
      </c>
      <c r="BN354" s="26">
        <f t="shared" si="218"/>
        <v>3.9989194361836636E-11</v>
      </c>
      <c r="BO354" s="26">
        <f t="shared" si="215"/>
        <v>5.5223173166345783E-11</v>
      </c>
      <c r="BP354" s="26">
        <f t="shared" si="216"/>
        <v>7.5069001023001506E-11</v>
      </c>
      <c r="BQ354" s="26">
        <f t="shared" si="216"/>
        <v>1.004769706000172E-10</v>
      </c>
      <c r="BR354" s="26">
        <f t="shared" si="216"/>
        <v>1.3244691579093165E-10</v>
      </c>
      <c r="BS354" s="26">
        <f t="shared" si="216"/>
        <v>1.7198330856434432E-10</v>
      </c>
      <c r="BT354" s="26">
        <f t="shared" si="216"/>
        <v>2.2003746831026372E-10</v>
      </c>
      <c r="BU354" s="26">
        <f t="shared" si="216"/>
        <v>2.7743854699989846E-10</v>
      </c>
      <c r="BV354" s="26">
        <f t="shared" si="216"/>
        <v>3.4481647984273041E-10</v>
      </c>
      <c r="BW354" s="26">
        <f t="shared" si="216"/>
        <v>4.225216020608112E-10</v>
      </c>
      <c r="BX354" s="26">
        <f t="shared" si="216"/>
        <v>5.1054693582347976E-10</v>
      </c>
      <c r="BY354" s="26">
        <f t="shared" si="216"/>
        <v>6.0846004680332589E-10</v>
      </c>
      <c r="BZ354" s="26">
        <f t="shared" si="216"/>
        <v>7.1535167664715238E-10</v>
      </c>
      <c r="CA354" s="26">
        <f t="shared" si="216"/>
        <v>8.2980794491069727E-10</v>
      </c>
      <c r="CB354" s="26">
        <f t="shared" si="216"/>
        <v>9.4991172641093088E-10</v>
      </c>
      <c r="CC354" s="26">
        <f t="shared" si="216"/>
        <v>1.0732768856850769E-9</v>
      </c>
      <c r="CD354" s="26">
        <f t="shared" si="216"/>
        <v>1.1971165263410484E-9</v>
      </c>
      <c r="CE354" s="26">
        <f t="shared" si="216"/>
        <v>1.3183435163502661E-9</v>
      </c>
      <c r="CF354" s="26">
        <f t="shared" si="221"/>
        <v>1.4336985740309148E-9</v>
      </c>
      <c r="CG354" s="26">
        <f t="shared" si="221"/>
        <v>1.539898468403575E-9</v>
      </c>
      <c r="CH354" s="26">
        <f t="shared" si="221"/>
        <v>1.6337947164769647E-9</v>
      </c>
      <c r="CI354" s="26">
        <f t="shared" si="221"/>
        <v>1.7125318112469383E-9</v>
      </c>
      <c r="CJ354" s="26">
        <f t="shared" si="221"/>
        <v>1.7736936616486145E-9</v>
      </c>
      <c r="CK354" s="26">
        <f t="shared" si="221"/>
        <v>1.8154276301579938E-9</v>
      </c>
      <c r="CL354" s="26">
        <f t="shared" si="221"/>
        <v>1.8365372537644821E-9</v>
      </c>
      <c r="CM354" s="26">
        <f t="shared" si="221"/>
        <v>1.8365372537644825E-9</v>
      </c>
      <c r="CN354" s="26">
        <f t="shared" si="221"/>
        <v>1.8156675122444314E-9</v>
      </c>
      <c r="CO354" s="26">
        <f t="shared" si="221"/>
        <v>1.7748659951153434E-9</v>
      </c>
      <c r="CP354" s="26">
        <f t="shared" si="221"/>
        <v>1.7157037952781645E-9</v>
      </c>
      <c r="CQ354" s="26">
        <f t="shared" si="221"/>
        <v>1.6402882438373675E-9</v>
      </c>
      <c r="CR354" s="26">
        <f t="shared" si="221"/>
        <v>1.5511421436288142E-9</v>
      </c>
      <c r="CS354" s="26">
        <f t="shared" si="221"/>
        <v>1.4510684569430854E-9</v>
      </c>
      <c r="CT354" s="26">
        <f t="shared" si="221"/>
        <v>1.3430101675962597E-9</v>
      </c>
      <c r="CU354" s="26">
        <f t="shared" si="221"/>
        <v>1.2299145745355223E-9</v>
      </c>
      <c r="CV354" s="26">
        <f t="shared" si="221"/>
        <v>1.1146100831728147E-9</v>
      </c>
      <c r="CW354" s="26">
        <f t="shared" si="221"/>
        <v>9.9970182717561833E-10</v>
      </c>
      <c r="CX354" s="26">
        <f t="shared" si="221"/>
        <v>8.8749039759467978E-10</v>
      </c>
      <c r="CY354" s="26">
        <f t="shared" si="221"/>
        <v>7.7991580394684125E-10</v>
      </c>
      <c r="CZ354" s="26">
        <f t="shared" si="221"/>
        <v>6.7852674943375199E-10</v>
      </c>
      <c r="DA354" s="26">
        <f t="shared" si="221"/>
        <v>5.8447353664095509E-10</v>
      </c>
      <c r="DB354" s="26">
        <f t="shared" si="221"/>
        <v>4.9852154595846039E-10</v>
      </c>
      <c r="DC354" s="26">
        <f t="shared" si="221"/>
        <v>4.2108130580957519E-10</v>
      </c>
      <c r="DD354" s="26">
        <f t="shared" si="221"/>
        <v>3.5225070774454762E-10</v>
      </c>
      <c r="DE354" s="26">
        <f t="shared" si="221"/>
        <v>2.9186487213119667E-10</v>
      </c>
      <c r="DF354" s="26">
        <f t="shared" si="221"/>
        <v>2.3954947052277425E-10</v>
      </c>
      <c r="DG354" s="26">
        <f t="shared" si="221"/>
        <v>1.9477386855590091E-10</v>
      </c>
      <c r="DH354" s="26">
        <f t="shared" si="221"/>
        <v>1.569011718922537E-10</v>
      </c>
      <c r="DI354" s="26">
        <f t="shared" si="221"/>
        <v>1.2523304545528492E-10</v>
      </c>
      <c r="DJ354" s="26">
        <f t="shared" si="221"/>
        <v>9.904795413281626E-11</v>
      </c>
      <c r="DK354" s="26">
        <f t="shared" si="221"/>
        <v>7.7632180266261386E-11</v>
      </c>
      <c r="DL354" s="26">
        <f t="shared" si="221"/>
        <v>6.0303568599685387E-11</v>
      </c>
      <c r="DM354" s="26">
        <f t="shared" si="221"/>
        <v>4.6428411222766591E-11</v>
      </c>
      <c r="DN354" s="26">
        <f t="shared" si="221"/>
        <v>3.5432208564742896E-11</v>
      </c>
      <c r="DO354" s="26">
        <f t="shared" si="221"/>
        <v>2.6805236044631614E-11</v>
      </c>
      <c r="DP354" s="26">
        <f t="shared" si="221"/>
        <v>2.0103927033473675E-11</v>
      </c>
      <c r="DQ354" s="26">
        <f t="shared" si="221"/>
        <v>1.4949073947967515E-11</v>
      </c>
      <c r="DR354" s="26">
        <f t="shared" si="221"/>
        <v>1.1021774859942263E-11</v>
      </c>
      <c r="DS354" s="26">
        <f t="shared" si="221"/>
        <v>8.057936242142639E-12</v>
      </c>
      <c r="DT354" s="26">
        <f t="shared" si="221"/>
        <v>5.842003775553388E-12</v>
      </c>
      <c r="DU354" s="26">
        <f t="shared" si="221"/>
        <v>4.2004489956458171E-12</v>
      </c>
      <c r="DV354" s="26">
        <f t="shared" si="221"/>
        <v>2.995402152632682E-12</v>
      </c>
      <c r="DW354" s="26">
        <f t="shared" si="221"/>
        <v>2.1186990835694673E-12</v>
      </c>
      <c r="DX354" s="26">
        <f t="shared" si="222"/>
        <v>1.486506615085026E-12</v>
      </c>
      <c r="DY354" s="26">
        <f t="shared" si="222"/>
        <v>1.0346086040991842E-12</v>
      </c>
      <c r="DZ354" s="26">
        <f t="shared" si="222"/>
        <v>7.1437260759229099E-13</v>
      </c>
      <c r="EA354" s="26">
        <f t="shared" si="222"/>
        <v>4.893733611065264E-13</v>
      </c>
      <c r="EB354" s="26">
        <f t="shared" si="222"/>
        <v>3.3262095637709384E-13</v>
      </c>
      <c r="EC354" s="26">
        <f t="shared" si="222"/>
        <v>2.2432576127757422E-13</v>
      </c>
      <c r="ED354" s="26">
        <f t="shared" si="222"/>
        <v>1.5012570177806931E-13</v>
      </c>
      <c r="EE354" s="26">
        <f t="shared" si="222"/>
        <v>9.9701801944213509E-14</v>
      </c>
      <c r="EF354" s="26">
        <f t="shared" si="222"/>
        <v>6.5712551281414106E-14</v>
      </c>
      <c r="EG354" s="26">
        <f t="shared" si="222"/>
        <v>4.2984901966037504E-14</v>
      </c>
      <c r="EH354" s="26">
        <f t="shared" si="222"/>
        <v>2.7908107992875337E-14</v>
      </c>
      <c r="EI354" s="26">
        <f t="shared" si="222"/>
        <v>1.7985225150964074E-14</v>
      </c>
      <c r="EJ354" s="26">
        <f t="shared" si="222"/>
        <v>1.1505254324513635E-14</v>
      </c>
      <c r="EK354" s="26">
        <f t="shared" si="222"/>
        <v>7.3062563958591251E-15</v>
      </c>
      <c r="EL354" s="26">
        <f t="shared" si="222"/>
        <v>4.6061181626068022E-15</v>
      </c>
      <c r="EM354" s="26">
        <f t="shared" si="222"/>
        <v>2.8829660442215429E-15</v>
      </c>
      <c r="EN354" s="26">
        <f t="shared" si="222"/>
        <v>1.7915574703376671E-15</v>
      </c>
      <c r="EO354" s="26">
        <f t="shared" si="222"/>
        <v>1.1054290774423884E-15</v>
      </c>
      <c r="EP354" s="26">
        <f t="shared" si="222"/>
        <v>6.772699277287863E-16</v>
      </c>
      <c r="EQ354" s="26">
        <f t="shared" si="222"/>
        <v>4.1204534064618053E-16</v>
      </c>
      <c r="ER354" s="26">
        <f t="shared" si="222"/>
        <v>2.4894405997373662E-16</v>
      </c>
      <c r="ES354" s="26">
        <f t="shared" si="222"/>
        <v>1.4936643598424099E-16</v>
      </c>
      <c r="ET354" s="26">
        <f t="shared" si="222"/>
        <v>8.9006026922117963E-17</v>
      </c>
      <c r="EU354" s="26">
        <f t="shared" si="225"/>
        <v>5.2677036341660107E-17</v>
      </c>
      <c r="EV354" s="26">
        <f t="shared" si="225"/>
        <v>3.0965555146787521E-17</v>
      </c>
      <c r="EW354" s="26">
        <f t="shared" si="225"/>
        <v>1.8080559045439654E-17</v>
      </c>
      <c r="EX354" s="26">
        <f t="shared" si="225"/>
        <v>1.048672424635509E-17</v>
      </c>
      <c r="EY354" s="26">
        <f t="shared" si="223"/>
        <v>6.0420199300191185E-18</v>
      </c>
      <c r="EZ354" s="26">
        <f t="shared" si="223"/>
        <v>3.4582614073134992E-18</v>
      </c>
      <c r="FA354" s="26">
        <f t="shared" si="223"/>
        <v>1.9664623688645788E-18</v>
      </c>
      <c r="FB354" s="26">
        <f t="shared" si="223"/>
        <v>1.1109235460468606E-18</v>
      </c>
      <c r="FC354" s="26">
        <f t="shared" si="223"/>
        <v>6.2355063552308307E-19</v>
      </c>
      <c r="FD354" s="26">
        <f t="shared" si="223"/>
        <v>3.4774939288786534E-19</v>
      </c>
      <c r="FE354" s="26">
        <f t="shared" si="223"/>
        <v>1.9270189287417007E-19</v>
      </c>
      <c r="FF354" s="26">
        <f t="shared" si="223"/>
        <v>1.0610800430413168E-19</v>
      </c>
      <c r="FG354" s="26">
        <f t="shared" si="223"/>
        <v>5.8059096694713064E-20</v>
      </c>
      <c r="FH354" s="26">
        <f t="shared" si="223"/>
        <v>3.1569633827750206E-20</v>
      </c>
    </row>
    <row r="355" spans="2:164" ht="19.2" customHeight="1" x14ac:dyDescent="0.3">
      <c r="B355" s="26">
        <f t="shared" si="224"/>
        <v>2.6048417715752565E-8</v>
      </c>
      <c r="C355" s="3">
        <v>132</v>
      </c>
      <c r="D355" s="26">
        <f t="shared" si="220"/>
        <v>4.2870783638191582E-46</v>
      </c>
      <c r="E355" s="26">
        <f t="shared" si="220"/>
        <v>3.7297581765226673E-44</v>
      </c>
      <c r="F355" s="26">
        <f t="shared" si="220"/>
        <v>1.6224448067873438E-42</v>
      </c>
      <c r="G355" s="26">
        <f t="shared" si="220"/>
        <v>4.7050899396833559E-41</v>
      </c>
      <c r="H355" s="26">
        <f t="shared" si="220"/>
        <v>1.0233570618811274E-39</v>
      </c>
      <c r="I355" s="26">
        <f t="shared" si="220"/>
        <v>1.7806412876731649E-38</v>
      </c>
      <c r="J355" s="26">
        <f t="shared" si="220"/>
        <v>2.5819298671260632E-37</v>
      </c>
      <c r="K355" s="26">
        <f t="shared" si="220"/>
        <v>3.2089699777138254E-36</v>
      </c>
      <c r="L355" s="26">
        <f t="shared" si="220"/>
        <v>3.4897548507638028E-35</v>
      </c>
      <c r="M355" s="26">
        <f t="shared" si="220"/>
        <v>3.3734296890716682E-34</v>
      </c>
      <c r="N355" s="26">
        <f t="shared" si="220"/>
        <v>2.9348838294923876E-33</v>
      </c>
      <c r="O355" s="26">
        <f t="shared" si="220"/>
        <v>2.3212263015075793E-32</v>
      </c>
      <c r="P355" s="26">
        <f t="shared" si="220"/>
        <v>1.6828890685930073E-31</v>
      </c>
      <c r="Q355" s="26">
        <f t="shared" si="220"/>
        <v>1.1262411459045526E-30</v>
      </c>
      <c r="R355" s="26">
        <f t="shared" si="220"/>
        <v>6.9987842638354094E-30</v>
      </c>
      <c r="S355" s="26">
        <f t="shared" si="220"/>
        <v>4.0592948730245367E-29</v>
      </c>
      <c r="T355" s="26">
        <f t="shared" si="219"/>
        <v>2.2072415872070948E-28</v>
      </c>
      <c r="U355" s="26">
        <f t="shared" si="219"/>
        <v>1.1295883416883288E-27</v>
      </c>
      <c r="V355" s="26">
        <f t="shared" si="219"/>
        <v>5.4596769848269509E-27</v>
      </c>
      <c r="W355" s="26">
        <f t="shared" si="219"/>
        <v>2.4999573562102414E-26</v>
      </c>
      <c r="X355" s="26">
        <f t="shared" si="219"/>
        <v>1.0874814499514602E-25</v>
      </c>
      <c r="Y355" s="26">
        <f t="shared" si="219"/>
        <v>4.5052802926560446E-25</v>
      </c>
      <c r="Z355" s="26">
        <f t="shared" si="219"/>
        <v>1.7816335702776114E-24</v>
      </c>
      <c r="AA355" s="26">
        <f t="shared" si="219"/>
        <v>6.7392226353979438E-24</v>
      </c>
      <c r="AB355" s="26">
        <f t="shared" si="219"/>
        <v>2.442968205331755E-23</v>
      </c>
      <c r="AC355" s="26">
        <f t="shared" si="219"/>
        <v>8.5015293545545155E-23</v>
      </c>
      <c r="AD355" s="26">
        <f t="shared" si="219"/>
        <v>2.8447425147932265E-22</v>
      </c>
      <c r="AE355" s="26">
        <f t="shared" si="219"/>
        <v>9.166392547667075E-22</v>
      </c>
      <c r="AF355" s="26">
        <f t="shared" si="219"/>
        <v>2.8481291130251434E-21</v>
      </c>
      <c r="AG355" s="26">
        <f t="shared" si="219"/>
        <v>8.5443873390754193E-21</v>
      </c>
      <c r="AH355" s="26">
        <f t="shared" si="219"/>
        <v>2.4778723283318551E-20</v>
      </c>
      <c r="AI355" s="26">
        <f t="shared" si="217"/>
        <v>6.9540287924152248E-20</v>
      </c>
      <c r="AJ355" s="26">
        <f t="shared" si="217"/>
        <v>1.890626577937888E-19</v>
      </c>
      <c r="AK355" s="26">
        <f t="shared" si="217"/>
        <v>4.9843791600180724E-19</v>
      </c>
      <c r="AL355" s="26">
        <f t="shared" si="217"/>
        <v>1.2754146674163885E-18</v>
      </c>
      <c r="AM355" s="26">
        <f t="shared" si="217"/>
        <v>3.1703164590064429E-18</v>
      </c>
      <c r="AN355" s="26">
        <f t="shared" si="217"/>
        <v>7.6615981092655958E-18</v>
      </c>
      <c r="AO355" s="26">
        <f t="shared" si="217"/>
        <v>1.8015109067732647E-17</v>
      </c>
      <c r="AP355" s="26">
        <f t="shared" si="217"/>
        <v>4.1245118128756305E-17</v>
      </c>
      <c r="AQ355" s="26">
        <f t="shared" si="217"/>
        <v>9.2008340441071551E-17</v>
      </c>
      <c r="AR355" s="26">
        <f t="shared" si="217"/>
        <v>2.0011814045933112E-16</v>
      </c>
      <c r="AS355" s="26">
        <f t="shared" si="217"/>
        <v>4.2464093219418995E-16</v>
      </c>
      <c r="AT355" s="26">
        <f t="shared" si="217"/>
        <v>8.7961335954510671E-16</v>
      </c>
      <c r="AU355" s="26">
        <f t="shared" si="217"/>
        <v>1.7796828437307994E-15</v>
      </c>
      <c r="AV355" s="26">
        <f t="shared" si="217"/>
        <v>3.5189183501040649E-15</v>
      </c>
      <c r="AW355" s="26">
        <f t="shared" si="217"/>
        <v>6.8032421435345143E-15</v>
      </c>
      <c r="AX355" s="26">
        <f t="shared" si="217"/>
        <v>1.2867001445380513E-14</v>
      </c>
      <c r="AY355" s="26">
        <f t="shared" si="218"/>
        <v>2.3817640973364069E-14</v>
      </c>
      <c r="AZ355" s="26">
        <f t="shared" si="218"/>
        <v>4.3169474264222259E-14</v>
      </c>
      <c r="BA355" s="26">
        <f t="shared" si="218"/>
        <v>7.6647842060966103E-14</v>
      </c>
      <c r="BB355" s="26">
        <f t="shared" si="218"/>
        <v>1.3336724518608146E-13</v>
      </c>
      <c r="BC355" s="26">
        <f t="shared" si="218"/>
        <v>2.2750883002331492E-13</v>
      </c>
      <c r="BD355" s="26">
        <f t="shared" si="218"/>
        <v>3.8063977330823637E-13</v>
      </c>
      <c r="BE355" s="26">
        <f t="shared" si="218"/>
        <v>6.2482377882672817E-13</v>
      </c>
      <c r="BF355" s="26">
        <f t="shared" si="218"/>
        <v>1.0066605325541754E-12</v>
      </c>
      <c r="BG355" s="26">
        <f t="shared" si="218"/>
        <v>1.5923539333129731E-12</v>
      </c>
      <c r="BH355" s="26">
        <f t="shared" si="218"/>
        <v>2.4738355749683666E-12</v>
      </c>
      <c r="BI355" s="26">
        <f t="shared" si="218"/>
        <v>3.7758542986359323E-12</v>
      </c>
      <c r="BJ355" s="26">
        <f t="shared" si="218"/>
        <v>5.6637814479538669E-12</v>
      </c>
      <c r="BK355" s="26">
        <f t="shared" si="218"/>
        <v>8.351677728338747E-12</v>
      </c>
      <c r="BL355" s="26">
        <f t="shared" si="218"/>
        <v>1.2109932706091228E-11</v>
      </c>
      <c r="BM355" s="26">
        <f t="shared" si="218"/>
        <v>1.7271543367703881E-11</v>
      </c>
      <c r="BN355" s="26">
        <f t="shared" si="218"/>
        <v>2.4235875370810272E-11</v>
      </c>
      <c r="BO355" s="26">
        <f t="shared" si="215"/>
        <v>3.3468589797785581E-11</v>
      </c>
      <c r="BP355" s="26">
        <f t="shared" si="216"/>
        <v>4.5496364256364907E-11</v>
      </c>
      <c r="BQ355" s="26">
        <f t="shared" si="216"/>
        <v>6.0895133696980606E-11</v>
      </c>
      <c r="BR355" s="26">
        <f t="shared" si="216"/>
        <v>8.0270858055110716E-11</v>
      </c>
      <c r="BS355" s="26">
        <f t="shared" si="216"/>
        <v>1.0423230822081555E-10</v>
      </c>
      <c r="BT355" s="26">
        <f t="shared" si="216"/>
        <v>1.3335604140016088E-10</v>
      </c>
      <c r="BU355" s="26">
        <f t="shared" si="216"/>
        <v>1.6814457393933369E-10</v>
      </c>
      <c r="BV355" s="26">
        <f t="shared" si="216"/>
        <v>2.0897968475317156E-10</v>
      </c>
      <c r="BW355" s="26">
        <f t="shared" si="216"/>
        <v>2.5607369821867546E-10</v>
      </c>
      <c r="BX355" s="26">
        <f t="shared" si="216"/>
        <v>3.0942238534756592E-10</v>
      </c>
      <c r="BY355" s="26">
        <f t="shared" si="216"/>
        <v>3.6876366472929131E-10</v>
      </c>
      <c r="BZ355" s="26">
        <f t="shared" si="216"/>
        <v>4.3354647069524728E-10</v>
      </c>
      <c r="CA355" s="26">
        <f t="shared" si="216"/>
        <v>5.029139060064871E-10</v>
      </c>
      <c r="CB355" s="26">
        <f t="shared" si="216"/>
        <v>5.7570407661268988E-10</v>
      </c>
      <c r="CC355" s="26">
        <f t="shared" si="216"/>
        <v>6.504708398091426E-10</v>
      </c>
      <c r="CD355" s="26">
        <f t="shared" si="216"/>
        <v>7.2552516747942896E-10</v>
      </c>
      <c r="CE355" s="26">
        <f t="shared" si="216"/>
        <v>7.9899607051531905E-10</v>
      </c>
      <c r="CF355" s="26">
        <f t="shared" si="221"/>
        <v>8.6890822668540966E-10</v>
      </c>
      <c r="CG355" s="26">
        <f t="shared" si="221"/>
        <v>9.3327179903247701E-10</v>
      </c>
      <c r="CH355" s="26">
        <f t="shared" si="221"/>
        <v>9.9017861604665305E-10</v>
      </c>
      <c r="CI355" s="26">
        <f t="shared" si="221"/>
        <v>1.037898067422395E-9</v>
      </c>
      <c r="CJ355" s="26">
        <f t="shared" si="221"/>
        <v>1.0749658555446233E-9</v>
      </c>
      <c r="CK355" s="26">
        <f t="shared" si="221"/>
        <v>1.100259169792732E-9</v>
      </c>
      <c r="CL355" s="26">
        <f t="shared" si="221"/>
        <v>1.1130528810693919E-9</v>
      </c>
      <c r="CM355" s="26">
        <f t="shared" si="221"/>
        <v>1.1130528810693919E-9</v>
      </c>
      <c r="CN355" s="26">
        <f t="shared" si="221"/>
        <v>1.1004045528754215E-9</v>
      </c>
      <c r="CO355" s="26">
        <f t="shared" si="221"/>
        <v>1.0756763606759741E-9</v>
      </c>
      <c r="CP355" s="26">
        <f t="shared" si="221"/>
        <v>1.0398204819867744E-9</v>
      </c>
      <c r="CQ355" s="26">
        <f t="shared" si="221"/>
        <v>9.9411408717416989E-10</v>
      </c>
      <c r="CR355" s="26">
        <f t="shared" si="221"/>
        <v>9.4008614765383415E-10</v>
      </c>
      <c r="CS355" s="26">
        <f t="shared" si="221"/>
        <v>8.7943542845036163E-10</v>
      </c>
      <c r="CT355" s="26">
        <f t="shared" si="221"/>
        <v>8.1394555611895163E-10</v>
      </c>
      <c r="CU355" s="26">
        <f t="shared" si="221"/>
        <v>7.4540277244577689E-10</v>
      </c>
      <c r="CV355" s="26">
        <f t="shared" si="221"/>
        <v>6.7552126252898384E-10</v>
      </c>
      <c r="CW355" s="26">
        <f t="shared" si="221"/>
        <v>6.0587989525795517E-10</v>
      </c>
      <c r="CX355" s="26">
        <f t="shared" si="221"/>
        <v>5.3787296823920402E-10</v>
      </c>
      <c r="CY355" s="26">
        <f t="shared" si="221"/>
        <v>4.7267624481627118E-10</v>
      </c>
      <c r="CZ355" s="26">
        <f t="shared" ref="CZ355:DW355" si="226">$B355*CZ$221</f>
        <v>4.1122833299015595E-10</v>
      </c>
      <c r="DA355" s="26">
        <f t="shared" si="226"/>
        <v>3.5422638584300582E-10</v>
      </c>
      <c r="DB355" s="26">
        <f t="shared" si="226"/>
        <v>3.0213427027785712E-10</v>
      </c>
      <c r="DC355" s="26">
        <f t="shared" si="226"/>
        <v>2.552007913997445E-10</v>
      </c>
      <c r="DD355" s="26">
        <f t="shared" si="226"/>
        <v>2.1348527742093961E-10</v>
      </c>
      <c r="DE355" s="26">
        <f t="shared" si="226"/>
        <v>1.7688780129163572E-10</v>
      </c>
      <c r="DF355" s="26">
        <f t="shared" si="226"/>
        <v>1.4518149728653098E-10</v>
      </c>
      <c r="DG355" s="26">
        <f t="shared" si="226"/>
        <v>1.1804476882175906E-10</v>
      </c>
      <c r="DH355" s="26">
        <f t="shared" si="226"/>
        <v>9.5091619328639338E-11</v>
      </c>
      <c r="DI355" s="26">
        <f t="shared" si="226"/>
        <v>7.5898815427446007E-11</v>
      </c>
      <c r="DJ355" s="26">
        <f t="shared" si="226"/>
        <v>6.00290631107982E-11</v>
      </c>
      <c r="DK355" s="26">
        <f t="shared" si="226"/>
        <v>4.7049806221976961E-11</v>
      </c>
      <c r="DL355" s="26">
        <f t="shared" si="226"/>
        <v>3.654761733314294E-11</v>
      </c>
      <c r="DM355" s="26">
        <f t="shared" si="226"/>
        <v>2.8138431044101181E-11</v>
      </c>
      <c r="DN355" s="26">
        <f t="shared" si="226"/>
        <v>2.1474065796814045E-11</v>
      </c>
      <c r="DO355" s="26">
        <f t="shared" si="226"/>
        <v>1.6245597602807164E-11</v>
      </c>
      <c r="DP355" s="26">
        <f t="shared" si="226"/>
        <v>1.2184198202105351E-11</v>
      </c>
      <c r="DQ355" s="26">
        <f t="shared" si="226"/>
        <v>9.06004481695008E-12</v>
      </c>
      <c r="DR355" s="26">
        <f t="shared" si="226"/>
        <v>6.6798635514802116E-12</v>
      </c>
      <c r="DS355" s="26">
        <f t="shared" si="226"/>
        <v>4.8835977225107278E-12</v>
      </c>
      <c r="DT355" s="26">
        <f t="shared" si="226"/>
        <v>3.5406083488202628E-12</v>
      </c>
      <c r="DU355" s="26">
        <f t="shared" si="226"/>
        <v>2.545726664027788E-12</v>
      </c>
      <c r="DV355" s="26">
        <f t="shared" si="226"/>
        <v>1.8153952440198214E-12</v>
      </c>
      <c r="DW355" s="26">
        <f t="shared" si="226"/>
        <v>1.2840600506481721E-12</v>
      </c>
      <c r="DX355" s="26">
        <f t="shared" si="222"/>
        <v>9.0091310005153795E-13</v>
      </c>
      <c r="DY355" s="26">
        <f t="shared" si="222"/>
        <v>6.2703551763587401E-13</v>
      </c>
      <c r="DZ355" s="26">
        <f t="shared" si="222"/>
        <v>4.3295309551048279E-13</v>
      </c>
      <c r="EA355" s="26">
        <f t="shared" si="222"/>
        <v>2.9658991582213955E-13</v>
      </c>
      <c r="EB355" s="26">
        <f t="shared" si="222"/>
        <v>2.0158845841036147E-13</v>
      </c>
      <c r="EC355" s="26">
        <f t="shared" si="222"/>
        <v>1.3595500683489452E-13</v>
      </c>
      <c r="ED355" s="26">
        <f t="shared" si="222"/>
        <v>9.0985273804891201E-14</v>
      </c>
      <c r="EE355" s="26">
        <f t="shared" si="222"/>
        <v>6.0425334511645018E-14</v>
      </c>
      <c r="EF355" s="26">
        <f t="shared" si="222"/>
        <v>3.98257886554028E-14</v>
      </c>
      <c r="EG355" s="26">
        <f t="shared" si="222"/>
        <v>2.6051455736992629E-14</v>
      </c>
      <c r="EH355" s="26">
        <f t="shared" si="222"/>
        <v>1.6914004844167002E-14</v>
      </c>
      <c r="EI355" s="26">
        <f t="shared" si="222"/>
        <v>1.0900136455129826E-14</v>
      </c>
      <c r="EJ355" s="26">
        <f t="shared" si="222"/>
        <v>6.972881408796197E-15</v>
      </c>
      <c r="EK355" s="26">
        <f t="shared" si="222"/>
        <v>4.4280341793085953E-15</v>
      </c>
      <c r="EL355" s="26">
        <f t="shared" si="222"/>
        <v>2.7915867652162657E-15</v>
      </c>
      <c r="EM355" s="26">
        <f t="shared" si="222"/>
        <v>1.7472521480130698E-15</v>
      </c>
      <c r="EN355" s="26">
        <f t="shared" si="222"/>
        <v>1.0857924062652613E-15</v>
      </c>
      <c r="EO355" s="26">
        <f t="shared" si="222"/>
        <v>6.6995701663175581E-16</v>
      </c>
      <c r="EP355" s="26">
        <f t="shared" si="222"/>
        <v>4.1046662286593429E-16</v>
      </c>
      <c r="EQ355" s="26">
        <f t="shared" si="222"/>
        <v>2.4972444887647499E-16</v>
      </c>
      <c r="ER355" s="26">
        <f t="shared" si="222"/>
        <v>1.5087518786287188E-16</v>
      </c>
      <c r="ES355" s="26">
        <f t="shared" si="222"/>
        <v>9.0525112717722522E-17</v>
      </c>
      <c r="ET355" s="26">
        <f t="shared" si="222"/>
        <v>5.3943046619465853E-17</v>
      </c>
      <c r="EU355" s="26">
        <f t="shared" si="222"/>
        <v>3.1925476570703343E-17</v>
      </c>
      <c r="EV355" s="26">
        <f t="shared" si="222"/>
        <v>1.8767003119265309E-17</v>
      </c>
      <c r="EW355" s="26">
        <f t="shared" si="222"/>
        <v>1.0957914572993815E-17</v>
      </c>
      <c r="EX355" s="26">
        <f t="shared" si="222"/>
        <v>6.3555904523364674E-18</v>
      </c>
      <c r="EY355" s="26">
        <f t="shared" si="222"/>
        <v>3.661830260617676E-18</v>
      </c>
      <c r="EZ355" s="26">
        <f t="shared" si="222"/>
        <v>2.09591600443244E-18</v>
      </c>
      <c r="FA355" s="26">
        <f t="shared" si="222"/>
        <v>1.191795375069451E-18</v>
      </c>
      <c r="FB355" s="26">
        <f t="shared" si="222"/>
        <v>6.7328699760416308E-19</v>
      </c>
      <c r="FC355" s="26">
        <f t="shared" si="222"/>
        <v>3.7790947607459871E-19</v>
      </c>
      <c r="FD355" s="26">
        <f t="shared" si="222"/>
        <v>2.1075720781082914E-19</v>
      </c>
      <c r="FE355" s="26">
        <f t="shared" si="222"/>
        <v>1.1678902598434642E-19</v>
      </c>
      <c r="FF355" s="26">
        <f t="shared" si="222"/>
        <v>6.4307881396443934E-20</v>
      </c>
      <c r="FG355" s="26">
        <f t="shared" si="222"/>
        <v>3.5187331330129406E-20</v>
      </c>
      <c r="FH355" s="26">
        <f t="shared" si="222"/>
        <v>1.9133111410757852E-20</v>
      </c>
    </row>
    <row r="356" spans="2:164" ht="19.2" customHeight="1" x14ac:dyDescent="0.3">
      <c r="B356" s="26">
        <f t="shared" si="224"/>
        <v>1.5668221182407413E-8</v>
      </c>
      <c r="C356" s="3">
        <v>133</v>
      </c>
      <c r="D356" s="26">
        <f t="shared" si="220"/>
        <v>2.5786937526731539E-46</v>
      </c>
      <c r="E356" s="26">
        <f t="shared" si="220"/>
        <v>2.2434635648256437E-44</v>
      </c>
      <c r="F356" s="26">
        <f t="shared" si="220"/>
        <v>9.759066506991451E-43</v>
      </c>
      <c r="G356" s="26">
        <f t="shared" si="220"/>
        <v>2.8301292870275564E-41</v>
      </c>
      <c r="H356" s="26">
        <f t="shared" si="220"/>
        <v>6.1555311992849203E-40</v>
      </c>
      <c r="I356" s="26">
        <f t="shared" si="220"/>
        <v>1.071062428675578E-38</v>
      </c>
      <c r="J356" s="26">
        <f t="shared" si="220"/>
        <v>1.5530405215795726E-37</v>
      </c>
      <c r="K356" s="26">
        <f t="shared" si="220"/>
        <v>1.9302075053917568E-36</v>
      </c>
      <c r="L356" s="26">
        <f t="shared" si="220"/>
        <v>2.0991006621135461E-35</v>
      </c>
      <c r="M356" s="26">
        <f t="shared" si="220"/>
        <v>2.0291306400430902E-34</v>
      </c>
      <c r="N356" s="26">
        <f t="shared" si="220"/>
        <v>1.76534365683751E-33</v>
      </c>
      <c r="O356" s="26">
        <f t="shared" si="220"/>
        <v>1.3962263467714634E-32</v>
      </c>
      <c r="P356" s="26">
        <f t="shared" si="220"/>
        <v>1.0122641014093185E-31</v>
      </c>
      <c r="Q356" s="26">
        <f t="shared" si="220"/>
        <v>6.7743828325085242E-31</v>
      </c>
      <c r="R356" s="26">
        <f t="shared" si="220"/>
        <v>4.2097950459159969E-30</v>
      </c>
      <c r="S356" s="26">
        <f t="shared" si="220"/>
        <v>2.4416811266312776E-29</v>
      </c>
      <c r="T356" s="26">
        <f t="shared" si="219"/>
        <v>1.327664112605759E-28</v>
      </c>
      <c r="U356" s="26">
        <f t="shared" si="219"/>
        <v>6.7945163409823661E-28</v>
      </c>
      <c r="V356" s="26">
        <f t="shared" si="219"/>
        <v>3.2840162314748277E-27</v>
      </c>
      <c r="W356" s="26">
        <f t="shared" si="219"/>
        <v>1.5037337480963721E-26</v>
      </c>
      <c r="X356" s="26">
        <f t="shared" si="219"/>
        <v>6.541241804219249E-26</v>
      </c>
      <c r="Y356" s="26">
        <f t="shared" si="219"/>
        <v>2.7099430331765433E-25</v>
      </c>
      <c r="Z356" s="26">
        <f t="shared" si="219"/>
        <v>1.0716592903925383E-24</v>
      </c>
      <c r="AA356" s="26">
        <f t="shared" si="219"/>
        <v>4.0536677506152668E-24</v>
      </c>
      <c r="AB356" s="26">
        <f t="shared" si="219"/>
        <v>1.4694545595980345E-23</v>
      </c>
      <c r="AC356" s="26">
        <f t="shared" si="219"/>
        <v>5.1137018674011655E-23</v>
      </c>
      <c r="AD356" s="26">
        <f t="shared" si="219"/>
        <v>1.7111233171688423E-22</v>
      </c>
      <c r="AE356" s="26">
        <f t="shared" si="219"/>
        <v>5.513619577544054E-22</v>
      </c>
      <c r="AF356" s="26">
        <f t="shared" si="219"/>
        <v>1.7131603687369128E-21</v>
      </c>
      <c r="AG356" s="26">
        <f t="shared" si="219"/>
        <v>5.1394811062107308E-21</v>
      </c>
      <c r="AH356" s="26">
        <f t="shared" si="219"/>
        <v>1.4904495208011021E-20</v>
      </c>
      <c r="AI356" s="26">
        <f t="shared" si="217"/>
        <v>4.1828744616031042E-20</v>
      </c>
      <c r="AJ356" s="26">
        <f t="shared" si="217"/>
        <v>1.1372189942483432E-19</v>
      </c>
      <c r="AK356" s="26">
        <f t="shared" si="217"/>
        <v>2.9981228030183619E-19</v>
      </c>
      <c r="AL356" s="26">
        <f t="shared" si="217"/>
        <v>7.6716671724293341E-19</v>
      </c>
      <c r="AM356" s="26">
        <f t="shared" si="217"/>
        <v>1.9069572685752862E-18</v>
      </c>
      <c r="AN356" s="26">
        <f t="shared" si="217"/>
        <v>4.6084800657236238E-18</v>
      </c>
      <c r="AO356" s="26">
        <f t="shared" si="217"/>
        <v>1.0836155830215027E-17</v>
      </c>
      <c r="AP356" s="26">
        <f t="shared" si="217"/>
        <v>2.4809093611281758E-17</v>
      </c>
      <c r="AQ356" s="26">
        <f t="shared" si="217"/>
        <v>5.5343362671320721E-17</v>
      </c>
      <c r="AR356" s="26">
        <f t="shared" si="217"/>
        <v>1.2037181381012288E-16</v>
      </c>
      <c r="AS356" s="26">
        <f t="shared" si="217"/>
        <v>2.5542311710928483E-16</v>
      </c>
      <c r="AT356" s="26">
        <f t="shared" si="217"/>
        <v>5.2909074258351794E-16</v>
      </c>
      <c r="AU356" s="26">
        <f t="shared" si="217"/>
        <v>1.0704859210410725E-15</v>
      </c>
      <c r="AV356" s="26">
        <f t="shared" si="217"/>
        <v>2.1166426166039293E-15</v>
      </c>
      <c r="AW356" s="26">
        <f t="shared" si="217"/>
        <v>4.0921757254342562E-15</v>
      </c>
      <c r="AX356" s="26">
        <f t="shared" si="217"/>
        <v>7.7395497415821924E-15</v>
      </c>
      <c r="AY356" s="26">
        <f t="shared" si="218"/>
        <v>1.4326400585482014E-14</v>
      </c>
      <c r="AZ356" s="26">
        <f t="shared" si="218"/>
        <v>2.5966601061186079E-14</v>
      </c>
      <c r="BA356" s="26">
        <f t="shared" si="218"/>
        <v>4.6103965149452873E-14</v>
      </c>
      <c r="BB356" s="26">
        <f t="shared" si="218"/>
        <v>8.0220899360048253E-14</v>
      </c>
      <c r="BC356" s="26">
        <f t="shared" si="218"/>
        <v>1.3684741655537613E-13</v>
      </c>
      <c r="BD356" s="26">
        <f t="shared" si="218"/>
        <v>2.2895625462149345E-13</v>
      </c>
      <c r="BE356" s="26">
        <f t="shared" si="218"/>
        <v>3.7583385192584805E-13</v>
      </c>
      <c r="BF356" s="26">
        <f t="shared" si="218"/>
        <v>6.0551009476942313E-13</v>
      </c>
      <c r="BG356" s="26">
        <f t="shared" si="218"/>
        <v>9.5780687718072673E-13</v>
      </c>
      <c r="BH356" s="26">
        <f t="shared" si="218"/>
        <v>1.4880213984771992E-12</v>
      </c>
      <c r="BI356" s="26">
        <f t="shared" si="218"/>
        <v>2.2711905555704645E-12</v>
      </c>
      <c r="BJ356" s="26">
        <f t="shared" si="218"/>
        <v>3.406785833355678E-12</v>
      </c>
      <c r="BK356" s="26">
        <f t="shared" si="218"/>
        <v>5.0235655508804029E-12</v>
      </c>
      <c r="BL356" s="26">
        <f t="shared" si="218"/>
        <v>7.2841700487766109E-12</v>
      </c>
      <c r="BM356" s="26">
        <f t="shared" si="218"/>
        <v>1.0388898266287953E-11</v>
      </c>
      <c r="BN356" s="26">
        <f t="shared" si="218"/>
        <v>1.4577970147855669E-11</v>
      </c>
      <c r="BO356" s="26">
        <f t="shared" si="215"/>
        <v>2.0131482585133999E-11</v>
      </c>
      <c r="BP356" s="26">
        <f t="shared" si="216"/>
        <v>2.736623413916661E-11</v>
      </c>
      <c r="BQ356" s="26">
        <f t="shared" si="216"/>
        <v>3.6628651847807541E-11</v>
      </c>
      <c r="BR356" s="26">
        <f t="shared" si="216"/>
        <v>4.8283222890291714E-11</v>
      </c>
      <c r="BS356" s="26">
        <f t="shared" si="216"/>
        <v>6.2696125245602764E-11</v>
      </c>
      <c r="BT356" s="26">
        <f t="shared" si="216"/>
        <v>8.0214160240697536E-11</v>
      </c>
      <c r="BU356" s="26">
        <f t="shared" si="216"/>
        <v>1.011395933469667E-10</v>
      </c>
      <c r="BV356" s="26">
        <f t="shared" si="216"/>
        <v>1.2570206601694413E-10</v>
      </c>
      <c r="BW356" s="26">
        <f t="shared" si="216"/>
        <v>1.5402929216160787E-10</v>
      </c>
      <c r="BX356" s="26">
        <f t="shared" si="216"/>
        <v>1.8611872802860937E-10</v>
      </c>
      <c r="BY356" s="26">
        <f t="shared" si="216"/>
        <v>2.2181273066423332E-10</v>
      </c>
      <c r="BZ356" s="26">
        <f t="shared" si="216"/>
        <v>2.6077983199713879E-10</v>
      </c>
      <c r="CA356" s="26">
        <f t="shared" si="216"/>
        <v>3.025046051166812E-10</v>
      </c>
      <c r="CB356" s="26">
        <f t="shared" si="216"/>
        <v>3.4628816638356964E-10</v>
      </c>
      <c r="CC356" s="26">
        <f t="shared" si="216"/>
        <v>3.9126065552429269E-10</v>
      </c>
      <c r="CD356" s="26">
        <f t="shared" si="216"/>
        <v>4.3640611577709608E-10</v>
      </c>
      <c r="CE356" s="26">
        <f t="shared" si="216"/>
        <v>4.8059914015958596E-10</v>
      </c>
      <c r="CF356" s="26">
        <f t="shared" ref="CF356:DW356" si="227">$B356*CF$221</f>
        <v>5.2265156492354979E-10</v>
      </c>
      <c r="CG356" s="26">
        <f t="shared" si="227"/>
        <v>5.6136649565862757E-10</v>
      </c>
      <c r="CH356" s="26">
        <f t="shared" si="227"/>
        <v>5.9559616002805646E-10</v>
      </c>
      <c r="CI356" s="26">
        <f t="shared" si="227"/>
        <v>6.2429958942699869E-10</v>
      </c>
      <c r="CJ356" s="26">
        <f t="shared" si="227"/>
        <v>6.4659600333510578E-10</v>
      </c>
      <c r="CK356" s="26">
        <f t="shared" si="227"/>
        <v>6.6181002694299062E-10</v>
      </c>
      <c r="CL356" s="26">
        <f t="shared" si="227"/>
        <v>6.6950549237256034E-10</v>
      </c>
      <c r="CM356" s="26">
        <f t="shared" si="227"/>
        <v>6.6950549237256045E-10</v>
      </c>
      <c r="CN356" s="26">
        <f t="shared" si="227"/>
        <v>6.6189747541378126E-10</v>
      </c>
      <c r="CO356" s="26">
        <f t="shared" si="227"/>
        <v>6.4702337484268518E-10</v>
      </c>
      <c r="CP356" s="26">
        <f t="shared" si="227"/>
        <v>6.2545592901459545E-10</v>
      </c>
      <c r="CQ356" s="26">
        <f t="shared" si="227"/>
        <v>5.9796336070626205E-10</v>
      </c>
      <c r="CR356" s="26">
        <f t="shared" si="227"/>
        <v>5.6546535197222583E-10</v>
      </c>
      <c r="CS356" s="26">
        <f t="shared" si="227"/>
        <v>5.2898371636111492E-10</v>
      </c>
      <c r="CT356" s="26">
        <f t="shared" si="227"/>
        <v>4.8959131195124452E-10</v>
      </c>
      <c r="CU356" s="26">
        <f t="shared" si="227"/>
        <v>4.4836256989219253E-10</v>
      </c>
      <c r="CV356" s="26">
        <f t="shared" si="227"/>
        <v>4.0632857896479852E-10</v>
      </c>
      <c r="CW356" s="26">
        <f t="shared" si="227"/>
        <v>3.644390347416238E-10</v>
      </c>
      <c r="CX356" s="26">
        <f t="shared" si="227"/>
        <v>3.2353261247470624E-10</v>
      </c>
      <c r="CY356" s="26">
        <f t="shared" si="227"/>
        <v>2.8431653823534846E-10</v>
      </c>
      <c r="CZ356" s="26">
        <f t="shared" si="227"/>
        <v>2.4735538826475318E-10</v>
      </c>
      <c r="DA356" s="26">
        <f t="shared" si="227"/>
        <v>2.1306850276270832E-10</v>
      </c>
      <c r="DB356" s="26">
        <f t="shared" si="227"/>
        <v>1.8173489941525074E-10</v>
      </c>
      <c r="DC356" s="26">
        <f t="shared" si="227"/>
        <v>1.5350423542841634E-10</v>
      </c>
      <c r="DD356" s="26">
        <f t="shared" si="227"/>
        <v>1.2841219694492489E-10</v>
      </c>
      <c r="DE356" s="26">
        <f t="shared" si="227"/>
        <v>1.0639867746865208E-10</v>
      </c>
      <c r="DF356" s="26">
        <f t="shared" si="227"/>
        <v>8.7327216412950152E-11</v>
      </c>
      <c r="DG356" s="26">
        <f t="shared" si="227"/>
        <v>7.100437222361382E-11</v>
      </c>
      <c r="DH356" s="26">
        <f t="shared" si="227"/>
        <v>5.7197966513466745E-11</v>
      </c>
      <c r="DI356" s="26">
        <f t="shared" si="227"/>
        <v>4.5653422813500935E-11</v>
      </c>
      <c r="DJ356" s="26">
        <f t="shared" si="227"/>
        <v>3.6107707134314376E-11</v>
      </c>
      <c r="DK356" s="26">
        <f t="shared" si="227"/>
        <v>2.8300635321489642E-11</v>
      </c>
      <c r="DL356" s="26">
        <f t="shared" si="227"/>
        <v>2.198352922294292E-11</v>
      </c>
      <c r="DM356" s="26">
        <f t="shared" si="227"/>
        <v>1.6925372056602057E-11</v>
      </c>
      <c r="DN356" s="26">
        <f t="shared" si="227"/>
        <v>1.2916731306354194E-11</v>
      </c>
      <c r="DO356" s="26">
        <f t="shared" si="227"/>
        <v>9.771788031763618E-12</v>
      </c>
      <c r="DP356" s="26">
        <f t="shared" si="227"/>
        <v>7.3288410238227001E-12</v>
      </c>
      <c r="DQ356" s="26">
        <f t="shared" si="227"/>
        <v>5.4496510177142837E-12</v>
      </c>
      <c r="DR356" s="26">
        <f t="shared" si="227"/>
        <v>4.0179630384843006E-12</v>
      </c>
      <c r="DS356" s="26">
        <f t="shared" si="227"/>
        <v>2.9375023894801102E-12</v>
      </c>
      <c r="DT356" s="26">
        <f t="shared" si="227"/>
        <v>2.1296892323730707E-12</v>
      </c>
      <c r="DU356" s="26">
        <f t="shared" si="227"/>
        <v>1.5312641588136929E-12</v>
      </c>
      <c r="DV356" s="26">
        <f t="shared" si="227"/>
        <v>1.091967064072063E-12</v>
      </c>
      <c r="DW356" s="26">
        <f t="shared" si="227"/>
        <v>7.723669477582918E-13</v>
      </c>
      <c r="DX356" s="26">
        <f t="shared" si="222"/>
        <v>5.4190261657234863E-13</v>
      </c>
      <c r="DY356" s="26">
        <f t="shared" si="222"/>
        <v>3.7716422113435684E-13</v>
      </c>
      <c r="DZ356" s="26">
        <f t="shared" si="222"/>
        <v>2.604229145927692E-13</v>
      </c>
      <c r="EA356" s="26">
        <f t="shared" si="222"/>
        <v>1.7839994936669883E-13</v>
      </c>
      <c r="EB356" s="26">
        <f t="shared" si="222"/>
        <v>1.2125621558517872E-13</v>
      </c>
      <c r="EC356" s="26">
        <f t="shared" si="222"/>
        <v>8.1777447720236549E-14</v>
      </c>
      <c r="ED356" s="26">
        <f t="shared" si="222"/>
        <v>5.4727984243543072E-14</v>
      </c>
      <c r="EE356" s="26">
        <f t="shared" si="222"/>
        <v>3.6346065871665842E-14</v>
      </c>
      <c r="EF356" s="26">
        <f t="shared" si="222"/>
        <v>2.3955361597234546E-14</v>
      </c>
      <c r="EG356" s="26">
        <f t="shared" si="222"/>
        <v>1.5670048563604446E-14</v>
      </c>
      <c r="EH356" s="26">
        <f t="shared" si="222"/>
        <v>1.0173837500250734E-14</v>
      </c>
      <c r="EI356" s="26">
        <f t="shared" si="222"/>
        <v>6.5564730557171283E-15</v>
      </c>
      <c r="EJ356" s="26">
        <f t="shared" si="222"/>
        <v>4.1942143812307563E-15</v>
      </c>
      <c r="EK356" s="26">
        <f t="shared" si="222"/>
        <v>2.6634792055991302E-15</v>
      </c>
      <c r="EL356" s="26">
        <f t="shared" si="222"/>
        <v>1.6791499339646557E-15</v>
      </c>
      <c r="EM356" s="26">
        <f t="shared" si="222"/>
        <v>1.0509787356469496E-15</v>
      </c>
      <c r="EN356" s="26">
        <f t="shared" si="222"/>
        <v>6.5310821429488792E-16</v>
      </c>
      <c r="EO356" s="26">
        <f t="shared" si="222"/>
        <v>4.0298166413939825E-16</v>
      </c>
      <c r="EP356" s="26">
        <f t="shared" si="222"/>
        <v>2.4689721676146195E-16</v>
      </c>
      <c r="EQ356" s="26">
        <f t="shared" si="222"/>
        <v>1.5021019481291591E-16</v>
      </c>
      <c r="ER356" s="26">
        <f t="shared" si="222"/>
        <v>9.0751992699470956E-17</v>
      </c>
      <c r="ES356" s="26">
        <f t="shared" si="222"/>
        <v>5.4451195619682217E-17</v>
      </c>
      <c r="ET356" s="26">
        <f t="shared" si="222"/>
        <v>3.244694533501675E-17</v>
      </c>
      <c r="EU356" s="26">
        <f t="shared" si="222"/>
        <v>1.9203294177866496E-17</v>
      </c>
      <c r="EV356" s="26">
        <f t="shared" si="222"/>
        <v>1.1288422928881285E-17</v>
      </c>
      <c r="EW356" s="26">
        <f t="shared" si="222"/>
        <v>6.5912268108232863E-18</v>
      </c>
      <c r="EX356" s="26">
        <f t="shared" si="222"/>
        <v>3.8229115502775395E-18</v>
      </c>
      <c r="EY356" s="26">
        <f t="shared" si="222"/>
        <v>2.202604668040687E-18</v>
      </c>
      <c r="EZ356" s="26">
        <f t="shared" si="222"/>
        <v>1.2607013560495764E-18</v>
      </c>
      <c r="FA356" s="26">
        <f t="shared" si="222"/>
        <v>7.16869398538009E-19</v>
      </c>
      <c r="FB356" s="26">
        <f t="shared" si="222"/>
        <v>4.0498466021302672E-19</v>
      </c>
      <c r="FC356" s="26">
        <f t="shared" si="222"/>
        <v>2.2731397057118512E-19</v>
      </c>
      <c r="FD356" s="26">
        <f t="shared" si="222"/>
        <v>1.2677125281854267E-19</v>
      </c>
      <c r="FE356" s="26">
        <f t="shared" si="222"/>
        <v>7.0249038186072377E-20</v>
      </c>
      <c r="FF356" s="26">
        <f t="shared" si="222"/>
        <v>3.8681432418913291E-20</v>
      </c>
      <c r="FG356" s="26">
        <f t="shared" si="222"/>
        <v>2.1165312078273129E-20</v>
      </c>
      <c r="FH356" s="26">
        <f t="shared" si="222"/>
        <v>1.1508638442561008E-20</v>
      </c>
    </row>
    <row r="357" spans="2:164" ht="19.2" customHeight="1" x14ac:dyDescent="0.3">
      <c r="B357" s="26">
        <f t="shared" si="224"/>
        <v>9.3541618999445864E-9</v>
      </c>
      <c r="C357" s="3">
        <v>134</v>
      </c>
      <c r="D357" s="26">
        <f t="shared" si="220"/>
        <v>1.539518658312308E-46</v>
      </c>
      <c r="E357" s="26">
        <f t="shared" si="220"/>
        <v>1.3393812327317078E-44</v>
      </c>
      <c r="F357" s="26">
        <f t="shared" si="220"/>
        <v>5.8263083623828703E-43</v>
      </c>
      <c r="G357" s="26">
        <f t="shared" si="220"/>
        <v>1.6896294250910537E-41</v>
      </c>
      <c r="H357" s="26">
        <f t="shared" si="220"/>
        <v>3.6749439995730326E-40</v>
      </c>
      <c r="I357" s="26">
        <f t="shared" si="220"/>
        <v>6.3944025592570873E-39</v>
      </c>
      <c r="J357" s="26">
        <f t="shared" si="220"/>
        <v>9.271883710922685E-38</v>
      </c>
      <c r="K357" s="26">
        <f t="shared" si="220"/>
        <v>1.1523626897861065E-36</v>
      </c>
      <c r="L357" s="26">
        <f t="shared" si="220"/>
        <v>1.2531944251423971E-35</v>
      </c>
      <c r="M357" s="26">
        <f t="shared" si="220"/>
        <v>1.2114212776376478E-34</v>
      </c>
      <c r="N357" s="26">
        <f t="shared" si="220"/>
        <v>1.0539365115447666E-33</v>
      </c>
      <c r="O357" s="26">
        <f t="shared" si="220"/>
        <v>8.3356796822175693E-33</v>
      </c>
      <c r="P357" s="26">
        <f t="shared" si="220"/>
        <v>6.0433677696077824E-32</v>
      </c>
      <c r="Q357" s="26">
        <f t="shared" si="220"/>
        <v>4.0444076611990594E-31</v>
      </c>
      <c r="R357" s="26">
        <f t="shared" si="220"/>
        <v>2.5133104751736923E-30</v>
      </c>
      <c r="S357" s="26">
        <f t="shared" si="220"/>
        <v>1.4577200756007411E-29</v>
      </c>
      <c r="T357" s="26">
        <f t="shared" si="219"/>
        <v>7.926352911079041E-29</v>
      </c>
      <c r="U357" s="26">
        <f t="shared" si="219"/>
        <v>4.0564276662580693E-28</v>
      </c>
      <c r="V357" s="26">
        <f t="shared" si="219"/>
        <v>1.960606705358077E-27</v>
      </c>
      <c r="W357" s="26">
        <f t="shared" si="219"/>
        <v>8.9775149140080586E-27</v>
      </c>
      <c r="X357" s="26">
        <f t="shared" si="219"/>
        <v>3.9052189875935242E-26</v>
      </c>
      <c r="Y357" s="26">
        <f t="shared" si="219"/>
        <v>1.6178764377173154E-25</v>
      </c>
      <c r="Z357" s="26">
        <f t="shared" si="219"/>
        <v>6.3979659127911791E-25</v>
      </c>
      <c r="AA357" s="26">
        <f t="shared" si="219"/>
        <v>2.4201001496210193E-24</v>
      </c>
      <c r="AB357" s="26">
        <f t="shared" si="219"/>
        <v>8.7728630423761967E-24</v>
      </c>
      <c r="AC357" s="26">
        <f t="shared" si="219"/>
        <v>3.0529563387469196E-23</v>
      </c>
      <c r="AD357" s="26">
        <f t="shared" si="219"/>
        <v>1.0215661595037715E-22</v>
      </c>
      <c r="AE357" s="26">
        <f t="shared" si="219"/>
        <v>3.2917131806232672E-22</v>
      </c>
      <c r="AF357" s="26">
        <f t="shared" si="219"/>
        <v>1.0227823096936641E-21</v>
      </c>
      <c r="AG357" s="26">
        <f t="shared" si="219"/>
        <v>3.0683469290809883E-21</v>
      </c>
      <c r="AH357" s="26">
        <f t="shared" si="219"/>
        <v>8.8982060943348058E-21</v>
      </c>
      <c r="AI357" s="26">
        <f t="shared" si="217"/>
        <v>2.4972384845391297E-20</v>
      </c>
      <c r="AJ357" s="26">
        <f t="shared" si="217"/>
        <v>6.7893671298407557E-20</v>
      </c>
      <c r="AK357" s="26">
        <f t="shared" si="217"/>
        <v>1.7899240615034732E-19</v>
      </c>
      <c r="AL357" s="26">
        <f t="shared" si="217"/>
        <v>4.5800998044353555E-19</v>
      </c>
      <c r="AM357" s="26">
        <f t="shared" si="217"/>
        <v>1.1384819513882138E-18</v>
      </c>
      <c r="AN357" s="26">
        <f t="shared" si="217"/>
        <v>2.7513313825215261E-18</v>
      </c>
      <c r="AO357" s="26">
        <f t="shared" si="217"/>
        <v>6.4693467643073836E-18</v>
      </c>
      <c r="AP357" s="26">
        <f t="shared" si="217"/>
        <v>1.4811399170914265E-17</v>
      </c>
      <c r="AQ357" s="26">
        <f t="shared" si="217"/>
        <v>3.3040813535116364E-17</v>
      </c>
      <c r="AR357" s="26">
        <f t="shared" si="217"/>
        <v>7.1863769438878268E-17</v>
      </c>
      <c r="AS357" s="26">
        <f t="shared" si="217"/>
        <v>1.5249141319957078E-16</v>
      </c>
      <c r="AT357" s="26">
        <f t="shared" si="217"/>
        <v>3.1587507019911053E-16</v>
      </c>
      <c r="AU357" s="26">
        <f t="shared" si="217"/>
        <v>6.3909607226331736E-16</v>
      </c>
      <c r="AV357" s="26">
        <f t="shared" si="217"/>
        <v>1.263667233793372E-15</v>
      </c>
      <c r="AW357" s="26">
        <f t="shared" si="217"/>
        <v>2.4430899853338483E-15</v>
      </c>
      <c r="AX357" s="26">
        <f t="shared" ref="AX357" si="228">$B357*AX$221</f>
        <v>4.6206267113922852E-15</v>
      </c>
      <c r="AY357" s="26">
        <f t="shared" si="218"/>
        <v>8.5530749764070469E-15</v>
      </c>
      <c r="AZ357" s="26">
        <f t="shared" si="218"/>
        <v>1.5502448394737731E-14</v>
      </c>
      <c r="BA357" s="26">
        <f t="shared" si="218"/>
        <v>2.7524755313105786E-14</v>
      </c>
      <c r="BB357" s="26">
        <f t="shared" si="218"/>
        <v>4.789307424480422E-14</v>
      </c>
      <c r="BC357" s="26">
        <f t="shared" si="218"/>
        <v>8.1699950182312903E-14</v>
      </c>
      <c r="BD357" s="26">
        <f t="shared" si="218"/>
        <v>1.3669030126656124E-13</v>
      </c>
      <c r="BE357" s="26">
        <f t="shared" si="218"/>
        <v>2.2437841906020449E-13</v>
      </c>
      <c r="BF357" s="26">
        <f t="shared" si="218"/>
        <v>3.6149856404144133E-13</v>
      </c>
      <c r="BG357" s="26">
        <f t="shared" si="218"/>
        <v>5.71825001301918E-13</v>
      </c>
      <c r="BH357" s="26">
        <f t="shared" si="218"/>
        <v>8.8837098416547899E-13</v>
      </c>
      <c r="BI357" s="26">
        <f t="shared" si="218"/>
        <v>1.3559346600420483E-12</v>
      </c>
      <c r="BJ357" s="26">
        <f t="shared" si="218"/>
        <v>2.0339019900630615E-12</v>
      </c>
      <c r="BK357" s="26">
        <f t="shared" si="218"/>
        <v>2.999143612465868E-12</v>
      </c>
      <c r="BL357" s="26">
        <f t="shared" si="218"/>
        <v>4.3487582380755246E-12</v>
      </c>
      <c r="BM357" s="26">
        <f t="shared" si="218"/>
        <v>6.2023273231568957E-12</v>
      </c>
      <c r="BN357" s="26">
        <f t="shared" si="218"/>
        <v>8.7032657599137042E-12</v>
      </c>
      <c r="BO357" s="26">
        <f t="shared" ref="BO357:CD372" si="229">$B357*BO$221</f>
        <v>1.201879557321415E-11</v>
      </c>
      <c r="BP357" s="26">
        <f t="shared" si="229"/>
        <v>1.6338050232338032E-11</v>
      </c>
      <c r="BQ357" s="26">
        <f t="shared" si="229"/>
        <v>2.1867851849437017E-11</v>
      </c>
      <c r="BR357" s="26">
        <f t="shared" si="229"/>
        <v>2.8825804710621494E-11</v>
      </c>
      <c r="BS357" s="26">
        <f t="shared" si="229"/>
        <v>3.7430522534687665E-11</v>
      </c>
      <c r="BT357" s="26">
        <f t="shared" si="229"/>
        <v>4.7889050889967973E-11</v>
      </c>
      <c r="BU357" s="26">
        <f t="shared" si="229"/>
        <v>6.0381846774307585E-11</v>
      </c>
      <c r="BV357" s="26">
        <f t="shared" si="229"/>
        <v>7.5046009562353601E-11</v>
      </c>
      <c r="BW357" s="26">
        <f t="shared" si="229"/>
        <v>9.1957786365137672E-11</v>
      </c>
      <c r="BX357" s="26">
        <f t="shared" si="229"/>
        <v>1.1111565852454127E-10</v>
      </c>
      <c r="BY357" s="26">
        <f t="shared" si="229"/>
        <v>1.3242551084431644E-10</v>
      </c>
      <c r="BZ357" s="26">
        <f t="shared" si="229"/>
        <v>1.5568945193858804E-10</v>
      </c>
      <c r="CA357" s="26">
        <f t="shared" si="229"/>
        <v>1.8059976424876223E-10</v>
      </c>
      <c r="CB357" s="26">
        <f t="shared" si="229"/>
        <v>2.067392038110833E-10</v>
      </c>
      <c r="CC357" s="26">
        <f t="shared" si="229"/>
        <v>2.335884510592758E-10</v>
      </c>
      <c r="CD357" s="26">
        <f t="shared" si="229"/>
        <v>2.605409646430386E-10</v>
      </c>
      <c r="CE357" s="26">
        <f t="shared" ref="CE357:DW362" si="230">$B357*CE$221</f>
        <v>2.8692485979676355E-10</v>
      </c>
      <c r="CF357" s="26">
        <f t="shared" si="230"/>
        <v>3.1203078502898036E-10</v>
      </c>
      <c r="CG357" s="26">
        <f t="shared" si="230"/>
        <v>3.3514417651260856E-10</v>
      </c>
      <c r="CH357" s="26">
        <f t="shared" si="230"/>
        <v>3.5557979703167025E-10</v>
      </c>
      <c r="CI357" s="26">
        <f t="shared" si="230"/>
        <v>3.7271617279223256E-10</v>
      </c>
      <c r="CJ357" s="26">
        <f t="shared" si="230"/>
        <v>3.8602746467766936E-10</v>
      </c>
      <c r="CK357" s="26">
        <f t="shared" si="230"/>
        <v>3.9511046384655572E-10</v>
      </c>
      <c r="CL357" s="26">
        <f t="shared" si="230"/>
        <v>3.9970477156570176E-10</v>
      </c>
      <c r="CM357" s="26">
        <f t="shared" si="230"/>
        <v>3.9970477156570186E-10</v>
      </c>
      <c r="CN357" s="26">
        <f t="shared" si="230"/>
        <v>3.9516267188881881E-10</v>
      </c>
      <c r="CO357" s="26">
        <f t="shared" si="230"/>
        <v>3.8628261184637355E-10</v>
      </c>
      <c r="CP357" s="26">
        <f t="shared" si="230"/>
        <v>3.7340652478482761E-10</v>
      </c>
      <c r="CQ357" s="26">
        <f t="shared" si="230"/>
        <v>3.569930511679124E-10</v>
      </c>
      <c r="CR357" s="26">
        <f t="shared" si="230"/>
        <v>3.3759125490878656E-10</v>
      </c>
      <c r="CS357" s="26">
        <f t="shared" si="230"/>
        <v>3.1581117394692958E-10</v>
      </c>
      <c r="CT357" s="26">
        <f t="shared" si="230"/>
        <v>2.922933205679029E-10</v>
      </c>
      <c r="CU357" s="26">
        <f t="shared" si="230"/>
        <v>2.676791462042901E-10</v>
      </c>
      <c r="CV357" s="26">
        <f t="shared" si="230"/>
        <v>2.4258422624763735E-10</v>
      </c>
      <c r="CW357" s="26">
        <f t="shared" si="230"/>
        <v>2.1757554312932445E-10</v>
      </c>
      <c r="CX357" s="26">
        <f t="shared" si="230"/>
        <v>1.9315379849235908E-10</v>
      </c>
      <c r="CY357" s="26">
        <f t="shared" si="230"/>
        <v>1.6974121685692195E-10</v>
      </c>
      <c r="CZ357" s="26">
        <f t="shared" si="230"/>
        <v>1.4767485866552211E-10</v>
      </c>
      <c r="DA357" s="26">
        <f t="shared" si="230"/>
        <v>1.272050762762419E-10</v>
      </c>
      <c r="DB357" s="26">
        <f t="shared" si="230"/>
        <v>1.0849844741208839E-10</v>
      </c>
      <c r="DC357" s="26">
        <f t="shared" si="230"/>
        <v>9.164431965875467E-11</v>
      </c>
      <c r="DD357" s="26">
        <f t="shared" si="230"/>
        <v>7.6663998176073437E-11</v>
      </c>
      <c r="DE357" s="26">
        <f t="shared" si="230"/>
        <v>6.3521598488746576E-11</v>
      </c>
      <c r="DF357" s="26">
        <f t="shared" si="230"/>
        <v>5.2135651589820222E-11</v>
      </c>
      <c r="DG357" s="26">
        <f t="shared" si="230"/>
        <v>4.239066998424643E-11</v>
      </c>
      <c r="DH357" s="26">
        <f t="shared" si="230"/>
        <v>3.4148039709531882E-11</v>
      </c>
      <c r="DI357" s="26">
        <f t="shared" si="230"/>
        <v>2.7255774814030006E-11</v>
      </c>
      <c r="DJ357" s="26">
        <f t="shared" si="230"/>
        <v>2.1556840080187369E-11</v>
      </c>
      <c r="DK357" s="26">
        <f t="shared" si="230"/>
        <v>1.6895901684471177E-11</v>
      </c>
      <c r="DL357" s="26">
        <f t="shared" si="230"/>
        <v>1.3124495058473192E-11</v>
      </c>
      <c r="DM357" s="26">
        <f t="shared" si="230"/>
        <v>1.0104699735284662E-11</v>
      </c>
      <c r="DN357" s="26">
        <f t="shared" si="230"/>
        <v>7.7114813769277636E-12</v>
      </c>
      <c r="DO357" s="26">
        <f t="shared" si="230"/>
        <v>5.8339033025453578E-12</v>
      </c>
      <c r="DP357" s="26">
        <f t="shared" si="230"/>
        <v>4.3754274769090107E-12</v>
      </c>
      <c r="DQ357" s="26">
        <f t="shared" si="230"/>
        <v>3.2535229956502705E-12</v>
      </c>
      <c r="DR357" s="26">
        <f t="shared" si="230"/>
        <v>2.3987839035726814E-12</v>
      </c>
      <c r="DS357" s="26">
        <f t="shared" si="230"/>
        <v>1.7537327698388458E-12</v>
      </c>
      <c r="DT357" s="26">
        <f t="shared" si="230"/>
        <v>1.2714562581331578E-12</v>
      </c>
      <c r="DU357" s="26">
        <f t="shared" si="230"/>
        <v>9.1418755750069867E-13</v>
      </c>
      <c r="DV357" s="26">
        <f t="shared" si="230"/>
        <v>6.5192063526689364E-13</v>
      </c>
      <c r="DW357" s="26">
        <f t="shared" si="230"/>
        <v>4.611145956765854E-13</v>
      </c>
      <c r="DX357" s="26">
        <f t="shared" si="222"/>
        <v>3.2352395019244215E-13</v>
      </c>
      <c r="DY357" s="26">
        <f t="shared" si="222"/>
        <v>2.2517266933394106E-13</v>
      </c>
      <c r="DZ357" s="26">
        <f t="shared" si="222"/>
        <v>1.5547636692105394E-13</v>
      </c>
      <c r="EA357" s="26">
        <f t="shared" si="222"/>
        <v>1.0650743245772907E-13</v>
      </c>
      <c r="EB357" s="26">
        <f t="shared" si="222"/>
        <v>7.2391770498613095E-14</v>
      </c>
      <c r="EC357" s="26">
        <f t="shared" si="222"/>
        <v>4.8822356847901697E-14</v>
      </c>
      <c r="ED357" s="26">
        <f t="shared" si="222"/>
        <v>3.2673423428980456E-14</v>
      </c>
      <c r="EE357" s="26">
        <f t="shared" si="222"/>
        <v>2.169914380397929E-14</v>
      </c>
      <c r="EF357" s="26">
        <f t="shared" si="222"/>
        <v>1.430170841625922E-14</v>
      </c>
      <c r="EG357" s="26">
        <f t="shared" si="222"/>
        <v>9.3552528737935597E-15</v>
      </c>
      <c r="EH357" s="26">
        <f t="shared" si="222"/>
        <v>6.0739328359704985E-15</v>
      </c>
      <c r="EI357" s="26">
        <f t="shared" si="222"/>
        <v>3.9143122720698691E-15</v>
      </c>
      <c r="EJ357" s="26">
        <f t="shared" si="222"/>
        <v>2.5040085858093698E-15</v>
      </c>
      <c r="EK357" s="26">
        <f t="shared" si="222"/>
        <v>1.5901368391636365E-15</v>
      </c>
      <c r="EL357" s="26">
        <f t="shared" si="222"/>
        <v>1.0024775725161976E-15</v>
      </c>
      <c r="EM357" s="26">
        <f t="shared" si="222"/>
        <v>6.2744999143100549E-16</v>
      </c>
      <c r="EN357" s="26">
        <f t="shared" si="222"/>
        <v>3.8991535181783779E-16</v>
      </c>
      <c r="EO357" s="26">
        <f t="shared" si="222"/>
        <v>2.405860681429208E-16</v>
      </c>
      <c r="EP357" s="26">
        <f t="shared" si="222"/>
        <v>1.4740132343967661E-16</v>
      </c>
      <c r="EQ357" s="26">
        <f t="shared" si="222"/>
        <v>8.967772824651564E-17</v>
      </c>
      <c r="ER357" s="26">
        <f t="shared" si="222"/>
        <v>5.4180294148937088E-17</v>
      </c>
      <c r="ES357" s="26">
        <f t="shared" si="222"/>
        <v>3.2508176489362042E-17</v>
      </c>
      <c r="ET357" s="26">
        <f t="shared" si="222"/>
        <v>1.937131064777091E-17</v>
      </c>
      <c r="EU357" s="26">
        <f t="shared" si="222"/>
        <v>1.1464653240517142E-17</v>
      </c>
      <c r="EV357" s="26">
        <f t="shared" si="222"/>
        <v>6.7393569724663392E-18</v>
      </c>
      <c r="EW357" s="26">
        <f t="shared" si="222"/>
        <v>3.9350607825810087E-18</v>
      </c>
      <c r="EX357" s="26">
        <f t="shared" si="222"/>
        <v>2.2823352538970048E-18</v>
      </c>
      <c r="EY357" s="26">
        <f t="shared" si="222"/>
        <v>1.3149878615168087E-18</v>
      </c>
      <c r="EZ357" s="26">
        <f t="shared" si="222"/>
        <v>7.5265752599973598E-19</v>
      </c>
      <c r="FA357" s="26">
        <f t="shared" si="222"/>
        <v>4.2798173047044685E-19</v>
      </c>
      <c r="FB357" s="26">
        <f t="shared" si="222"/>
        <v>2.4178188669434073E-19</v>
      </c>
      <c r="FC357" s="26">
        <f t="shared" si="222"/>
        <v>1.3570983317682493E-19</v>
      </c>
      <c r="FD357" s="26">
        <f t="shared" si="222"/>
        <v>7.568433004091988E-20</v>
      </c>
      <c r="FE357" s="26">
        <f t="shared" si="222"/>
        <v>4.1939724290191848E-20</v>
      </c>
      <c r="FF357" s="26">
        <f t="shared" si="222"/>
        <v>2.3093392488903117E-20</v>
      </c>
      <c r="FG357" s="26">
        <f t="shared" si="222"/>
        <v>1.2636007210909145E-20</v>
      </c>
      <c r="FH357" s="26">
        <f t="shared" si="222"/>
        <v>6.8708289209318431E-21</v>
      </c>
    </row>
    <row r="358" spans="2:164" ht="19.2" customHeight="1" x14ac:dyDescent="0.3">
      <c r="B358" s="26">
        <f t="shared" si="224"/>
        <v>5.5432070518190713E-9</v>
      </c>
      <c r="C358" s="3">
        <v>135</v>
      </c>
      <c r="D358" s="26">
        <f t="shared" si="220"/>
        <v>9.1230735307396967E-47</v>
      </c>
      <c r="E358" s="26">
        <f t="shared" si="220"/>
        <v>7.937073971743536E-45</v>
      </c>
      <c r="F358" s="26">
        <f t="shared" si="220"/>
        <v>3.4526271777084031E-43</v>
      </c>
      <c r="G358" s="26">
        <f t="shared" si="220"/>
        <v>1.0012618815354495E-41</v>
      </c>
      <c r="H358" s="26">
        <f t="shared" si="220"/>
        <v>2.1777445923395972E-40</v>
      </c>
      <c r="I358" s="26">
        <f t="shared" si="220"/>
        <v>3.7892755906709063E-39</v>
      </c>
      <c r="J358" s="26">
        <f t="shared" si="220"/>
        <v>5.4944496064727584E-38</v>
      </c>
      <c r="K358" s="26">
        <f t="shared" si="220"/>
        <v>6.8288159394732946E-37</v>
      </c>
      <c r="L358" s="26">
        <f t="shared" si="220"/>
        <v>7.426337334177245E-36</v>
      </c>
      <c r="M358" s="26">
        <f t="shared" si="220"/>
        <v>7.1787927563713208E-35</v>
      </c>
      <c r="N358" s="26">
        <f t="shared" si="220"/>
        <v>6.245549698043126E-34</v>
      </c>
      <c r="O358" s="26">
        <f t="shared" si="220"/>
        <v>4.9396620339067587E-33</v>
      </c>
      <c r="P358" s="26">
        <f t="shared" si="220"/>
        <v>3.5812549745824266E-32</v>
      </c>
      <c r="Q358" s="26">
        <f t="shared" si="220"/>
        <v>2.3966860214513191E-31</v>
      </c>
      <c r="R358" s="26">
        <f t="shared" si="220"/>
        <v>1.4893691704733146E-30</v>
      </c>
      <c r="S358" s="26">
        <f t="shared" si="220"/>
        <v>8.6383411887452228E-30</v>
      </c>
      <c r="T358" s="26">
        <f t="shared" si="219"/>
        <v>4.6970980213802214E-29</v>
      </c>
      <c r="U358" s="26">
        <f t="shared" si="219"/>
        <v>2.403808987412214E-28</v>
      </c>
      <c r="V358" s="26">
        <f t="shared" si="219"/>
        <v>1.1618410105825762E-27</v>
      </c>
      <c r="W358" s="26">
        <f t="shared" si="219"/>
        <v>5.3200088379307559E-27</v>
      </c>
      <c r="X358" s="26">
        <f t="shared" si="219"/>
        <v>2.3142038444998901E-26</v>
      </c>
      <c r="Y358" s="26">
        <f t="shared" si="219"/>
        <v>9.5874159272138192E-26</v>
      </c>
      <c r="Z358" s="26">
        <f t="shared" si="219"/>
        <v>3.7913872075799972E-25</v>
      </c>
      <c r="AA358" s="26">
        <f t="shared" si="219"/>
        <v>1.4341334219976559E-24</v>
      </c>
      <c r="AB358" s="26">
        <f t="shared" si="219"/>
        <v>5.1987336547415036E-24</v>
      </c>
      <c r="AC358" s="26">
        <f t="shared" si="219"/>
        <v>1.8091593118500449E-23</v>
      </c>
      <c r="AD358" s="26">
        <f t="shared" si="219"/>
        <v>6.0537253896520416E-23</v>
      </c>
      <c r="AE358" s="26">
        <f t="shared" si="219"/>
        <v>1.950644847776771E-22</v>
      </c>
      <c r="AF358" s="26">
        <f t="shared" si="219"/>
        <v>6.0609322055921466E-22</v>
      </c>
      <c r="AG358" s="26">
        <f t="shared" si="219"/>
        <v>1.8182796616776413E-21</v>
      </c>
      <c r="AH358" s="26">
        <f t="shared" si="219"/>
        <v>5.2730110188651248E-21</v>
      </c>
      <c r="AI358" s="26">
        <f t="shared" si="219"/>
        <v>1.4798450278750551E-20</v>
      </c>
      <c r="AJ358" s="26">
        <f t="shared" ref="AJ358:AY373" si="231">$B358*AJ$221</f>
        <v>4.0233286695353038E-20</v>
      </c>
      <c r="AK358" s="26">
        <f t="shared" si="231"/>
        <v>1.0606957401502173E-19</v>
      </c>
      <c r="AL358" s="26">
        <f t="shared" si="231"/>
        <v>2.7141332174432016E-19</v>
      </c>
      <c r="AM358" s="26">
        <f t="shared" si="231"/>
        <v>6.7465597119302252E-19</v>
      </c>
      <c r="AN358" s="26">
        <f t="shared" si="231"/>
        <v>1.6304185970498099E-18</v>
      </c>
      <c r="AO358" s="26">
        <f t="shared" si="231"/>
        <v>3.8336869714414519E-18</v>
      </c>
      <c r="AP358" s="26">
        <f t="shared" si="231"/>
        <v>8.777125434615951E-18</v>
      </c>
      <c r="AQ358" s="26">
        <f t="shared" si="231"/>
        <v>1.9579741354143231E-17</v>
      </c>
      <c r="AR358" s="26">
        <f t="shared" si="231"/>
        <v>4.2585937445261635E-17</v>
      </c>
      <c r="AS358" s="26">
        <f t="shared" si="231"/>
        <v>9.0365281896042878E-17</v>
      </c>
      <c r="AT358" s="26">
        <f t="shared" si="231"/>
        <v>1.8718522678466001E-16</v>
      </c>
      <c r="AU358" s="26">
        <f t="shared" si="231"/>
        <v>3.7872359837826607E-16</v>
      </c>
      <c r="AV358" s="26">
        <f t="shared" si="231"/>
        <v>7.4883984224793191E-16</v>
      </c>
      <c r="AW358" s="26">
        <f t="shared" si="231"/>
        <v>1.4477570283459991E-15</v>
      </c>
      <c r="AX358" s="26">
        <f t="shared" si="231"/>
        <v>2.7381491623065676E-15</v>
      </c>
      <c r="AY358" s="26">
        <f t="shared" si="231"/>
        <v>5.0684888749079319E-15</v>
      </c>
      <c r="AZ358" s="26">
        <f t="shared" ref="AZ358:BN372" si="232">$B358*AZ$221</f>
        <v>9.1866360857706008E-15</v>
      </c>
      <c r="BA358" s="26">
        <f t="shared" si="232"/>
        <v>1.6310966111470263E-14</v>
      </c>
      <c r="BB358" s="26">
        <f t="shared" si="232"/>
        <v>2.838108103395835E-14</v>
      </c>
      <c r="BC358" s="26">
        <f t="shared" si="232"/>
        <v>4.8414785293222958E-14</v>
      </c>
      <c r="BD358" s="26">
        <f t="shared" si="232"/>
        <v>8.1001660009814906E-14</v>
      </c>
      <c r="BE358" s="26">
        <f t="shared" si="232"/>
        <v>1.3296498907271513E-13</v>
      </c>
      <c r="BF358" s="26">
        <f t="shared" si="232"/>
        <v>2.1422137128381931E-13</v>
      </c>
      <c r="BG358" s="26">
        <f t="shared" si="232"/>
        <v>3.3885926003076975E-13</v>
      </c>
      <c r="BH358" s="26">
        <f t="shared" si="232"/>
        <v>5.2644206469065962E-13</v>
      </c>
      <c r="BI358" s="26">
        <f t="shared" si="232"/>
        <v>8.0351683558048133E-13</v>
      </c>
      <c r="BJ358" s="26">
        <f t="shared" si="232"/>
        <v>1.2052752533707155E-12</v>
      </c>
      <c r="BK358" s="26">
        <f t="shared" si="232"/>
        <v>1.7772702888686809E-12</v>
      </c>
      <c r="BL358" s="26">
        <f t="shared" si="232"/>
        <v>2.5770419188595968E-12</v>
      </c>
      <c r="BM358" s="26">
        <f t="shared" si="232"/>
        <v>3.6754532285374576E-12</v>
      </c>
      <c r="BN358" s="26">
        <f t="shared" si="232"/>
        <v>5.1574908206896553E-12</v>
      </c>
      <c r="BO358" s="26">
        <f t="shared" si="229"/>
        <v>7.1222492285714224E-12</v>
      </c>
      <c r="BP358" s="26">
        <f t="shared" si="229"/>
        <v>9.6818075450893055E-12</v>
      </c>
      <c r="BQ358" s="26">
        <f t="shared" si="229"/>
        <v>1.2958727021888735E-11</v>
      </c>
      <c r="BR358" s="26">
        <f t="shared" si="229"/>
        <v>1.7081958347035135E-11</v>
      </c>
      <c r="BS358" s="26">
        <f t="shared" si="229"/>
        <v>2.2181050390926252E-11</v>
      </c>
      <c r="BT358" s="26">
        <f t="shared" si="229"/>
        <v>2.8378696823685015E-11</v>
      </c>
      <c r="BU358" s="26">
        <f t="shared" si="229"/>
        <v>3.5781835125515977E-11</v>
      </c>
      <c r="BV358" s="26">
        <f t="shared" si="229"/>
        <v>4.447170937028408E-11</v>
      </c>
      <c r="BW358" s="26">
        <f t="shared" si="229"/>
        <v>5.4493503031193256E-11</v>
      </c>
      <c r="BX358" s="26">
        <f t="shared" si="229"/>
        <v>6.5846316162691799E-11</v>
      </c>
      <c r="BY358" s="26">
        <f t="shared" si="229"/>
        <v>7.8474376796632788E-11</v>
      </c>
      <c r="BZ358" s="26">
        <f t="shared" si="229"/>
        <v>9.2260415963608675E-11</v>
      </c>
      <c r="CA358" s="26">
        <f t="shared" si="229"/>
        <v>1.0702208251778613E-10</v>
      </c>
      <c r="CB358" s="26">
        <f t="shared" si="229"/>
        <v>1.2251212077693951E-10</v>
      </c>
      <c r="CC358" s="26">
        <f t="shared" si="229"/>
        <v>1.3842278581290559E-10</v>
      </c>
      <c r="CD358" s="26">
        <f t="shared" si="229"/>
        <v>1.5439464571439485E-10</v>
      </c>
      <c r="CE358" s="26">
        <f t="shared" si="230"/>
        <v>1.7002954654623199E-10</v>
      </c>
      <c r="CF358" s="26">
        <f t="shared" si="230"/>
        <v>1.8490713186902731E-10</v>
      </c>
      <c r="CG358" s="26">
        <f t="shared" si="230"/>
        <v>1.9860395645191821E-10</v>
      </c>
      <c r="CH358" s="26">
        <f t="shared" si="230"/>
        <v>2.1071395379654752E-10</v>
      </c>
      <c r="CI358" s="26">
        <f t="shared" si="230"/>
        <v>2.2086884313614007E-10</v>
      </c>
      <c r="CJ358" s="26">
        <f t="shared" si="230"/>
        <v>2.2875701610528792E-10</v>
      </c>
      <c r="CK358" s="26">
        <f t="shared" si="230"/>
        <v>2.3413953413129469E-10</v>
      </c>
      <c r="CL358" s="26">
        <f t="shared" si="230"/>
        <v>2.3686208685375164E-10</v>
      </c>
      <c r="CM358" s="26">
        <f t="shared" si="230"/>
        <v>2.3686208685375169E-10</v>
      </c>
      <c r="CN358" s="26">
        <f t="shared" si="230"/>
        <v>2.3417047223041358E-10</v>
      </c>
      <c r="CO358" s="26">
        <f t="shared" si="230"/>
        <v>2.2890821442748299E-10</v>
      </c>
      <c r="CP358" s="26">
        <f t="shared" si="230"/>
        <v>2.2127794061323346E-10</v>
      </c>
      <c r="CQ358" s="26">
        <f t="shared" si="230"/>
        <v>2.1155143772913544E-10</v>
      </c>
      <c r="CR358" s="26">
        <f t="shared" si="230"/>
        <v>2.000540769829867E-10</v>
      </c>
      <c r="CS358" s="26">
        <f t="shared" si="230"/>
        <v>1.8714736233892318E-10</v>
      </c>
      <c r="CT358" s="26">
        <f t="shared" si="230"/>
        <v>1.7321085663283312E-10</v>
      </c>
      <c r="CU358" s="26">
        <f t="shared" si="230"/>
        <v>1.5862467923217353E-10</v>
      </c>
      <c r="CV358" s="26">
        <f t="shared" si="230"/>
        <v>1.4375361555415695E-10</v>
      </c>
      <c r="CW358" s="26">
        <f t="shared" si="230"/>
        <v>1.2893365518774915E-10</v>
      </c>
      <c r="CX358" s="26">
        <f t="shared" si="230"/>
        <v>1.1446151021769545E-10</v>
      </c>
      <c r="CY358" s="26">
        <f t="shared" si="230"/>
        <v>1.0058738776706589E-10</v>
      </c>
      <c r="CZ358" s="26">
        <f t="shared" si="230"/>
        <v>8.7511027357347332E-11</v>
      </c>
      <c r="DA358" s="26">
        <f t="shared" si="230"/>
        <v>7.5380785941477454E-11</v>
      </c>
      <c r="DB358" s="26">
        <f t="shared" si="230"/>
        <v>6.4295376244201184E-11</v>
      </c>
      <c r="DC358" s="26">
        <f t="shared" si="230"/>
        <v>5.4307744982966291E-11</v>
      </c>
      <c r="DD358" s="26">
        <f t="shared" si="230"/>
        <v>4.5430517437673618E-11</v>
      </c>
      <c r="DE358" s="26">
        <f t="shared" si="230"/>
        <v>3.7642428734072431E-11</v>
      </c>
      <c r="DF358" s="26">
        <f t="shared" si="230"/>
        <v>3.0895200942116007E-11</v>
      </c>
      <c r="DG358" s="26">
        <f t="shared" si="230"/>
        <v>2.5120397027701845E-11</v>
      </c>
      <c r="DH358" s="26">
        <f t="shared" si="230"/>
        <v>2.0235875383426509E-11</v>
      </c>
      <c r="DI358" s="26">
        <f t="shared" si="230"/>
        <v>1.6151570260166096E-11</v>
      </c>
      <c r="DJ358" s="26">
        <f t="shared" si="230"/>
        <v>1.2774423751222275E-11</v>
      </c>
      <c r="DK358" s="26">
        <f t="shared" si="230"/>
        <v>1.0012386183390432E-11</v>
      </c>
      <c r="DL358" s="26">
        <f t="shared" si="230"/>
        <v>7.7774785531693793E-12</v>
      </c>
      <c r="DM358" s="26">
        <f t="shared" si="230"/>
        <v>5.9879702135020834E-12</v>
      </c>
      <c r="DN358" s="26">
        <f t="shared" si="230"/>
        <v>4.5697667418831662E-12</v>
      </c>
      <c r="DO358" s="26">
        <f t="shared" si="230"/>
        <v>3.4571278829898771E-12</v>
      </c>
      <c r="DP358" s="26">
        <f t="shared" si="230"/>
        <v>2.5928459122424034E-12</v>
      </c>
      <c r="DQ358" s="26">
        <f t="shared" si="230"/>
        <v>1.928013627052032E-12</v>
      </c>
      <c r="DR358" s="26">
        <f t="shared" si="230"/>
        <v>1.4215015724875296E-12</v>
      </c>
      <c r="DS358" s="26">
        <f t="shared" si="230"/>
        <v>1.0392490487934009E-12</v>
      </c>
      <c r="DT358" s="26">
        <f t="shared" si="230"/>
        <v>7.5345556037521238E-13</v>
      </c>
      <c r="DU358" s="26">
        <f t="shared" si="230"/>
        <v>5.417407748152344E-13</v>
      </c>
      <c r="DV358" s="26">
        <f t="shared" si="230"/>
        <v>3.8632333941742245E-13</v>
      </c>
      <c r="DW358" s="26">
        <f t="shared" si="230"/>
        <v>2.7325309373427563E-13</v>
      </c>
      <c r="DX358" s="26">
        <f t="shared" si="222"/>
        <v>1.9171789641033807E-13</v>
      </c>
      <c r="DY358" s="26">
        <f t="shared" si="222"/>
        <v>1.3343565590159609E-13</v>
      </c>
      <c r="DZ358" s="26">
        <f t="shared" si="222"/>
        <v>9.2134143360625516E-14</v>
      </c>
      <c r="EA358" s="26">
        <f t="shared" si="222"/>
        <v>6.3115515530506769E-14</v>
      </c>
      <c r="EB358" s="26">
        <f t="shared" si="222"/>
        <v>4.2898826962141532E-14</v>
      </c>
      <c r="EC358" s="26">
        <f t="shared" si="222"/>
        <v>2.8931767020979081E-14</v>
      </c>
      <c r="ED358" s="26">
        <f t="shared" si="222"/>
        <v>1.9362028698655285E-14</v>
      </c>
      <c r="EE358" s="26">
        <f t="shared" si="222"/>
        <v>1.2858751883839712E-14</v>
      </c>
      <c r="EF358" s="26">
        <f t="shared" si="222"/>
        <v>8.4750864688944399E-15</v>
      </c>
      <c r="EG358" s="26">
        <f t="shared" si="222"/>
        <v>5.5438535548406853E-15</v>
      </c>
      <c r="EH358" s="26">
        <f t="shared" si="222"/>
        <v>3.5993676065010733E-15</v>
      </c>
      <c r="EI358" s="26">
        <f t="shared" si="222"/>
        <v>2.3195924575229095E-15</v>
      </c>
      <c r="EJ358" s="26">
        <f t="shared" si="222"/>
        <v>1.4838569397389012E-15</v>
      </c>
      <c r="EK358" s="26">
        <f t="shared" si="222"/>
        <v>9.4230331209697939E-16</v>
      </c>
      <c r="EL358" s="26">
        <f t="shared" si="222"/>
        <v>5.9406078371330839E-16</v>
      </c>
      <c r="EM358" s="26">
        <f t="shared" si="222"/>
        <v>3.7182221714430335E-16</v>
      </c>
      <c r="EN358" s="26">
        <f t="shared" si="222"/>
        <v>2.3106094922538773E-16</v>
      </c>
      <c r="EO358" s="26">
        <f t="shared" si="222"/>
        <v>1.4256952186247304E-16</v>
      </c>
      <c r="EP358" s="26">
        <f t="shared" si="222"/>
        <v>8.734893240869815E-17</v>
      </c>
      <c r="EQ358" s="26">
        <f t="shared" si="222"/>
        <v>5.314235747941722E-17</v>
      </c>
      <c r="ER358" s="26">
        <f t="shared" si="222"/>
        <v>3.2106840977148237E-17</v>
      </c>
      <c r="ES358" s="26">
        <f t="shared" si="222"/>
        <v>1.9264104586288814E-17</v>
      </c>
      <c r="ET358" s="26">
        <f t="shared" si="222"/>
        <v>1.1479295198679176E-17</v>
      </c>
      <c r="EU358" s="26">
        <f t="shared" si="222"/>
        <v>6.793868586973191E-18</v>
      </c>
      <c r="EV358" s="26">
        <f t="shared" si="222"/>
        <v>3.9936930207208346E-18</v>
      </c>
      <c r="EW358" s="26">
        <f t="shared" si="222"/>
        <v>2.3318878711591405E-18</v>
      </c>
      <c r="EX358" s="26">
        <f t="shared" si="222"/>
        <v>1.3524949652723131E-18</v>
      </c>
      <c r="EY358" s="26">
        <f t="shared" si="222"/>
        <v>7.7925206608404283E-19</v>
      </c>
      <c r="EZ358" s="26">
        <f t="shared" si="222"/>
        <v>4.4601927466651485E-19</v>
      </c>
      <c r="FA358" s="26">
        <f t="shared" si="222"/>
        <v>2.5361880324174888E-19</v>
      </c>
      <c r="FB358" s="26">
        <f t="shared" si="222"/>
        <v>1.4327815507812932E-19</v>
      </c>
      <c r="FC358" s="26">
        <f t="shared" si="222"/>
        <v>8.0420641882563746E-20</v>
      </c>
      <c r="FD358" s="26">
        <f t="shared" si="222"/>
        <v>4.4849973357582617E-20</v>
      </c>
      <c r="FE358" s="26">
        <f t="shared" si="222"/>
        <v>2.4853169949743573E-20</v>
      </c>
      <c r="FF358" s="26">
        <f t="shared" si="222"/>
        <v>1.3684973326757545E-20</v>
      </c>
      <c r="FG358" s="26">
        <f t="shared" si="222"/>
        <v>7.4880042731314221E-21</v>
      </c>
      <c r="FH358" s="26">
        <f t="shared" si="222"/>
        <v>4.0716023235152083E-21</v>
      </c>
    </row>
    <row r="359" spans="2:164" ht="19.2" customHeight="1" x14ac:dyDescent="0.3">
      <c r="B359" s="26">
        <f t="shared" si="224"/>
        <v>3.2607100304818215E-9</v>
      </c>
      <c r="C359" s="3">
        <v>136</v>
      </c>
      <c r="D359" s="26">
        <f t="shared" si="220"/>
        <v>5.3665138416116108E-47</v>
      </c>
      <c r="E359" s="26">
        <f t="shared" si="220"/>
        <v>4.6688670422021011E-45</v>
      </c>
      <c r="F359" s="26">
        <f t="shared" si="220"/>
        <v>2.0309571633578933E-43</v>
      </c>
      <c r="G359" s="26">
        <f t="shared" si="220"/>
        <v>5.8897757737379659E-42</v>
      </c>
      <c r="H359" s="26">
        <f t="shared" si="220"/>
        <v>1.2810262307880042E-40</v>
      </c>
      <c r="I359" s="26">
        <f t="shared" si="220"/>
        <v>2.2289856415711312E-39</v>
      </c>
      <c r="J359" s="26">
        <f t="shared" si="220"/>
        <v>3.2320291802781079E-38</v>
      </c>
      <c r="K359" s="26">
        <f t="shared" si="220"/>
        <v>4.0169505526313683E-37</v>
      </c>
      <c r="L359" s="26">
        <f t="shared" si="220"/>
        <v>4.3684337259866343E-36</v>
      </c>
      <c r="M359" s="26">
        <f t="shared" si="220"/>
        <v>4.2228192684537372E-35</v>
      </c>
      <c r="N359" s="26">
        <f t="shared" si="220"/>
        <v>3.6738527635547964E-34</v>
      </c>
      <c r="O359" s="26">
        <f t="shared" si="220"/>
        <v>2.9056835493569299E-33</v>
      </c>
      <c r="P359" s="26">
        <f t="shared" si="220"/>
        <v>2.1066205732837897E-32</v>
      </c>
      <c r="Q359" s="26">
        <f t="shared" si="220"/>
        <v>1.4098153067360765E-31</v>
      </c>
      <c r="R359" s="26">
        <f t="shared" si="220"/>
        <v>8.7609951204313028E-31</v>
      </c>
      <c r="S359" s="26">
        <f t="shared" si="220"/>
        <v>5.0813771698501542E-30</v>
      </c>
      <c r="T359" s="26">
        <f t="shared" ref="T359:AI374" si="233">$B359*T$221</f>
        <v>2.762998836106025E-29</v>
      </c>
      <c r="U359" s="26">
        <f t="shared" si="233"/>
        <v>1.4140052867130735E-28</v>
      </c>
      <c r="V359" s="26">
        <f t="shared" si="233"/>
        <v>6.8343588857798908E-28</v>
      </c>
      <c r="W359" s="26">
        <f t="shared" si="233"/>
        <v>3.1294169634886944E-27</v>
      </c>
      <c r="X359" s="26">
        <f t="shared" si="233"/>
        <v>1.3612963791175886E-26</v>
      </c>
      <c r="Y359" s="26">
        <f t="shared" si="233"/>
        <v>5.6396564277728605E-26</v>
      </c>
      <c r="Z359" s="26">
        <f t="shared" si="233"/>
        <v>2.2302277691647145E-25</v>
      </c>
      <c r="AA359" s="26">
        <f t="shared" si="233"/>
        <v>8.4360789529274264E-25</v>
      </c>
      <c r="AB359" s="26">
        <f t="shared" si="233"/>
        <v>3.0580786204361925E-24</v>
      </c>
      <c r="AC359" s="26">
        <f t="shared" si="233"/>
        <v>1.0642113599117959E-23</v>
      </c>
      <c r="AD359" s="26">
        <f t="shared" si="233"/>
        <v>3.5610149350894521E-23</v>
      </c>
      <c r="AE359" s="26">
        <f t="shared" si="233"/>
        <v>1.147438145751047E-22</v>
      </c>
      <c r="AF359" s="26">
        <f t="shared" si="233"/>
        <v>3.5652542385836316E-22</v>
      </c>
      <c r="AG359" s="26">
        <f t="shared" si="233"/>
        <v>1.0695762715750881E-21</v>
      </c>
      <c r="AH359" s="26">
        <f t="shared" si="233"/>
        <v>3.1017711875677344E-21</v>
      </c>
      <c r="AI359" s="26">
        <f t="shared" si="233"/>
        <v>8.7049707522062461E-21</v>
      </c>
      <c r="AJ359" s="26">
        <f t="shared" si="231"/>
        <v>2.3666639232560719E-20</v>
      </c>
      <c r="AK359" s="26">
        <f t="shared" si="231"/>
        <v>6.2393867067660127E-20</v>
      </c>
      <c r="AL359" s="26">
        <f t="shared" si="231"/>
        <v>1.5965489514371848E-19</v>
      </c>
      <c r="AM359" s="26">
        <f t="shared" si="231"/>
        <v>3.9685645364295626E-19</v>
      </c>
      <c r="AN359" s="26">
        <f t="shared" si="231"/>
        <v>9.5906976297048076E-19</v>
      </c>
      <c r="AO359" s="26">
        <f t="shared" si="231"/>
        <v>2.2551099832008644E-18</v>
      </c>
      <c r="AP359" s="26">
        <f t="shared" si="231"/>
        <v>5.1630149615388183E-18</v>
      </c>
      <c r="AQ359" s="26">
        <f t="shared" si="231"/>
        <v>1.1517494914201953E-17</v>
      </c>
      <c r="AR359" s="26">
        <f t="shared" si="231"/>
        <v>2.5050551438389313E-17</v>
      </c>
      <c r="AS359" s="26">
        <f t="shared" si="231"/>
        <v>5.3156048174143113E-17</v>
      </c>
      <c r="AT359" s="26">
        <f t="shared" si="231"/>
        <v>1.1010895693215345E-16</v>
      </c>
      <c r="AU359" s="26">
        <f t="shared" si="231"/>
        <v>2.2277858728133397E-16</v>
      </c>
      <c r="AV359" s="26">
        <f t="shared" si="231"/>
        <v>4.4049402485172664E-16</v>
      </c>
      <c r="AW359" s="26">
        <f t="shared" si="231"/>
        <v>8.5162178138000339E-16</v>
      </c>
      <c r="AX359" s="26">
        <f t="shared" si="231"/>
        <v>1.6106759778274001E-15</v>
      </c>
      <c r="AY359" s="26">
        <f t="shared" si="231"/>
        <v>2.9814640440635028E-15</v>
      </c>
      <c r="AZ359" s="26">
        <f t="shared" si="232"/>
        <v>5.4039035798650845E-15</v>
      </c>
      <c r="BA359" s="26">
        <f t="shared" si="232"/>
        <v>9.594685947923728E-15</v>
      </c>
      <c r="BB359" s="26">
        <f t="shared" si="232"/>
        <v>1.6694753549387339E-14</v>
      </c>
      <c r="BC359" s="26">
        <f t="shared" si="232"/>
        <v>2.8479285466601871E-14</v>
      </c>
      <c r="BD359" s="26">
        <f t="shared" si="232"/>
        <v>4.7648035299891334E-14</v>
      </c>
      <c r="BE359" s="26">
        <f t="shared" si="232"/>
        <v>7.821469945453867E-14</v>
      </c>
      <c r="BF359" s="26">
        <f t="shared" si="232"/>
        <v>1.260125713434237E-13</v>
      </c>
      <c r="BG359" s="26">
        <f t="shared" si="232"/>
        <v>1.9932897648868898E-13</v>
      </c>
      <c r="BH359" s="26">
        <f t="shared" si="232"/>
        <v>3.0967180275921296E-13</v>
      </c>
      <c r="BI359" s="26">
        <f t="shared" si="232"/>
        <v>4.7265696210616771E-13</v>
      </c>
      <c r="BJ359" s="26">
        <f t="shared" si="232"/>
        <v>7.0898544315924763E-13</v>
      </c>
      <c r="BK359" s="26">
        <f t="shared" si="232"/>
        <v>1.0454531110992289E-12</v>
      </c>
      <c r="BL359" s="26">
        <f t="shared" si="232"/>
        <v>1.5159070110938873E-12</v>
      </c>
      <c r="BM359" s="26">
        <f t="shared" si="232"/>
        <v>2.1620313109043966E-12</v>
      </c>
      <c r="BN359" s="26">
        <f t="shared" si="232"/>
        <v>3.0338181298174581E-12</v>
      </c>
      <c r="BO359" s="26">
        <f t="shared" si="229"/>
        <v>4.1895583697479145E-12</v>
      </c>
      <c r="BP359" s="26">
        <f t="shared" si="229"/>
        <v>5.6951809088760871E-12</v>
      </c>
      <c r="BQ359" s="26">
        <f t="shared" si="229"/>
        <v>7.6227806011110565E-12</v>
      </c>
      <c r="BR359" s="26">
        <f t="shared" si="229"/>
        <v>1.0048210792373655E-11</v>
      </c>
      <c r="BS359" s="26">
        <f t="shared" si="229"/>
        <v>1.3047676700544914E-11</v>
      </c>
      <c r="BT359" s="26">
        <f t="shared" si="229"/>
        <v>1.6693351072755968E-11</v>
      </c>
      <c r="BU359" s="26">
        <f t="shared" si="229"/>
        <v>2.1048138309127142E-11</v>
      </c>
      <c r="BV359" s="26">
        <f t="shared" si="229"/>
        <v>2.6159829041343694E-11</v>
      </c>
      <c r="BW359" s="26">
        <f t="shared" si="229"/>
        <v>3.2055001783055005E-11</v>
      </c>
      <c r="BX359" s="26">
        <f t="shared" si="229"/>
        <v>3.8733127154524764E-11</v>
      </c>
      <c r="BY359" s="26">
        <f t="shared" si="229"/>
        <v>4.616139811566655E-11</v>
      </c>
      <c r="BZ359" s="26">
        <f t="shared" si="229"/>
        <v>5.4270832919770059E-11</v>
      </c>
      <c r="CA359" s="26">
        <f t="shared" si="229"/>
        <v>6.2954166186933307E-11</v>
      </c>
      <c r="CB359" s="26">
        <f t="shared" si="229"/>
        <v>7.2065953398200042E-11</v>
      </c>
      <c r="CC359" s="26">
        <f t="shared" si="229"/>
        <v>8.1425168125238957E-11</v>
      </c>
      <c r="CD359" s="26">
        <f t="shared" si="229"/>
        <v>9.0820379831997384E-11</v>
      </c>
      <c r="CE359" s="26">
        <f t="shared" si="230"/>
        <v>1.0001738032131339E-10</v>
      </c>
      <c r="CF359" s="26">
        <f t="shared" si="230"/>
        <v>1.0876890109942833E-10</v>
      </c>
      <c r="CG359" s="26">
        <f t="shared" si="230"/>
        <v>1.1682585673642301E-10</v>
      </c>
      <c r="CH359" s="26">
        <f t="shared" si="230"/>
        <v>1.2394938458620499E-10</v>
      </c>
      <c r="CI359" s="26">
        <f t="shared" si="230"/>
        <v>1.299228489036124E-10</v>
      </c>
      <c r="CJ359" s="26">
        <f t="shared" si="230"/>
        <v>1.3456295065016997E-10</v>
      </c>
      <c r="CK359" s="26">
        <f t="shared" si="230"/>
        <v>1.3772913772429163E-10</v>
      </c>
      <c r="CL359" s="26">
        <f t="shared" si="230"/>
        <v>1.3933063932573689E-10</v>
      </c>
      <c r="CM359" s="26">
        <f t="shared" si="230"/>
        <v>1.3933063932573691E-10</v>
      </c>
      <c r="CN359" s="26">
        <f t="shared" si="230"/>
        <v>1.3774733660612624E-10</v>
      </c>
      <c r="CO359" s="26">
        <f t="shared" si="230"/>
        <v>1.3465189083969649E-10</v>
      </c>
      <c r="CP359" s="26">
        <f t="shared" si="230"/>
        <v>1.3016349447837321E-10</v>
      </c>
      <c r="CQ359" s="26">
        <f t="shared" si="230"/>
        <v>1.2444202219360964E-10</v>
      </c>
      <c r="CR359" s="26">
        <f t="shared" si="230"/>
        <v>1.1767886881352212E-10</v>
      </c>
      <c r="CS359" s="26">
        <f t="shared" si="230"/>
        <v>1.1008668372877884E-10</v>
      </c>
      <c r="CT359" s="26">
        <f t="shared" si="230"/>
        <v>1.0188873919578465E-10</v>
      </c>
      <c r="CU359" s="26">
        <f t="shared" si="230"/>
        <v>9.3308634842455445E-11</v>
      </c>
      <c r="CV359" s="26">
        <f t="shared" si="230"/>
        <v>8.456095032597506E-11</v>
      </c>
      <c r="CW359" s="26">
        <f t="shared" si="230"/>
        <v>7.5843326581029253E-11</v>
      </c>
      <c r="CX359" s="26">
        <f t="shared" si="230"/>
        <v>6.7330300128056445E-11</v>
      </c>
      <c r="CY359" s="26">
        <f t="shared" si="230"/>
        <v>5.916905162768608E-11</v>
      </c>
      <c r="CZ359" s="26">
        <f t="shared" si="230"/>
        <v>5.14770749160869E-11</v>
      </c>
      <c r="DA359" s="26">
        <f t="shared" si="230"/>
        <v>4.4341638789104585E-11</v>
      </c>
      <c r="DB359" s="26">
        <f t="shared" si="230"/>
        <v>3.7820809555412639E-11</v>
      </c>
      <c r="DC359" s="26">
        <f t="shared" si="230"/>
        <v>3.1945732342921496E-11</v>
      </c>
      <c r="DD359" s="26">
        <f t="shared" si="230"/>
        <v>2.6723833786866956E-11</v>
      </c>
      <c r="DE359" s="26">
        <f t="shared" si="230"/>
        <v>2.2142605137689766E-11</v>
      </c>
      <c r="DF359" s="26">
        <f t="shared" si="230"/>
        <v>1.8173647613009498E-11</v>
      </c>
      <c r="DG359" s="26">
        <f t="shared" si="230"/>
        <v>1.4776704133942329E-11</v>
      </c>
      <c r="DH359" s="26">
        <f t="shared" si="230"/>
        <v>1.1903456107898E-11</v>
      </c>
      <c r="DI359" s="26">
        <f t="shared" si="230"/>
        <v>9.5009236824506876E-12</v>
      </c>
      <c r="DJ359" s="26">
        <f t="shared" si="230"/>
        <v>7.5143669124837264E-12</v>
      </c>
      <c r="DK359" s="26">
        <f t="shared" si="230"/>
        <v>5.8896389314061626E-12</v>
      </c>
      <c r="DL359" s="26">
        <f t="shared" si="230"/>
        <v>4.5749873842173028E-12</v>
      </c>
      <c r="DM359" s="26">
        <f t="shared" si="230"/>
        <v>3.522335419707124E-12</v>
      </c>
      <c r="DN359" s="26">
        <f t="shared" si="230"/>
        <v>2.6880980834606981E-12</v>
      </c>
      <c r="DO359" s="26">
        <f t="shared" si="230"/>
        <v>2.0336046370528782E-12</v>
      </c>
      <c r="DP359" s="26">
        <f t="shared" si="230"/>
        <v>1.5252034777896559E-12</v>
      </c>
      <c r="DQ359" s="26">
        <f t="shared" si="230"/>
        <v>1.1341256629717889E-12</v>
      </c>
      <c r="DR359" s="26">
        <f t="shared" si="230"/>
        <v>8.3617739558090349E-13</v>
      </c>
      <c r="DS359" s="26">
        <f t="shared" si="230"/>
        <v>6.1132296987847384E-13</v>
      </c>
      <c r="DT359" s="26">
        <f t="shared" si="230"/>
        <v>4.4320915316189168E-13</v>
      </c>
      <c r="DU359" s="26">
        <f t="shared" si="230"/>
        <v>3.1867104400896291E-13</v>
      </c>
      <c r="DV359" s="26">
        <f t="shared" si="230"/>
        <v>2.2724902318672012E-13</v>
      </c>
      <c r="DW359" s="26">
        <f t="shared" si="230"/>
        <v>1.6073711396133933E-13</v>
      </c>
      <c r="DX359" s="26">
        <f t="shared" si="222"/>
        <v>1.1277523318255233E-13</v>
      </c>
      <c r="DY359" s="26">
        <f t="shared" si="222"/>
        <v>7.8491562295056873E-14</v>
      </c>
      <c r="DZ359" s="26">
        <f t="shared" si="222"/>
        <v>5.4196554918015252E-14</v>
      </c>
      <c r="EA359" s="26">
        <f t="shared" si="222"/>
        <v>3.7126773841474737E-14</v>
      </c>
      <c r="EB359" s="26">
        <f t="shared" si="222"/>
        <v>2.5234604095377488E-14</v>
      </c>
      <c r="EC359" s="26">
        <f t="shared" si="222"/>
        <v>1.7018686482928949E-14</v>
      </c>
      <c r="ED359" s="26">
        <f t="shared" si="222"/>
        <v>1.1389428646267867E-14</v>
      </c>
      <c r="EE359" s="26">
        <f t="shared" si="222"/>
        <v>7.5639716963763353E-15</v>
      </c>
      <c r="EF359" s="26">
        <f t="shared" si="222"/>
        <v>4.9853449817026345E-15</v>
      </c>
      <c r="EG359" s="26">
        <f t="shared" si="222"/>
        <v>3.2610903263768887E-15</v>
      </c>
      <c r="EH359" s="26">
        <f t="shared" si="222"/>
        <v>2.1172750626476997E-15</v>
      </c>
      <c r="EI359" s="26">
        <f t="shared" si="222"/>
        <v>1.3644661514840706E-15</v>
      </c>
      <c r="EJ359" s="26">
        <f t="shared" si="222"/>
        <v>8.7285702337582818E-16</v>
      </c>
      <c r="EK359" s="26">
        <f t="shared" si="222"/>
        <v>5.5429606593940216E-16</v>
      </c>
      <c r="EL359" s="26">
        <f t="shared" si="222"/>
        <v>3.4944751983135948E-16</v>
      </c>
      <c r="EM359" s="26">
        <f t="shared" si="222"/>
        <v>2.187189512613559E-16</v>
      </c>
      <c r="EN359" s="26">
        <f t="shared" si="222"/>
        <v>1.359182054266993E-16</v>
      </c>
      <c r="EO359" s="26">
        <f t="shared" si="222"/>
        <v>8.3864424624984524E-17</v>
      </c>
      <c r="EP359" s="26">
        <f t="shared" si="222"/>
        <v>5.1381724946293265E-17</v>
      </c>
      <c r="EQ359" s="26">
        <f t="shared" si="222"/>
        <v>3.1260210282010274E-17</v>
      </c>
      <c r="ER359" s="26">
        <f t="shared" si="222"/>
        <v>1.8886377045381401E-17</v>
      </c>
      <c r="ES359" s="26">
        <f t="shared" ref="ES359:FH374" si="234">$B359*ES$221</f>
        <v>1.1331826227228766E-17</v>
      </c>
      <c r="ET359" s="26">
        <f t="shared" si="234"/>
        <v>6.7525265874583695E-18</v>
      </c>
      <c r="EU359" s="26">
        <f t="shared" si="234"/>
        <v>3.9963932864548367E-18</v>
      </c>
      <c r="EV359" s="26">
        <f t="shared" si="234"/>
        <v>2.3492311886593254E-18</v>
      </c>
      <c r="EW359" s="26">
        <f t="shared" si="234"/>
        <v>1.371698747740677E-18</v>
      </c>
      <c r="EX359" s="26">
        <f t="shared" si="234"/>
        <v>7.9558527368959949E-19</v>
      </c>
      <c r="EY359" s="26">
        <f t="shared" si="234"/>
        <v>4.5838356828473313E-19</v>
      </c>
      <c r="EZ359" s="26">
        <f t="shared" si="234"/>
        <v>2.6236427921559817E-19</v>
      </c>
      <c r="FA359" s="26">
        <f t="shared" si="234"/>
        <v>1.4918753131867649E-19</v>
      </c>
      <c r="FB359" s="26">
        <f t="shared" si="234"/>
        <v>8.4281267693017633E-20</v>
      </c>
      <c r="FC359" s="26">
        <f t="shared" si="234"/>
        <v>4.7306259930920066E-20</v>
      </c>
      <c r="FD359" s="26">
        <f t="shared" si="234"/>
        <v>2.6382337269166364E-20</v>
      </c>
      <c r="FE359" s="26">
        <f t="shared" si="234"/>
        <v>1.4619511735143346E-20</v>
      </c>
      <c r="FF359" s="26">
        <f t="shared" si="234"/>
        <v>8.0499843098574158E-21</v>
      </c>
      <c r="FG359" s="26">
        <f t="shared" si="234"/>
        <v>4.4047083959596807E-21</v>
      </c>
      <c r="FH359" s="26">
        <f t="shared" si="234"/>
        <v>2.3950601903030746E-21</v>
      </c>
    </row>
    <row r="360" spans="2:164" ht="19.2" customHeight="1" x14ac:dyDescent="0.3">
      <c r="B360" s="26">
        <f t="shared" si="224"/>
        <v>1.9040642513762551E-9</v>
      </c>
      <c r="C360" s="3">
        <v>137</v>
      </c>
      <c r="D360" s="26">
        <f t="shared" si="220"/>
        <v>3.1337307104301526E-47</v>
      </c>
      <c r="E360" s="26">
        <f t="shared" si="220"/>
        <v>2.7263457180742324E-45</v>
      </c>
      <c r="F360" s="26">
        <f t="shared" si="220"/>
        <v>1.1859603873622791E-43</v>
      </c>
      <c r="G360" s="26">
        <f t="shared" si="220"/>
        <v>3.4392851233506526E-42</v>
      </c>
      <c r="H360" s="26">
        <f t="shared" si="220"/>
        <v>7.4804451432876511E-41</v>
      </c>
      <c r="I360" s="26">
        <f t="shared" si="220"/>
        <v>1.3015974549320537E-39</v>
      </c>
      <c r="J360" s="26">
        <f t="shared" si="220"/>
        <v>1.887316309651459E-38</v>
      </c>
      <c r="K360" s="26">
        <f t="shared" si="220"/>
        <v>2.345664556281102E-37</v>
      </c>
      <c r="L360" s="26">
        <f t="shared" si="220"/>
        <v>2.5509102049557111E-36</v>
      </c>
      <c r="M360" s="26">
        <f t="shared" si="220"/>
        <v>2.4658798647905149E-35</v>
      </c>
      <c r="N360" s="26">
        <f t="shared" si="220"/>
        <v>2.1453154823677744E-34</v>
      </c>
      <c r="O360" s="26">
        <f t="shared" si="220"/>
        <v>1.6967495178726677E-33</v>
      </c>
      <c r="P360" s="26">
        <f t="shared" si="220"/>
        <v>1.2301434004576932E-32</v>
      </c>
      <c r="Q360" s="26">
        <f t="shared" si="220"/>
        <v>8.2324981415245733E-32</v>
      </c>
      <c r="R360" s="26">
        <f t="shared" si="220"/>
        <v>5.1159095593759668E-31</v>
      </c>
      <c r="S360" s="26">
        <f t="shared" si="220"/>
        <v>2.9672275444380602E-30</v>
      </c>
      <c r="T360" s="26">
        <f t="shared" si="233"/>
        <v>1.6134299772881973E-29</v>
      </c>
      <c r="U360" s="26">
        <f t="shared" si="233"/>
        <v>8.256965177886599E-29</v>
      </c>
      <c r="V360" s="26">
        <f t="shared" si="233"/>
        <v>3.9908665026452106E-28</v>
      </c>
      <c r="W360" s="26">
        <f t="shared" si="233"/>
        <v>1.8273967670007059E-27</v>
      </c>
      <c r="X360" s="26">
        <f t="shared" si="233"/>
        <v>7.949175936453109E-27</v>
      </c>
      <c r="Y360" s="26">
        <f t="shared" si="233"/>
        <v>3.2932300308162847E-26</v>
      </c>
      <c r="Z360" s="26">
        <f t="shared" si="233"/>
        <v>1.3023227849137079E-25</v>
      </c>
      <c r="AA360" s="26">
        <f t="shared" si="233"/>
        <v>4.9261774907605636E-25</v>
      </c>
      <c r="AB360" s="26">
        <f t="shared" si="233"/>
        <v>1.7857393404007048E-24</v>
      </c>
      <c r="AC360" s="26">
        <f t="shared" si="233"/>
        <v>6.2143729045944588E-24</v>
      </c>
      <c r="AD360" s="26">
        <f t="shared" si="233"/>
        <v>2.0794247796142884E-23</v>
      </c>
      <c r="AE360" s="26">
        <f t="shared" si="233"/>
        <v>6.7003687343127146E-23</v>
      </c>
      <c r="AF360" s="26">
        <f t="shared" si="233"/>
        <v>2.0819002853043203E-22</v>
      </c>
      <c r="AG360" s="26">
        <f t="shared" si="233"/>
        <v>6.2457008559129525E-22</v>
      </c>
      <c r="AH360" s="26">
        <f t="shared" si="233"/>
        <v>1.8112532482147441E-21</v>
      </c>
      <c r="AI360" s="26">
        <f t="shared" si="233"/>
        <v>5.0831945998284891E-21</v>
      </c>
      <c r="AJ360" s="26">
        <f t="shared" si="231"/>
        <v>1.3819935318283697E-20</v>
      </c>
      <c r="AK360" s="26">
        <f t="shared" si="231"/>
        <v>3.6434374930020682E-20</v>
      </c>
      <c r="AL360" s="26">
        <f t="shared" si="231"/>
        <v>9.3229135850346994E-20</v>
      </c>
      <c r="AM360" s="26">
        <f t="shared" si="231"/>
        <v>2.3174099482800474E-19</v>
      </c>
      <c r="AN360" s="26">
        <f t="shared" si="231"/>
        <v>5.6004073750101332E-19</v>
      </c>
      <c r="AO360" s="26">
        <f t="shared" si="231"/>
        <v>1.3168525449348175E-18</v>
      </c>
      <c r="AP360" s="26">
        <f t="shared" si="231"/>
        <v>3.0148992476139227E-18</v>
      </c>
      <c r="AQ360" s="26">
        <f t="shared" si="231"/>
        <v>6.7255444754464278E-18</v>
      </c>
      <c r="AR360" s="26">
        <f t="shared" si="231"/>
        <v>1.4628059234096017E-17</v>
      </c>
      <c r="AS360" s="26">
        <f t="shared" si="231"/>
        <v>3.1040028130886636E-17</v>
      </c>
      <c r="AT360" s="26">
        <f t="shared" si="231"/>
        <v>6.4297201128265096E-17</v>
      </c>
      <c r="AU360" s="26">
        <f t="shared" si="231"/>
        <v>1.300896860036993E-16</v>
      </c>
      <c r="AV360" s="26">
        <f t="shared" si="231"/>
        <v>2.572227882345861E-16</v>
      </c>
      <c r="AW360" s="26">
        <f t="shared" si="231"/>
        <v>4.9729739058686567E-16</v>
      </c>
      <c r="AX360" s="26">
        <f t="shared" si="231"/>
        <v>9.4054071697950816E-16</v>
      </c>
      <c r="AY360" s="26">
        <f t="shared" si="231"/>
        <v>1.7410009016429296E-15</v>
      </c>
      <c r="AZ360" s="26">
        <f t="shared" si="232"/>
        <v>3.1555641342278014E-15</v>
      </c>
      <c r="BA360" s="26">
        <f t="shared" si="232"/>
        <v>5.6027363199554884E-15</v>
      </c>
      <c r="BB360" s="26">
        <f t="shared" si="232"/>
        <v>9.7487611967225796E-15</v>
      </c>
      <c r="BC360" s="26">
        <f t="shared" si="232"/>
        <v>1.6630239688526717E-14</v>
      </c>
      <c r="BD360" s="26">
        <f t="shared" si="232"/>
        <v>2.782367024811186E-14</v>
      </c>
      <c r="BE360" s="26">
        <f t="shared" si="232"/>
        <v>4.5672817199730828E-14</v>
      </c>
      <c r="BF360" s="26">
        <f t="shared" si="232"/>
        <v>7.3583983266233156E-14</v>
      </c>
      <c r="BG360" s="26">
        <f t="shared" si="232"/>
        <v>1.163964826211328E-13</v>
      </c>
      <c r="BH360" s="26">
        <f t="shared" si="232"/>
        <v>1.8083024978640258E-13</v>
      </c>
      <c r="BI360" s="26">
        <f t="shared" si="232"/>
        <v>2.760040654634569E-13</v>
      </c>
      <c r="BJ360" s="26">
        <f t="shared" si="232"/>
        <v>4.1400609819518307E-13</v>
      </c>
      <c r="BK360" s="26">
        <f t="shared" si="232"/>
        <v>6.1048356852510005E-13</v>
      </c>
      <c r="BL360" s="26">
        <f t="shared" si="232"/>
        <v>8.8520117436139827E-13</v>
      </c>
      <c r="BM360" s="26">
        <f t="shared" si="232"/>
        <v>1.2625000355646172E-12</v>
      </c>
      <c r="BN360" s="26">
        <f t="shared" si="232"/>
        <v>1.7715726305503488E-12</v>
      </c>
      <c r="BO360" s="26">
        <f t="shared" si="229"/>
        <v>2.4464574421885746E-12</v>
      </c>
      <c r="BP360" s="26">
        <f t="shared" si="229"/>
        <v>3.3256530854751033E-12</v>
      </c>
      <c r="BQ360" s="26">
        <f t="shared" si="229"/>
        <v>4.4512587451743602E-12</v>
      </c>
      <c r="BR360" s="26">
        <f t="shared" si="229"/>
        <v>5.867568345911651E-12</v>
      </c>
      <c r="BS360" s="26">
        <f t="shared" si="229"/>
        <v>7.6190812849897672E-12</v>
      </c>
      <c r="BT360" s="26">
        <f t="shared" si="229"/>
        <v>9.7479422322663041E-12</v>
      </c>
      <c r="BU360" s="26">
        <f t="shared" si="229"/>
        <v>1.2290883684161892E-11</v>
      </c>
      <c r="BV360" s="26">
        <f t="shared" si="229"/>
        <v>1.5275812578886901E-11</v>
      </c>
      <c r="BW360" s="26">
        <f t="shared" si="229"/>
        <v>1.8718249216382572E-11</v>
      </c>
      <c r="BX360" s="26">
        <f t="shared" si="229"/>
        <v>2.2617884469795589E-11</v>
      </c>
      <c r="BY360" s="26">
        <f t="shared" si="229"/>
        <v>2.6955560943455048E-11</v>
      </c>
      <c r="BZ360" s="26">
        <f t="shared" si="229"/>
        <v>3.1690997325413321E-11</v>
      </c>
      <c r="CA360" s="26">
        <f t="shared" si="229"/>
        <v>3.6761556897479472E-11</v>
      </c>
      <c r="CB360" s="26">
        <f t="shared" si="229"/>
        <v>4.2082308553693654E-11</v>
      </c>
      <c r="CC360" s="26">
        <f t="shared" si="229"/>
        <v>4.7547543430796694E-11</v>
      </c>
      <c r="CD360" s="26">
        <f t="shared" si="229"/>
        <v>5.3033798442042513E-11</v>
      </c>
      <c r="CE360" s="26">
        <f t="shared" si="230"/>
        <v>5.8404309676679623E-11</v>
      </c>
      <c r="CF360" s="26">
        <f t="shared" si="230"/>
        <v>6.3514686773389109E-11</v>
      </c>
      <c r="CG360" s="26">
        <f t="shared" si="230"/>
        <v>6.8219478386232736E-11</v>
      </c>
      <c r="CH360" s="26">
        <f t="shared" si="230"/>
        <v>7.2379202678076245E-11</v>
      </c>
      <c r="CI360" s="26">
        <f t="shared" si="230"/>
        <v>7.5867357024007597E-11</v>
      </c>
      <c r="CJ360" s="26">
        <f t="shared" si="230"/>
        <v>7.8576905489150714E-11</v>
      </c>
      <c r="CK360" s="26">
        <f t="shared" si="230"/>
        <v>8.0425773853601327E-11</v>
      </c>
      <c r="CL360" s="26">
        <f t="shared" si="230"/>
        <v>8.136095727050368E-11</v>
      </c>
      <c r="CM360" s="26">
        <f t="shared" si="230"/>
        <v>8.1360957270503693E-11</v>
      </c>
      <c r="CN360" s="26">
        <f t="shared" si="230"/>
        <v>8.0436400937884325E-11</v>
      </c>
      <c r="CO360" s="26">
        <f t="shared" si="230"/>
        <v>7.8628841366246495E-11</v>
      </c>
      <c r="CP360" s="26">
        <f t="shared" si="230"/>
        <v>7.6007879987371571E-11</v>
      </c>
      <c r="CQ360" s="26">
        <f t="shared" si="230"/>
        <v>7.2666874273641012E-11</v>
      </c>
      <c r="CR360" s="26">
        <f t="shared" si="230"/>
        <v>6.8717587628334412E-11</v>
      </c>
      <c r="CS360" s="26">
        <f t="shared" si="230"/>
        <v>6.4284194878119326E-11</v>
      </c>
      <c r="CT360" s="26">
        <f t="shared" si="230"/>
        <v>5.949707398294022E-11</v>
      </c>
      <c r="CU360" s="26">
        <f t="shared" si="230"/>
        <v>5.4486794068587382E-11</v>
      </c>
      <c r="CV360" s="26">
        <f t="shared" si="230"/>
        <v>4.9378657124657199E-11</v>
      </c>
      <c r="CW360" s="26">
        <f t="shared" si="230"/>
        <v>4.4288073915929701E-11</v>
      </c>
      <c r="CX360" s="26">
        <f t="shared" si="230"/>
        <v>3.9316963578427309E-11</v>
      </c>
      <c r="CY360" s="26">
        <f t="shared" si="230"/>
        <v>3.455127102346649E-11</v>
      </c>
      <c r="CZ360" s="26">
        <f t="shared" si="230"/>
        <v>3.0059605790415849E-11</v>
      </c>
      <c r="DA360" s="26">
        <f t="shared" si="230"/>
        <v>2.5892927760061194E-11</v>
      </c>
      <c r="DB360" s="26">
        <f t="shared" si="230"/>
        <v>2.2085144265934492E-11</v>
      </c>
      <c r="DC360" s="26">
        <f t="shared" si="230"/>
        <v>1.8654442244041836E-11</v>
      </c>
      <c r="DD360" s="26">
        <f t="shared" si="230"/>
        <v>1.5605158415688807E-11</v>
      </c>
      <c r="DE360" s="26">
        <f t="shared" si="230"/>
        <v>1.2929988401570728E-11</v>
      </c>
      <c r="DF360" s="26">
        <f t="shared" si="230"/>
        <v>1.0612348971100487E-11</v>
      </c>
      <c r="DG360" s="26">
        <f t="shared" si="230"/>
        <v>8.6287323409882617E-12</v>
      </c>
      <c r="DH360" s="26">
        <f t="shared" si="230"/>
        <v>6.9509232746849968E-12</v>
      </c>
      <c r="DI360" s="26">
        <f t="shared" si="230"/>
        <v>5.5479846320880196E-12</v>
      </c>
      <c r="DJ360" s="26">
        <f t="shared" si="230"/>
        <v>4.3879514817423424E-12</v>
      </c>
      <c r="DK360" s="26">
        <f t="shared" si="230"/>
        <v>3.4392052154196732E-12</v>
      </c>
      <c r="DL360" s="26">
        <f t="shared" si="230"/>
        <v>2.6715254798349339E-12</v>
      </c>
      <c r="DM360" s="26">
        <f t="shared" si="230"/>
        <v>2.0568382012888412E-12</v>
      </c>
      <c r="DN360" s="26">
        <f t="shared" si="230"/>
        <v>1.5696923115099041E-12</v>
      </c>
      <c r="DO360" s="26">
        <f t="shared" si="230"/>
        <v>1.1875063574031461E-12</v>
      </c>
      <c r="DP360" s="26">
        <f t="shared" si="230"/>
        <v>8.9062976805235805E-13</v>
      </c>
      <c r="DQ360" s="26">
        <f t="shared" si="230"/>
        <v>6.622631608594418E-13</v>
      </c>
      <c r="DR360" s="26">
        <f t="shared" si="230"/>
        <v>4.8827877114213576E-13</v>
      </c>
      <c r="DS360" s="26">
        <f t="shared" si="230"/>
        <v>3.5697691671735869E-13</v>
      </c>
      <c r="DT360" s="26">
        <f t="shared" si="230"/>
        <v>2.5880826462008394E-13</v>
      </c>
      <c r="DU360" s="26">
        <f t="shared" si="230"/>
        <v>1.8608528117311789E-13</v>
      </c>
      <c r="DV360" s="26">
        <f t="shared" si="230"/>
        <v>1.3270015952509266E-13</v>
      </c>
      <c r="DW360" s="26">
        <f t="shared" si="230"/>
        <v>9.3861088444578148E-14</v>
      </c>
      <c r="DX360" s="26">
        <f t="shared" ref="DX360:ER372" si="235">$B360*DX$221</f>
        <v>6.5854150763534509E-14</v>
      </c>
      <c r="DY360" s="26">
        <f t="shared" si="235"/>
        <v>4.5834488931420287E-14</v>
      </c>
      <c r="DZ360" s="26">
        <f t="shared" si="235"/>
        <v>3.1647623309790078E-14</v>
      </c>
      <c r="EA360" s="26">
        <f t="shared" si="235"/>
        <v>2.1679867936627686E-14</v>
      </c>
      <c r="EB360" s="26">
        <f t="shared" si="235"/>
        <v>1.4735535238176704E-14</v>
      </c>
      <c r="EC360" s="26">
        <f t="shared" si="235"/>
        <v>9.9379191141191419E-15</v>
      </c>
      <c r="ED360" s="26">
        <f t="shared" si="235"/>
        <v>6.6507612532951365E-15</v>
      </c>
      <c r="EE360" s="26">
        <f t="shared" si="235"/>
        <v>4.4169177789059095E-15</v>
      </c>
      <c r="EF360" s="26">
        <f t="shared" si="235"/>
        <v>2.9111503542789243E-15</v>
      </c>
      <c r="EG360" s="26">
        <f t="shared" si="235"/>
        <v>1.9042863219719147E-15</v>
      </c>
      <c r="EH360" s="26">
        <f t="shared" si="235"/>
        <v>1.2363650000862538E-15</v>
      </c>
      <c r="EI360" s="26">
        <f t="shared" si="235"/>
        <v>7.967685556111399E-16</v>
      </c>
      <c r="EJ360" s="26">
        <f t="shared" si="235"/>
        <v>5.0969753189829628E-16</v>
      </c>
      <c r="EK360" s="26">
        <f t="shared" si="235"/>
        <v>3.2367653485512688E-16</v>
      </c>
      <c r="EL360" s="26">
        <f t="shared" si="235"/>
        <v>2.0405694588692619E-16</v>
      </c>
      <c r="EM360" s="26">
        <f t="shared" si="235"/>
        <v>1.2771909562706975E-16</v>
      </c>
      <c r="EN360" s="26">
        <f t="shared" si="235"/>
        <v>7.9368295139678788E-17</v>
      </c>
      <c r="EO360" s="26">
        <f t="shared" si="235"/>
        <v>4.897192678831236E-17</v>
      </c>
      <c r="EP360" s="26">
        <f t="shared" si="235"/>
        <v>3.0003926975937812E-17</v>
      </c>
      <c r="EQ360" s="26">
        <f t="shared" si="235"/>
        <v>1.8254137390954991E-17</v>
      </c>
      <c r="ER360" s="26">
        <f t="shared" si="235"/>
        <v>1.1028541340368753E-17</v>
      </c>
      <c r="ES360" s="26">
        <f t="shared" si="234"/>
        <v>6.6171248042212087E-18</v>
      </c>
      <c r="ET360" s="26">
        <f t="shared" si="234"/>
        <v>3.9430812189538111E-18</v>
      </c>
      <c r="EU360" s="26">
        <f t="shared" si="234"/>
        <v>2.3336603132583099E-18</v>
      </c>
      <c r="EV360" s="26">
        <f t="shared" si="234"/>
        <v>1.371813832793773E-18</v>
      </c>
      <c r="EW360" s="26">
        <f t="shared" si="234"/>
        <v>8.0099196948361082E-19</v>
      </c>
      <c r="EX360" s="26">
        <f t="shared" si="234"/>
        <v>4.6457534230049829E-19</v>
      </c>
      <c r="EY360" s="26">
        <f t="shared" si="234"/>
        <v>2.6766923695458999E-19</v>
      </c>
      <c r="EZ360" s="26">
        <f t="shared" si="234"/>
        <v>1.5320541852005804E-19</v>
      </c>
      <c r="FA360" s="26">
        <f t="shared" si="234"/>
        <v>8.7116806609446539E-20</v>
      </c>
      <c r="FB360" s="26">
        <f t="shared" si="234"/>
        <v>4.9215338798842644E-20</v>
      </c>
      <c r="FC360" s="26">
        <f t="shared" si="234"/>
        <v>2.7624093390318421E-20</v>
      </c>
      <c r="FD360" s="26">
        <f t="shared" si="234"/>
        <v>1.5405744390754153E-20</v>
      </c>
      <c r="FE360" s="26">
        <f t="shared" si="234"/>
        <v>8.5369411592078328E-21</v>
      </c>
      <c r="FF360" s="26">
        <f t="shared" si="234"/>
        <v>4.7007207648802647E-21</v>
      </c>
      <c r="FG360" s="26">
        <f t="shared" si="234"/>
        <v>2.5720924939910664E-21</v>
      </c>
      <c r="FH360" s="26">
        <f t="shared" si="234"/>
        <v>1.3985752936076414E-21</v>
      </c>
    </row>
    <row r="361" spans="2:164" ht="19.2" customHeight="1" x14ac:dyDescent="0.3">
      <c r="B361" s="26">
        <f t="shared" si="224"/>
        <v>1.1038053631166523E-9</v>
      </c>
      <c r="C361" s="3">
        <v>138</v>
      </c>
      <c r="D361" s="26">
        <f t="shared" si="220"/>
        <v>1.8166554843073063E-47</v>
      </c>
      <c r="E361" s="26">
        <f t="shared" si="220"/>
        <v>1.5804902713473562E-45</v>
      </c>
      <c r="F361" s="26">
        <f t="shared" si="220"/>
        <v>6.8751326803609309E-44</v>
      </c>
      <c r="G361" s="26">
        <f t="shared" si="220"/>
        <v>1.9937884773046949E-42</v>
      </c>
      <c r="H361" s="26">
        <f t="shared" si="220"/>
        <v>4.3364899381377005E-41</v>
      </c>
      <c r="I361" s="26">
        <f t="shared" si="220"/>
        <v>7.5454924923596121E-40</v>
      </c>
      <c r="J361" s="26">
        <f t="shared" si="220"/>
        <v>1.0940964113921329E-38</v>
      </c>
      <c r="K361" s="26">
        <f t="shared" si="220"/>
        <v>1.3598055398730811E-37</v>
      </c>
      <c r="L361" s="26">
        <f t="shared" si="220"/>
        <v>1.4787885246119832E-36</v>
      </c>
      <c r="M361" s="26">
        <f t="shared" si="220"/>
        <v>1.4294955737915805E-35</v>
      </c>
      <c r="N361" s="26">
        <f t="shared" si="220"/>
        <v>1.2436611491986902E-34</v>
      </c>
      <c r="O361" s="26">
        <f t="shared" si="220"/>
        <v>9.8362290891167613E-34</v>
      </c>
      <c r="P361" s="26">
        <f t="shared" si="220"/>
        <v>7.1312660896097041E-33</v>
      </c>
      <c r="Q361" s="26">
        <f t="shared" si="220"/>
        <v>4.772462690738808E-32</v>
      </c>
      <c r="R361" s="26">
        <f t="shared" si="220"/>
        <v>2.9657446721019633E-31</v>
      </c>
      <c r="S361" s="26">
        <f t="shared" si="220"/>
        <v>1.7201319098191384E-30</v>
      </c>
      <c r="T361" s="26">
        <f t="shared" si="233"/>
        <v>9.3532172596415772E-30</v>
      </c>
      <c r="U361" s="26">
        <f t="shared" si="233"/>
        <v>4.7866464799341857E-29</v>
      </c>
      <c r="V361" s="26">
        <f t="shared" si="233"/>
        <v>2.3135457986348685E-28</v>
      </c>
      <c r="W361" s="26">
        <f t="shared" si="233"/>
        <v>1.0593604446380739E-27</v>
      </c>
      <c r="X361" s="26">
        <f t="shared" si="233"/>
        <v>4.6082179341756436E-27</v>
      </c>
      <c r="Y361" s="26">
        <f t="shared" si="233"/>
        <v>1.9091188584441929E-26</v>
      </c>
      <c r="Z361" s="26">
        <f t="shared" si="233"/>
        <v>7.549697303847464E-26</v>
      </c>
      <c r="AA361" s="26">
        <f t="shared" si="233"/>
        <v>2.8557550671075286E-25</v>
      </c>
      <c r="AB361" s="26">
        <f t="shared" si="233"/>
        <v>1.0352112118264793E-24</v>
      </c>
      <c r="AC361" s="26">
        <f t="shared" si="233"/>
        <v>3.6025350171561511E-24</v>
      </c>
      <c r="AD361" s="26">
        <f t="shared" si="233"/>
        <v>1.2054636403560904E-23</v>
      </c>
      <c r="AE361" s="26">
        <f t="shared" si="233"/>
        <v>3.8842717300362957E-23</v>
      </c>
      <c r="AF361" s="26">
        <f t="shared" si="233"/>
        <v>1.2068987161184276E-22</v>
      </c>
      <c r="AG361" s="26">
        <f t="shared" si="233"/>
        <v>3.620696148355278E-22</v>
      </c>
      <c r="AH361" s="26">
        <f t="shared" si="233"/>
        <v>1.0500018830230235E-21</v>
      </c>
      <c r="AI361" s="26">
        <f t="shared" si="233"/>
        <v>2.9467794781613966E-21</v>
      </c>
      <c r="AJ361" s="26">
        <f t="shared" si="231"/>
        <v>8.0115567062512929E-21</v>
      </c>
      <c r="AK361" s="26">
        <f t="shared" si="231"/>
        <v>2.112137677102615E-20</v>
      </c>
      <c r="AL361" s="26">
        <f t="shared" si="231"/>
        <v>5.4045875855272776E-20</v>
      </c>
      <c r="AM361" s="26">
        <f t="shared" si="231"/>
        <v>1.3434260569739195E-19</v>
      </c>
      <c r="AN361" s="26">
        <f t="shared" si="231"/>
        <v>3.2466129710203165E-19</v>
      </c>
      <c r="AO361" s="26">
        <f t="shared" si="231"/>
        <v>7.6339277967234601E-19</v>
      </c>
      <c r="AP361" s="26">
        <f t="shared" si="231"/>
        <v>1.7477676797761596E-18</v>
      </c>
      <c r="AQ361" s="26">
        <f t="shared" si="231"/>
        <v>3.8988663625775779E-18</v>
      </c>
      <c r="AR361" s="26">
        <f t="shared" si="231"/>
        <v>8.4800343386062545E-18</v>
      </c>
      <c r="AS361" s="26">
        <f t="shared" si="231"/>
        <v>1.7994219206310812E-17</v>
      </c>
      <c r="AT361" s="26">
        <f t="shared" si="231"/>
        <v>3.7273739784500917E-17</v>
      </c>
      <c r="AU361" s="26">
        <f t="shared" si="231"/>
        <v>7.5414310726781018E-17</v>
      </c>
      <c r="AV361" s="26">
        <f t="shared" si="231"/>
        <v>1.4911465984613452E-16</v>
      </c>
      <c r="AW361" s="26">
        <f t="shared" si="231"/>
        <v>2.8828834236919296E-16</v>
      </c>
      <c r="AX361" s="26">
        <f t="shared" si="231"/>
        <v>5.4524099535043093E-16</v>
      </c>
      <c r="AY361" s="26">
        <f t="shared" si="231"/>
        <v>1.0092758850103781E-15</v>
      </c>
      <c r="AZ361" s="26">
        <f t="shared" si="232"/>
        <v>1.8293125415813053E-15</v>
      </c>
      <c r="BA361" s="26">
        <f t="shared" si="232"/>
        <v>3.247963084032116E-15</v>
      </c>
      <c r="BB361" s="26">
        <f t="shared" si="232"/>
        <v>5.6514557662158994E-15</v>
      </c>
      <c r="BC361" s="26">
        <f t="shared" si="232"/>
        <v>9.6407186600153375E-15</v>
      </c>
      <c r="BD361" s="26">
        <f t="shared" si="232"/>
        <v>1.6129663911948652E-14</v>
      </c>
      <c r="BE361" s="26">
        <f t="shared" si="232"/>
        <v>2.6476995478104411E-14</v>
      </c>
      <c r="BF361" s="26">
        <f t="shared" si="232"/>
        <v>4.2657381603612758E-14</v>
      </c>
      <c r="BG361" s="26">
        <f t="shared" si="232"/>
        <v>6.7476221809351295E-14</v>
      </c>
      <c r="BH361" s="26">
        <f t="shared" si="232"/>
        <v>1.0482913031095638E-13</v>
      </c>
      <c r="BI361" s="26">
        <f t="shared" si="232"/>
        <v>1.6000235679040728E-13</v>
      </c>
      <c r="BJ361" s="26">
        <f t="shared" si="232"/>
        <v>2.4000353518560959E-13</v>
      </c>
      <c r="BK361" s="26">
        <f t="shared" si="232"/>
        <v>3.5390351798555965E-13</v>
      </c>
      <c r="BL361" s="26">
        <f t="shared" si="232"/>
        <v>5.1316010107906333E-13</v>
      </c>
      <c r="BM361" s="26">
        <f t="shared" si="232"/>
        <v>7.3188407858817241E-13</v>
      </c>
      <c r="BN361" s="26">
        <f t="shared" si="232"/>
        <v>1.0269986264059833E-12</v>
      </c>
      <c r="BO361" s="26">
        <f t="shared" si="229"/>
        <v>1.4182361983701661E-12</v>
      </c>
      <c r="BP361" s="26">
        <f t="shared" si="229"/>
        <v>1.9279148321594497E-12</v>
      </c>
      <c r="BQ361" s="26">
        <f t="shared" si="229"/>
        <v>2.5804398522749508E-12</v>
      </c>
      <c r="BR361" s="26">
        <f t="shared" si="229"/>
        <v>3.4014888961806135E-12</v>
      </c>
      <c r="BS361" s="26">
        <f t="shared" si="229"/>
        <v>4.4168587159360274E-12</v>
      </c>
      <c r="BT361" s="26">
        <f t="shared" si="229"/>
        <v>5.6509810042122618E-12</v>
      </c>
      <c r="BU361" s="26">
        <f t="shared" si="229"/>
        <v>7.1251499618328693E-12</v>
      </c>
      <c r="BV361" s="26">
        <f t="shared" si="229"/>
        <v>8.8555435239922671E-12</v>
      </c>
      <c r="BW361" s="26">
        <f t="shared" si="229"/>
        <v>1.0851158966018711E-11</v>
      </c>
      <c r="BX361" s="26">
        <f t="shared" si="229"/>
        <v>1.3111817083939267E-11</v>
      </c>
      <c r="BY361" s="26">
        <f t="shared" si="229"/>
        <v>1.5626412141133115E-11</v>
      </c>
      <c r="BZ361" s="26">
        <f t="shared" si="229"/>
        <v>1.8371592652413232E-11</v>
      </c>
      <c r="CA361" s="26">
        <f t="shared" si="229"/>
        <v>2.131104747679936E-11</v>
      </c>
      <c r="CB361" s="26">
        <f t="shared" si="229"/>
        <v>2.4395541190546662E-11</v>
      </c>
      <c r="CC361" s="26">
        <f t="shared" si="229"/>
        <v>2.7563793293215043E-11</v>
      </c>
      <c r="CD361" s="26">
        <f t="shared" si="229"/>
        <v>3.0744230980893732E-11</v>
      </c>
      <c r="CE361" s="26">
        <f t="shared" si="230"/>
        <v>3.3857570827060122E-11</v>
      </c>
      <c r="CF361" s="26">
        <f t="shared" si="230"/>
        <v>3.6820108274427889E-11</v>
      </c>
      <c r="CG361" s="26">
        <f t="shared" si="230"/>
        <v>3.9547523702163288E-11</v>
      </c>
      <c r="CH361" s="26">
        <f t="shared" si="230"/>
        <v>4.1958958074246435E-11</v>
      </c>
      <c r="CI361" s="26">
        <f t="shared" si="230"/>
        <v>4.3981076535655889E-11</v>
      </c>
      <c r="CJ361" s="26">
        <f t="shared" si="230"/>
        <v>4.5551829269072169E-11</v>
      </c>
      <c r="CK361" s="26">
        <f t="shared" si="230"/>
        <v>4.6623637016579752E-11</v>
      </c>
      <c r="CL361" s="26">
        <f t="shared" si="230"/>
        <v>4.7165772330726027E-11</v>
      </c>
      <c r="CM361" s="26">
        <f t="shared" si="230"/>
        <v>4.716577233072604E-11</v>
      </c>
      <c r="CN361" s="26">
        <f t="shared" si="230"/>
        <v>4.6629797645149596E-11</v>
      </c>
      <c r="CO361" s="26">
        <f t="shared" si="230"/>
        <v>4.5581937023910295E-11</v>
      </c>
      <c r="CP361" s="26">
        <f t="shared" si="230"/>
        <v>4.4062539123113265E-11</v>
      </c>
      <c r="CQ361" s="26">
        <f t="shared" si="230"/>
        <v>4.2125724216602828E-11</v>
      </c>
      <c r="CR361" s="26">
        <f t="shared" si="230"/>
        <v>3.9836282683091786E-11</v>
      </c>
      <c r="CS361" s="26">
        <f t="shared" si="230"/>
        <v>3.7266199929343952E-11</v>
      </c>
      <c r="CT361" s="26">
        <f t="shared" si="230"/>
        <v>3.4491057381414084E-11</v>
      </c>
      <c r="CU361" s="26">
        <f t="shared" si="230"/>
        <v>3.1586547286137117E-11</v>
      </c>
      <c r="CV361" s="26">
        <f t="shared" si="230"/>
        <v>2.8625308478061695E-11</v>
      </c>
      <c r="CW361" s="26">
        <f t="shared" si="230"/>
        <v>2.5674245748364642E-11</v>
      </c>
      <c r="CX361" s="26">
        <f t="shared" si="230"/>
        <v>2.2792442654160401E-11</v>
      </c>
      <c r="CY361" s="26">
        <f t="shared" si="230"/>
        <v>2.0029722332444029E-11</v>
      </c>
      <c r="CZ361" s="26">
        <f t="shared" si="230"/>
        <v>1.7425858429226306E-11</v>
      </c>
      <c r="DA361" s="26">
        <f t="shared" si="230"/>
        <v>1.5010392904383068E-11</v>
      </c>
      <c r="DB361" s="26">
        <f t="shared" si="230"/>
        <v>1.2802982183150229E-11</v>
      </c>
      <c r="DC361" s="26">
        <f t="shared" si="230"/>
        <v>1.0814169416835677E-11</v>
      </c>
      <c r="DD361" s="26">
        <f t="shared" si="230"/>
        <v>9.0464686467759771E-12</v>
      </c>
      <c r="DE361" s="26">
        <f t="shared" si="230"/>
        <v>7.495645450185812E-12</v>
      </c>
      <c r="DF361" s="26">
        <f t="shared" si="230"/>
        <v>6.1520863600581562E-12</v>
      </c>
      <c r="DG361" s="26">
        <f t="shared" si="230"/>
        <v>5.0021636759351461E-12</v>
      </c>
      <c r="DH361" s="26">
        <f t="shared" si="230"/>
        <v>4.0295207389477612E-12</v>
      </c>
      <c r="DI361" s="26">
        <f t="shared" si="230"/>
        <v>3.2162229751234388E-12</v>
      </c>
      <c r="DJ361" s="26">
        <f t="shared" si="230"/>
        <v>2.5437399894158107E-12</v>
      </c>
      <c r="DK361" s="26">
        <f t="shared" si="230"/>
        <v>1.9937421538664461E-12</v>
      </c>
      <c r="DL361" s="26">
        <f t="shared" si="230"/>
        <v>1.548710423092691E-12</v>
      </c>
      <c r="DM361" s="26">
        <f t="shared" si="230"/>
        <v>1.1923699717616284E-12</v>
      </c>
      <c r="DN361" s="26">
        <f t="shared" si="230"/>
        <v>9.0996655739703156E-13</v>
      </c>
      <c r="DO361" s="26">
        <f t="shared" si="230"/>
        <v>6.8840948255253764E-13</v>
      </c>
      <c r="DP361" s="26">
        <f t="shared" si="230"/>
        <v>5.1630711191440237E-13</v>
      </c>
      <c r="DQ361" s="26">
        <f t="shared" si="230"/>
        <v>3.8392067296198922E-13</v>
      </c>
      <c r="DR361" s="26">
        <f t="shared" si="230"/>
        <v>2.8306015718384238E-13</v>
      </c>
      <c r="DS361" s="26">
        <f t="shared" si="230"/>
        <v>2.0694314012600178E-13</v>
      </c>
      <c r="DT361" s="26">
        <f t="shared" si="230"/>
        <v>1.5003377659135065E-13</v>
      </c>
      <c r="DU361" s="26">
        <f t="shared" si="230"/>
        <v>1.078755253177478E-13</v>
      </c>
      <c r="DV361" s="26">
        <f t="shared" si="230"/>
        <v>7.6927628710197442E-14</v>
      </c>
      <c r="DW361" s="26">
        <f t="shared" si="230"/>
        <v>5.4412225185261846E-14</v>
      </c>
      <c r="DX361" s="26">
        <f t="shared" si="235"/>
        <v>3.8176319283207813E-14</v>
      </c>
      <c r="DY361" s="26">
        <f t="shared" si="235"/>
        <v>2.6570718221112793E-14</v>
      </c>
      <c r="DZ361" s="26">
        <f t="shared" si="235"/>
        <v>1.8346448295530192E-14</v>
      </c>
      <c r="EA361" s="26">
        <f t="shared" si="235"/>
        <v>1.2568039383552084E-14</v>
      </c>
      <c r="EB361" s="26">
        <f t="shared" si="235"/>
        <v>8.5423392685081008E-15</v>
      </c>
      <c r="EC361" s="26">
        <f t="shared" si="235"/>
        <v>5.7611125299240498E-15</v>
      </c>
      <c r="ED361" s="26">
        <f t="shared" si="235"/>
        <v>3.8555137700261053E-15</v>
      </c>
      <c r="EE361" s="26">
        <f t="shared" si="235"/>
        <v>2.5605320457425164E-15</v>
      </c>
      <c r="EF361" s="26">
        <f t="shared" si="235"/>
        <v>1.6876233937848572E-15</v>
      </c>
      <c r="EG361" s="26">
        <f t="shared" si="235"/>
        <v>1.1039340996938463E-15</v>
      </c>
      <c r="EH361" s="26">
        <f t="shared" si="235"/>
        <v>7.1673333338332434E-16</v>
      </c>
      <c r="EI361" s="26">
        <f t="shared" si="235"/>
        <v>4.6189481484703032E-16</v>
      </c>
      <c r="EJ361" s="26">
        <f t="shared" si="235"/>
        <v>2.9547683008596419E-16</v>
      </c>
      <c r="EK361" s="26">
        <f t="shared" si="235"/>
        <v>1.8763857093050541E-16</v>
      </c>
      <c r="EL361" s="26">
        <f t="shared" si="235"/>
        <v>1.1829388167357855E-16</v>
      </c>
      <c r="EM361" s="26">
        <f t="shared" si="235"/>
        <v>7.4040055435981303E-17</v>
      </c>
      <c r="EN361" s="26">
        <f t="shared" si="235"/>
        <v>4.601060587807394E-17</v>
      </c>
      <c r="EO361" s="26">
        <f t="shared" si="235"/>
        <v>2.8389522775832812E-17</v>
      </c>
      <c r="EP361" s="26">
        <f t="shared" si="235"/>
        <v>1.7393580855615853E-17</v>
      </c>
      <c r="EQ361" s="26">
        <f t="shared" si="235"/>
        <v>1.0582108632437509E-17</v>
      </c>
      <c r="ER361" s="26">
        <f t="shared" si="235"/>
        <v>6.3933572987643943E-18</v>
      </c>
      <c r="ES361" s="26">
        <f t="shared" si="234"/>
        <v>3.8360143792586116E-18</v>
      </c>
      <c r="ET361" s="26">
        <f t="shared" si="234"/>
        <v>2.2858441849007242E-18</v>
      </c>
      <c r="EU361" s="26">
        <f t="shared" si="234"/>
        <v>1.3528465584105931E-18</v>
      </c>
      <c r="EV361" s="26">
        <f t="shared" si="234"/>
        <v>7.9525439582246464E-19</v>
      </c>
      <c r="EW361" s="26">
        <f t="shared" si="234"/>
        <v>4.6434317071512939E-19</v>
      </c>
      <c r="EX361" s="26">
        <f t="shared" si="234"/>
        <v>2.6931903901477738E-19</v>
      </c>
      <c r="EY361" s="26">
        <f t="shared" si="234"/>
        <v>1.5517057214758595E-19</v>
      </c>
      <c r="EZ361" s="26">
        <f t="shared" si="234"/>
        <v>8.8814735373945296E-20</v>
      </c>
      <c r="FA361" s="26">
        <f t="shared" si="234"/>
        <v>5.0502496585185608E-20</v>
      </c>
      <c r="FB361" s="26">
        <f t="shared" si="234"/>
        <v>2.8530631187734416E-20</v>
      </c>
      <c r="FC361" s="26">
        <f t="shared" si="234"/>
        <v>1.6013967182793034E-20</v>
      </c>
      <c r="FD361" s="26">
        <f t="shared" si="234"/>
        <v>8.9308663134805292E-21</v>
      </c>
      <c r="FE361" s="26">
        <f t="shared" si="234"/>
        <v>4.9489513966421445E-21</v>
      </c>
      <c r="FF361" s="26">
        <f t="shared" si="234"/>
        <v>2.7250555158725743E-21</v>
      </c>
      <c r="FG361" s="26">
        <f t="shared" si="234"/>
        <v>1.4910681124585658E-21</v>
      </c>
      <c r="FH361" s="26">
        <f t="shared" si="234"/>
        <v>8.1076828614934461E-22</v>
      </c>
    </row>
    <row r="362" spans="2:164" ht="19.2" customHeight="1" x14ac:dyDescent="0.3">
      <c r="B362" s="26">
        <f t="shared" si="224"/>
        <v>6.3528366222540957E-10</v>
      </c>
      <c r="C362" s="3">
        <v>139</v>
      </c>
      <c r="D362" s="26">
        <f t="shared" ref="D362:S377" si="236">$B362*D$221</f>
        <v>1.0455571132703892E-47</v>
      </c>
      <c r="E362" s="26">
        <f t="shared" si="236"/>
        <v>9.0963468854523847E-46</v>
      </c>
      <c r="F362" s="26">
        <f t="shared" si="236"/>
        <v>3.956910895171747E-44</v>
      </c>
      <c r="G362" s="26">
        <f t="shared" si="236"/>
        <v>1.1475041595998211E-42</v>
      </c>
      <c r="H362" s="26">
        <f t="shared" si="236"/>
        <v>2.4958215471296049E-41</v>
      </c>
      <c r="I362" s="26">
        <f t="shared" si="236"/>
        <v>4.3427294920055201E-40</v>
      </c>
      <c r="J362" s="26">
        <f t="shared" si="236"/>
        <v>6.2969577634079408E-39</v>
      </c>
      <c r="K362" s="26">
        <f t="shared" si="236"/>
        <v>7.8262189345213083E-38</v>
      </c>
      <c r="L362" s="26">
        <f t="shared" si="236"/>
        <v>8.5110130912919651E-37</v>
      </c>
      <c r="M362" s="26">
        <f t="shared" si="236"/>
        <v>8.2273126549155472E-36</v>
      </c>
      <c r="N362" s="26">
        <f t="shared" si="236"/>
        <v>7.1577620097766144E-35</v>
      </c>
      <c r="O362" s="26">
        <f t="shared" si="236"/>
        <v>5.6611390440959613E-34</v>
      </c>
      <c r="P362" s="26">
        <f t="shared" si="236"/>
        <v>4.1043258069696022E-33</v>
      </c>
      <c r="Q362" s="26">
        <f t="shared" si="236"/>
        <v>2.7467411169719683E-32</v>
      </c>
      <c r="R362" s="26">
        <f t="shared" si="236"/>
        <v>1.7069034084040027E-31</v>
      </c>
      <c r="S362" s="26">
        <f t="shared" si="236"/>
        <v>9.9000397687432127E-31</v>
      </c>
      <c r="T362" s="26">
        <f t="shared" si="233"/>
        <v>5.3831466242541294E-30</v>
      </c>
      <c r="U362" s="26">
        <f t="shared" si="233"/>
        <v>2.7549044488829764E-29</v>
      </c>
      <c r="V362" s="26">
        <f t="shared" si="233"/>
        <v>1.3315371502934456E-28</v>
      </c>
      <c r="W362" s="26">
        <f t="shared" si="233"/>
        <v>6.0970385302910545E-28</v>
      </c>
      <c r="X362" s="26">
        <f t="shared" si="233"/>
        <v>2.6522117606766218E-27</v>
      </c>
      <c r="Y362" s="26">
        <f t="shared" si="233"/>
        <v>1.0987734437088849E-26</v>
      </c>
      <c r="Z362" s="26">
        <f t="shared" si="233"/>
        <v>4.3451495273942114E-26</v>
      </c>
      <c r="AA362" s="26">
        <f t="shared" si="233"/>
        <v>1.6436000386230333E-25</v>
      </c>
      <c r="AB362" s="26">
        <f t="shared" si="233"/>
        <v>5.9580501400084965E-25</v>
      </c>
      <c r="AC362" s="26">
        <f t="shared" si="233"/>
        <v>2.0734014487229588E-24</v>
      </c>
      <c r="AD362" s="26">
        <f t="shared" si="233"/>
        <v>6.9379202322652488E-24</v>
      </c>
      <c r="AE362" s="26">
        <f t="shared" si="233"/>
        <v>2.2355520748410269E-23</v>
      </c>
      <c r="AF362" s="26">
        <f t="shared" si="233"/>
        <v>6.946179661113232E-23</v>
      </c>
      <c r="AG362" s="26">
        <f t="shared" si="233"/>
        <v>2.0838538983339668E-22</v>
      </c>
      <c r="AH362" s="26">
        <f t="shared" si="233"/>
        <v>6.0431763051684636E-22</v>
      </c>
      <c r="AI362" s="26">
        <f t="shared" si="233"/>
        <v>1.6959881888698635E-21</v>
      </c>
      <c r="AJ362" s="26">
        <f t="shared" si="231"/>
        <v>4.6109678884899389E-21</v>
      </c>
      <c r="AK362" s="26">
        <f t="shared" si="231"/>
        <v>1.2156188069655303E-20</v>
      </c>
      <c r="AL362" s="26">
        <f t="shared" si="231"/>
        <v>3.1105540060588555E-20</v>
      </c>
      <c r="AM362" s="26">
        <f t="shared" si="231"/>
        <v>7.7319485293462773E-20</v>
      </c>
      <c r="AN362" s="26">
        <f t="shared" si="231"/>
        <v>1.8685542279253565E-19</v>
      </c>
      <c r="AO362" s="26">
        <f t="shared" si="231"/>
        <v>4.3936275089055755E-19</v>
      </c>
      <c r="AP362" s="26">
        <f t="shared" si="231"/>
        <v>1.0059094559862759E-18</v>
      </c>
      <c r="AQ362" s="26">
        <f t="shared" si="231"/>
        <v>2.2439518633539956E-18</v>
      </c>
      <c r="AR362" s="26">
        <f t="shared" si="231"/>
        <v>4.8805953027949526E-18</v>
      </c>
      <c r="AS362" s="26">
        <f t="shared" si="231"/>
        <v>1.0356385154711228E-17</v>
      </c>
      <c r="AT362" s="26">
        <f t="shared" si="231"/>
        <v>2.1452512106187518E-17</v>
      </c>
      <c r="AU362" s="26">
        <f t="shared" si="231"/>
        <v>4.3403919842751539E-17</v>
      </c>
      <c r="AV362" s="26">
        <f t="shared" si="231"/>
        <v>8.5821386961803805E-17</v>
      </c>
      <c r="AW362" s="26">
        <f t="shared" si="231"/>
        <v>1.6592134812615373E-16</v>
      </c>
      <c r="AX362" s="26">
        <f t="shared" si="231"/>
        <v>3.1380776710816078E-16</v>
      </c>
      <c r="AY362" s="26">
        <f t="shared" si="231"/>
        <v>5.8087820720021601E-16</v>
      </c>
      <c r="AZ362" s="26">
        <f t="shared" si="232"/>
        <v>1.0528417505503885E-15</v>
      </c>
      <c r="BA362" s="26">
        <f t="shared" si="232"/>
        <v>1.869331271385385E-15</v>
      </c>
      <c r="BB362" s="26">
        <f t="shared" si="232"/>
        <v>3.2526364122105805E-15</v>
      </c>
      <c r="BC362" s="26">
        <f t="shared" si="232"/>
        <v>5.5486150561239192E-15</v>
      </c>
      <c r="BD362" s="26">
        <f t="shared" si="232"/>
        <v>9.2832598054380467E-15</v>
      </c>
      <c r="BE362" s="26">
        <f t="shared" si="232"/>
        <v>1.5238558548549259E-14</v>
      </c>
      <c r="BF362" s="26">
        <f t="shared" si="232"/>
        <v>2.455101099488497E-14</v>
      </c>
      <c r="BG362" s="26">
        <f t="shared" si="232"/>
        <v>3.8835235573727247E-14</v>
      </c>
      <c r="BH362" s="26">
        <f t="shared" si="232"/>
        <v>6.0333312409183354E-14</v>
      </c>
      <c r="BI362" s="26">
        <f t="shared" si="232"/>
        <v>9.2087687361385216E-14</v>
      </c>
      <c r="BJ362" s="26">
        <f t="shared" si="232"/>
        <v>1.3813153104207708E-13</v>
      </c>
      <c r="BK362" s="26">
        <f t="shared" si="232"/>
        <v>2.0368547797729995E-13</v>
      </c>
      <c r="BL362" s="26">
        <f t="shared" si="232"/>
        <v>2.95343943067086E-13</v>
      </c>
      <c r="BM362" s="26">
        <f t="shared" si="232"/>
        <v>4.2122824666945053E-13</v>
      </c>
      <c r="BN362" s="26">
        <f t="shared" si="232"/>
        <v>5.9107834613293831E-13</v>
      </c>
      <c r="BO362" s="26">
        <f t="shared" si="229"/>
        <v>8.1625104942167593E-13</v>
      </c>
      <c r="BP362" s="26">
        <f t="shared" si="229"/>
        <v>1.1095912703075939E-12</v>
      </c>
      <c r="BQ362" s="26">
        <f t="shared" si="229"/>
        <v>1.4851452387193919E-12</v>
      </c>
      <c r="BR362" s="26">
        <f t="shared" si="229"/>
        <v>1.9576914510391965E-12</v>
      </c>
      <c r="BS362" s="26">
        <f t="shared" si="229"/>
        <v>2.5420769588120947E-12</v>
      </c>
      <c r="BT362" s="26">
        <f t="shared" si="229"/>
        <v>3.25236316789194E-12</v>
      </c>
      <c r="BU362" s="26">
        <f t="shared" si="229"/>
        <v>4.1008057334289774E-12</v>
      </c>
      <c r="BV362" s="26">
        <f t="shared" si="229"/>
        <v>5.0967156972617216E-12</v>
      </c>
      <c r="BW362" s="26">
        <f t="shared" si="229"/>
        <v>6.2452713473488814E-12</v>
      </c>
      <c r="BX362" s="26">
        <f t="shared" si="229"/>
        <v>7.5463695447132258E-12</v>
      </c>
      <c r="BY362" s="26">
        <f t="shared" si="229"/>
        <v>8.9936184984938537E-12</v>
      </c>
      <c r="BZ362" s="26">
        <f t="shared" si="229"/>
        <v>1.0573578504986002E-11</v>
      </c>
      <c r="CA362" s="26">
        <f t="shared" si="229"/>
        <v>1.2265351065783769E-11</v>
      </c>
      <c r="CB362" s="26">
        <f t="shared" si="229"/>
        <v>1.4040599246357752E-11</v>
      </c>
      <c r="CC362" s="26">
        <f t="shared" si="229"/>
        <v>1.5864053693936671E-11</v>
      </c>
      <c r="CD362" s="26">
        <f t="shared" si="229"/>
        <v>1.7694521427852456E-11</v>
      </c>
      <c r="CE362" s="26">
        <f t="shared" si="230"/>
        <v>1.9486371699027353E-11</v>
      </c>
      <c r="CF362" s="26">
        <f t="shared" si="230"/>
        <v>2.119142922269225E-11</v>
      </c>
      <c r="CG362" s="26">
        <f t="shared" si="230"/>
        <v>2.2761164720669451E-11</v>
      </c>
      <c r="CH362" s="26">
        <f t="shared" si="230"/>
        <v>2.414904061827126E-11</v>
      </c>
      <c r="CI362" s="26">
        <f t="shared" si="230"/>
        <v>2.5312849804693964E-11</v>
      </c>
      <c r="CJ362" s="26">
        <f t="shared" si="230"/>
        <v>2.6216880154861604E-11</v>
      </c>
      <c r="CK362" s="26">
        <f t="shared" si="230"/>
        <v>2.683374792321129E-11</v>
      </c>
      <c r="CL362" s="26">
        <f t="shared" si="230"/>
        <v>2.7145768247899794E-11</v>
      </c>
      <c r="CM362" s="26">
        <f t="shared" si="230"/>
        <v>2.7145768247899801E-11</v>
      </c>
      <c r="CN362" s="26">
        <f t="shared" si="230"/>
        <v>2.6837293608719116E-11</v>
      </c>
      <c r="CO362" s="26">
        <f t="shared" si="230"/>
        <v>2.6234208359084987E-11</v>
      </c>
      <c r="CP362" s="26">
        <f t="shared" si="230"/>
        <v>2.5359734747115476E-11</v>
      </c>
      <c r="CQ362" s="26">
        <f t="shared" si="230"/>
        <v>2.4245021131857671E-11</v>
      </c>
      <c r="CR362" s="26">
        <f t="shared" si="230"/>
        <v>2.2927356939908874E-11</v>
      </c>
      <c r="CS362" s="26">
        <f t="shared" si="230"/>
        <v>2.1448172621205091E-11</v>
      </c>
      <c r="CT362" s="26">
        <f t="shared" si="230"/>
        <v>1.9850968277072797E-11</v>
      </c>
      <c r="CU362" s="26">
        <f t="shared" si="230"/>
        <v>1.8179307790582461E-11</v>
      </c>
      <c r="CV362" s="26">
        <f t="shared" si="230"/>
        <v>1.6474997685215318E-11</v>
      </c>
      <c r="CW362" s="26">
        <f t="shared" si="230"/>
        <v>1.4776544315605507E-11</v>
      </c>
      <c r="CX362" s="26">
        <f t="shared" si="230"/>
        <v>1.3117952606710986E-11</v>
      </c>
      <c r="CY362" s="26">
        <f t="shared" si="230"/>
        <v>1.1527897745291493E-11</v>
      </c>
      <c r="CZ362" s="26">
        <f t="shared" si="230"/>
        <v>1.0029271038403601E-11</v>
      </c>
      <c r="DA362" s="26">
        <f t="shared" si="230"/>
        <v>8.6390750528823152E-12</v>
      </c>
      <c r="DB362" s="26">
        <f t="shared" si="230"/>
        <v>7.3686228392231317E-12</v>
      </c>
      <c r="DC362" s="26">
        <f t="shared" si="230"/>
        <v>6.2239823981787895E-12</v>
      </c>
      <c r="DD362" s="26">
        <f t="shared" si="230"/>
        <v>5.2066006600149362E-12</v>
      </c>
      <c r="DE362" s="26">
        <f t="shared" si="230"/>
        <v>4.3140405468695192E-12</v>
      </c>
      <c r="DF362" s="26">
        <f t="shared" si="230"/>
        <v>3.5407691280910152E-12</v>
      </c>
      <c r="DG362" s="26">
        <f t="shared" si="230"/>
        <v>2.8789431228403635E-12</v>
      </c>
      <c r="DH362" s="26">
        <f t="shared" si="230"/>
        <v>2.3191486267325176E-12</v>
      </c>
      <c r="DI362" s="26">
        <f t="shared" ref="DI362:DX381" si="237">$B362*DI$221</f>
        <v>1.8510635828048518E-12</v>
      </c>
      <c r="DJ362" s="26">
        <f t="shared" si="237"/>
        <v>1.4640230154911099E-12</v>
      </c>
      <c r="DK362" s="26">
        <f t="shared" si="237"/>
        <v>1.147477498628167E-12</v>
      </c>
      <c r="DL362" s="26">
        <f t="shared" si="237"/>
        <v>8.9134412839866852E-13</v>
      </c>
      <c r="DM362" s="26">
        <f t="shared" si="237"/>
        <v>6.8625609885561149E-13</v>
      </c>
      <c r="DN362" s="26">
        <f t="shared" si="237"/>
        <v>5.2372175965296633E-13</v>
      </c>
      <c r="DO362" s="26">
        <f t="shared" si="237"/>
        <v>3.9620689643311406E-13</v>
      </c>
      <c r="DP362" s="26">
        <f t="shared" si="237"/>
        <v>2.97155172324835E-13</v>
      </c>
      <c r="DQ362" s="26">
        <f t="shared" si="237"/>
        <v>2.2096153839538886E-13</v>
      </c>
      <c r="DR362" s="26">
        <f t="shared" si="237"/>
        <v>1.6291232068134767E-13</v>
      </c>
      <c r="DS362" s="26">
        <f t="shared" si="237"/>
        <v>1.1910396554014458E-13</v>
      </c>
      <c r="DT362" s="26">
        <f t="shared" si="237"/>
        <v>8.6350375016604444E-14</v>
      </c>
      <c r="DU362" s="26">
        <f t="shared" si="237"/>
        <v>6.2086633276401435E-14</v>
      </c>
      <c r="DV362" s="26">
        <f t="shared" si="237"/>
        <v>4.4274894221696243E-14</v>
      </c>
      <c r="DW362" s="26">
        <f t="shared" si="237"/>
        <v>3.1316388595834063E-14</v>
      </c>
      <c r="DX362" s="26">
        <f t="shared" si="235"/>
        <v>2.1971982321270621E-14</v>
      </c>
      <c r="DY362" s="26">
        <f t="shared" si="235"/>
        <v>1.5292499695604443E-14</v>
      </c>
      <c r="DZ362" s="26">
        <f t="shared" si="235"/>
        <v>1.0559106932679217E-14</v>
      </c>
      <c r="EA362" s="26">
        <f t="shared" si="235"/>
        <v>7.2334039617565744E-15</v>
      </c>
      <c r="EB362" s="26">
        <f t="shared" si="235"/>
        <v>4.9164542552564465E-15</v>
      </c>
      <c r="EC362" s="26">
        <f t="shared" si="235"/>
        <v>3.3157482186613139E-15</v>
      </c>
      <c r="ED362" s="26">
        <f t="shared" si="235"/>
        <v>2.21900073095027E-15</v>
      </c>
      <c r="EE362" s="26">
        <f t="shared" si="235"/>
        <v>1.4736875083410122E-15</v>
      </c>
      <c r="EF362" s="26">
        <f t="shared" si="235"/>
        <v>9.7129403958840424E-16</v>
      </c>
      <c r="EG362" s="26">
        <f t="shared" si="235"/>
        <v>6.3535775521947811E-16</v>
      </c>
      <c r="EH362" s="26">
        <f t="shared" si="235"/>
        <v>4.1250839331414229E-16</v>
      </c>
      <c r="EI362" s="26">
        <f t="shared" si="235"/>
        <v>2.6583874235800235E-16</v>
      </c>
      <c r="EJ362" s="26">
        <f t="shared" si="235"/>
        <v>1.700586072437199E-16</v>
      </c>
      <c r="EK362" s="26">
        <f t="shared" si="235"/>
        <v>1.0799342211827618E-16</v>
      </c>
      <c r="EL362" s="26">
        <f t="shared" si="235"/>
        <v>6.8082809596304007E-17</v>
      </c>
      <c r="EM362" s="26">
        <f t="shared" si="235"/>
        <v>4.2612981545888398E-17</v>
      </c>
      <c r="EN362" s="26">
        <f t="shared" si="235"/>
        <v>2.6480924246373414E-17</v>
      </c>
      <c r="EO362" s="26">
        <f t="shared" si="235"/>
        <v>1.6339293683932503E-17</v>
      </c>
      <c r="EP362" s="26">
        <f t="shared" si="235"/>
        <v>1.0010694017620606E-17</v>
      </c>
      <c r="EQ362" s="26">
        <f t="shared" si="235"/>
        <v>6.0904222344963909E-18</v>
      </c>
      <c r="ER362" s="26">
        <f t="shared" si="235"/>
        <v>3.6796301000082742E-18</v>
      </c>
      <c r="ES362" s="26">
        <f t="shared" si="234"/>
        <v>2.20777806000495E-18</v>
      </c>
      <c r="ET362" s="26">
        <f t="shared" si="234"/>
        <v>1.3155937754824274E-18</v>
      </c>
      <c r="EU362" s="26">
        <f t="shared" si="234"/>
        <v>7.7861672426508732E-19</v>
      </c>
      <c r="EV362" s="26">
        <f t="shared" si="234"/>
        <v>4.5770037169638119E-19</v>
      </c>
      <c r="EW362" s="26">
        <f t="shared" si="234"/>
        <v>2.6724786803748379E-19</v>
      </c>
      <c r="EX362" s="26">
        <f t="shared" si="234"/>
        <v>1.5500376346174193E-19</v>
      </c>
      <c r="EY362" s="26">
        <f t="shared" si="234"/>
        <v>8.9306804113718276E-20</v>
      </c>
      <c r="EZ362" s="26">
        <f t="shared" si="234"/>
        <v>5.1116394459824481E-20</v>
      </c>
      <c r="FA362" s="26">
        <f t="shared" si="234"/>
        <v>2.9066185084998829E-20</v>
      </c>
      <c r="FB362" s="26">
        <f t="shared" si="234"/>
        <v>1.6420507158408251E-20</v>
      </c>
      <c r="FC362" s="26">
        <f t="shared" si="234"/>
        <v>9.2166717598808563E-21</v>
      </c>
      <c r="FD362" s="26">
        <f t="shared" si="234"/>
        <v>5.1400669430103613E-21</v>
      </c>
      <c r="FE362" s="26">
        <f t="shared" si="234"/>
        <v>2.8483173505853986E-21</v>
      </c>
      <c r="FF362" s="26">
        <f t="shared" si="234"/>
        <v>1.5683772753223404E-21</v>
      </c>
      <c r="FG362" s="26">
        <f t="shared" si="234"/>
        <v>8.5816869781787719E-22</v>
      </c>
      <c r="FH362" s="26">
        <f t="shared" si="234"/>
        <v>4.6662922943847036E-22</v>
      </c>
    </row>
    <row r="363" spans="2:164" ht="19.2" customHeight="1" x14ac:dyDescent="0.3">
      <c r="B363" s="26">
        <f t="shared" si="224"/>
        <v>3.6301923555737948E-10</v>
      </c>
      <c r="C363" s="3">
        <v>140</v>
      </c>
      <c r="D363" s="26">
        <f t="shared" si="236"/>
        <v>5.9746120758308374E-48</v>
      </c>
      <c r="E363" s="26">
        <f t="shared" si="236"/>
        <v>5.1979125059728283E-46</v>
      </c>
      <c r="F363" s="26">
        <f t="shared" si="236"/>
        <v>2.2610919400981575E-44</v>
      </c>
      <c r="G363" s="26">
        <f t="shared" si="236"/>
        <v>6.5571666262847387E-43</v>
      </c>
      <c r="H363" s="26">
        <f t="shared" si="236"/>
        <v>1.4261837412169273E-41</v>
      </c>
      <c r="I363" s="26">
        <f t="shared" si="236"/>
        <v>2.4815597097174575E-40</v>
      </c>
      <c r="J363" s="26">
        <f t="shared" si="236"/>
        <v>3.5982615790902774E-39</v>
      </c>
      <c r="K363" s="26">
        <f t="shared" si="236"/>
        <v>4.4721251054407792E-38</v>
      </c>
      <c r="L363" s="26">
        <f t="shared" si="236"/>
        <v>4.8634360521668716E-37</v>
      </c>
      <c r="M363" s="26">
        <f t="shared" si="236"/>
        <v>4.7013215170946323E-36</v>
      </c>
      <c r="N363" s="26">
        <f t="shared" si="236"/>
        <v>4.0901497198723805E-35</v>
      </c>
      <c r="O363" s="26">
        <f t="shared" si="236"/>
        <v>3.2349365966262864E-34</v>
      </c>
      <c r="P363" s="26">
        <f t="shared" si="236"/>
        <v>2.3453290325540749E-33</v>
      </c>
      <c r="Q363" s="26">
        <f t="shared" si="236"/>
        <v>1.5695663525554214E-32</v>
      </c>
      <c r="R363" s="26">
        <f t="shared" si="236"/>
        <v>9.7537337623086567E-32</v>
      </c>
      <c r="S363" s="26">
        <f t="shared" si="236"/>
        <v>5.6571655821390194E-31</v>
      </c>
      <c r="T363" s="26">
        <f t="shared" si="233"/>
        <v>3.0760837852880961E-30</v>
      </c>
      <c r="U363" s="26">
        <f t="shared" si="233"/>
        <v>1.5742311136474262E-29</v>
      </c>
      <c r="V363" s="26">
        <f t="shared" si="233"/>
        <v>7.6087837159626002E-29</v>
      </c>
      <c r="W363" s="26">
        <f t="shared" si="233"/>
        <v>3.4840220173091992E-28</v>
      </c>
      <c r="X363" s="26">
        <f t="shared" si="233"/>
        <v>1.5155495775295088E-27</v>
      </c>
      <c r="Y363" s="26">
        <f t="shared" si="233"/>
        <v>6.2787053926222437E-27</v>
      </c>
      <c r="Z363" s="26">
        <f t="shared" si="233"/>
        <v>2.4829425870824242E-26</v>
      </c>
      <c r="AA363" s="26">
        <f t="shared" si="233"/>
        <v>9.3920002207031139E-26</v>
      </c>
      <c r="AB363" s="26">
        <f t="shared" si="233"/>
        <v>3.4046000800048791E-25</v>
      </c>
      <c r="AC363" s="26">
        <f t="shared" si="233"/>
        <v>1.1848008278416993E-24</v>
      </c>
      <c r="AD363" s="26">
        <f t="shared" si="233"/>
        <v>3.9645258470087417E-24</v>
      </c>
      <c r="AE363" s="26">
        <f t="shared" si="233"/>
        <v>1.277458328480596E-23</v>
      </c>
      <c r="AF363" s="26">
        <f t="shared" si="233"/>
        <v>3.9692455206361611E-23</v>
      </c>
      <c r="AG363" s="26">
        <f t="shared" si="233"/>
        <v>1.1907736561908467E-22</v>
      </c>
      <c r="AH363" s="26">
        <f t="shared" si="233"/>
        <v>3.4532436029534322E-22</v>
      </c>
      <c r="AI363" s="26">
        <f t="shared" si="233"/>
        <v>9.6913610792564329E-22</v>
      </c>
      <c r="AJ363" s="26">
        <f t="shared" si="231"/>
        <v>2.6348387934228411E-21</v>
      </c>
      <c r="AK363" s="26">
        <f t="shared" si="231"/>
        <v>6.9463931826602236E-21</v>
      </c>
      <c r="AL363" s="26">
        <f t="shared" si="231"/>
        <v>1.7774594320336447E-20</v>
      </c>
      <c r="AM363" s="26">
        <f t="shared" si="231"/>
        <v>4.4182563024836182E-20</v>
      </c>
      <c r="AN363" s="26">
        <f t="shared" si="231"/>
        <v>1.0677452731002113E-19</v>
      </c>
      <c r="AO363" s="26">
        <f t="shared" si="231"/>
        <v>2.5106442908032042E-19</v>
      </c>
      <c r="AP363" s="26">
        <f t="shared" si="231"/>
        <v>5.7480540342073325E-19</v>
      </c>
      <c r="AQ363" s="26">
        <f t="shared" si="231"/>
        <v>1.2822582076308636E-18</v>
      </c>
      <c r="AR363" s="26">
        <f t="shared" si="231"/>
        <v>2.7889116015971356E-18</v>
      </c>
      <c r="AS363" s="26">
        <f t="shared" si="231"/>
        <v>5.9179343741207443E-18</v>
      </c>
      <c r="AT363" s="26">
        <f t="shared" si="231"/>
        <v>1.2258578346392955E-17</v>
      </c>
      <c r="AU363" s="26">
        <f t="shared" si="231"/>
        <v>2.4802239910143912E-17</v>
      </c>
      <c r="AV363" s="26">
        <f t="shared" si="231"/>
        <v>4.9040792549602523E-17</v>
      </c>
      <c r="AW363" s="26">
        <f t="shared" si="231"/>
        <v>9.4812198929231384E-17</v>
      </c>
      <c r="AX363" s="26">
        <f t="shared" si="231"/>
        <v>1.7931872406180744E-16</v>
      </c>
      <c r="AY363" s="26">
        <f t="shared" si="231"/>
        <v>3.3193040411441151E-16</v>
      </c>
      <c r="AZ363" s="26">
        <f t="shared" si="232"/>
        <v>6.0162385745736917E-16</v>
      </c>
      <c r="BA363" s="26">
        <f t="shared" si="232"/>
        <v>1.0681892979345135E-15</v>
      </c>
      <c r="BB363" s="26">
        <f t="shared" si="232"/>
        <v>1.8586493784060593E-15</v>
      </c>
      <c r="BC363" s="26">
        <f t="shared" si="232"/>
        <v>3.1706371749279765E-15</v>
      </c>
      <c r="BD363" s="26">
        <f t="shared" si="232"/>
        <v>5.3047198888217786E-15</v>
      </c>
      <c r="BE363" s="26">
        <f t="shared" si="232"/>
        <v>8.7077477420282087E-15</v>
      </c>
      <c r="BF363" s="26">
        <f t="shared" si="232"/>
        <v>1.4029149139934368E-14</v>
      </c>
      <c r="BG363" s="26">
        <f t="shared" si="232"/>
        <v>2.2191563184987157E-14</v>
      </c>
      <c r="BH363" s="26">
        <f t="shared" si="232"/>
        <v>3.4476178519533589E-14</v>
      </c>
      <c r="BI363" s="26">
        <f t="shared" si="232"/>
        <v>5.2621535635077642E-14</v>
      </c>
      <c r="BJ363" s="26">
        <f t="shared" si="232"/>
        <v>7.8932303452616031E-14</v>
      </c>
      <c r="BK363" s="26">
        <f t="shared" si="232"/>
        <v>1.1639170170131508E-13</v>
      </c>
      <c r="BL363" s="26">
        <f t="shared" si="232"/>
        <v>1.6876796746690747E-13</v>
      </c>
      <c r="BM363" s="26">
        <f t="shared" si="232"/>
        <v>2.4070185523968772E-13</v>
      </c>
      <c r="BN363" s="26">
        <f t="shared" si="232"/>
        <v>3.3775905493310996E-13</v>
      </c>
      <c r="BO363" s="26">
        <f t="shared" si="229"/>
        <v>4.6642917109810382E-13</v>
      </c>
      <c r="BP363" s="26">
        <f t="shared" si="229"/>
        <v>6.3405215446148672E-13</v>
      </c>
      <c r="BQ363" s="26">
        <f t="shared" si="229"/>
        <v>8.4865442212537284E-13</v>
      </c>
      <c r="BR363" s="26">
        <f t="shared" si="229"/>
        <v>1.118680829165263E-12</v>
      </c>
      <c r="BS363" s="26">
        <f t="shared" si="229"/>
        <v>1.452615405035493E-12</v>
      </c>
      <c r="BT363" s="26">
        <f t="shared" si="229"/>
        <v>1.8584932387954076E-12</v>
      </c>
      <c r="BU363" s="26">
        <f t="shared" si="229"/>
        <v>2.3433175619594326E-12</v>
      </c>
      <c r="BV363" s="26">
        <f t="shared" si="229"/>
        <v>2.9124089698638618E-12</v>
      </c>
      <c r="BW363" s="26">
        <f t="shared" si="229"/>
        <v>3.5687264841993861E-12</v>
      </c>
      <c r="BX363" s="26">
        <f t="shared" si="229"/>
        <v>4.3122111684075879E-12</v>
      </c>
      <c r="BY363" s="26">
        <f t="shared" si="229"/>
        <v>5.1392105705679527E-12</v>
      </c>
      <c r="BZ363" s="26">
        <f t="shared" si="229"/>
        <v>6.0420448599920441E-12</v>
      </c>
      <c r="CA363" s="26">
        <f t="shared" si="229"/>
        <v>7.0087720375907752E-12</v>
      </c>
      <c r="CB363" s="26">
        <f t="shared" si="229"/>
        <v>8.0231995693473431E-12</v>
      </c>
      <c r="CC363" s="26">
        <f t="shared" si="229"/>
        <v>9.0651735393924473E-12</v>
      </c>
      <c r="CD363" s="26">
        <f t="shared" si="229"/>
        <v>1.0111155101630046E-11</v>
      </c>
      <c r="CE363" s="26">
        <f t="shared" ref="CE363:CT378" si="238">$B363*CE$221</f>
        <v>1.1135069542301424E-11</v>
      </c>
      <c r="CF363" s="26">
        <f t="shared" si="238"/>
        <v>1.2109388127252799E-11</v>
      </c>
      <c r="CG363" s="26">
        <f t="shared" si="238"/>
        <v>1.3006379840382636E-11</v>
      </c>
      <c r="CH363" s="26">
        <f t="shared" si="238"/>
        <v>1.379945178186939E-11</v>
      </c>
      <c r="CI363" s="26">
        <f t="shared" si="238"/>
        <v>1.4464485602682368E-11</v>
      </c>
      <c r="CJ363" s="26">
        <f t="shared" si="238"/>
        <v>1.4981074374206737E-11</v>
      </c>
      <c r="CK363" s="26">
        <f t="shared" si="238"/>
        <v>1.5333570241835131E-11</v>
      </c>
      <c r="CL363" s="26">
        <f t="shared" si="238"/>
        <v>1.5511867570228563E-11</v>
      </c>
      <c r="CM363" s="26">
        <f t="shared" si="238"/>
        <v>1.5511867570228567E-11</v>
      </c>
      <c r="CN363" s="26">
        <f t="shared" si="238"/>
        <v>1.5335596347839606E-11</v>
      </c>
      <c r="CO363" s="26">
        <f t="shared" si="238"/>
        <v>1.4990976205191527E-11</v>
      </c>
      <c r="CP363" s="26">
        <f t="shared" si="238"/>
        <v>1.4491276998351803E-11</v>
      </c>
      <c r="CQ363" s="26">
        <f t="shared" si="238"/>
        <v>1.3854297789633054E-11</v>
      </c>
      <c r="CR363" s="26">
        <f t="shared" si="238"/>
        <v>1.3101346822805165E-11</v>
      </c>
      <c r="CS363" s="26">
        <f t="shared" si="238"/>
        <v>1.2256098640688712E-11</v>
      </c>
      <c r="CT363" s="26">
        <f t="shared" si="238"/>
        <v>1.1343410444041678E-11</v>
      </c>
      <c r="CU363" s="26">
        <f t="shared" ref="CU363:DJ378" si="239">$B363*CU$221</f>
        <v>1.0388175880332908E-11</v>
      </c>
      <c r="CV363" s="26">
        <f t="shared" si="239"/>
        <v>9.4142843915516775E-12</v>
      </c>
      <c r="CW363" s="26">
        <f t="shared" si="239"/>
        <v>8.4437396089174924E-12</v>
      </c>
      <c r="CX363" s="26">
        <f t="shared" si="239"/>
        <v>7.495972918120616E-12</v>
      </c>
      <c r="CY363" s="26">
        <f t="shared" si="239"/>
        <v>6.5873701401666147E-12</v>
      </c>
      <c r="CZ363" s="26">
        <f t="shared" si="239"/>
        <v>5.7310120219449556E-12</v>
      </c>
      <c r="DA363" s="26">
        <f t="shared" si="239"/>
        <v>4.936614315932787E-12</v>
      </c>
      <c r="DB363" s="26">
        <f t="shared" si="239"/>
        <v>4.2106416224132483E-12</v>
      </c>
      <c r="DC363" s="26">
        <f t="shared" si="239"/>
        <v>3.556561370387905E-12</v>
      </c>
      <c r="DD363" s="26">
        <f t="shared" si="239"/>
        <v>2.9752003771514131E-12</v>
      </c>
      <c r="DE363" s="26">
        <f t="shared" si="239"/>
        <v>2.4651660267826003E-12</v>
      </c>
      <c r="DF363" s="26">
        <f t="shared" si="239"/>
        <v>2.0232966446234518E-12</v>
      </c>
      <c r="DG363" s="26">
        <f t="shared" si="239"/>
        <v>1.6451103559087909E-12</v>
      </c>
      <c r="DH363" s="26">
        <f t="shared" si="239"/>
        <v>1.3252277867043053E-12</v>
      </c>
      <c r="DI363" s="26">
        <f t="shared" si="239"/>
        <v>1.0577506187456371E-12</v>
      </c>
      <c r="DJ363" s="26">
        <f t="shared" si="239"/>
        <v>8.3658458028064012E-13</v>
      </c>
      <c r="DK363" s="26">
        <f t="shared" si="237"/>
        <v>6.5570142778752873E-13</v>
      </c>
      <c r="DL363" s="26">
        <f t="shared" si="237"/>
        <v>5.0933950194209986E-13</v>
      </c>
      <c r="DM363" s="26">
        <f t="shared" si="237"/>
        <v>3.9214634220320937E-13</v>
      </c>
      <c r="DN363" s="26">
        <f t="shared" si="237"/>
        <v>2.992695769445543E-13</v>
      </c>
      <c r="DO363" s="26">
        <f t="shared" si="237"/>
        <v>2.2640394081892395E-13</v>
      </c>
      <c r="DP363" s="26">
        <f t="shared" si="237"/>
        <v>1.6980295561419266E-13</v>
      </c>
      <c r="DQ363" s="26">
        <f t="shared" si="237"/>
        <v>1.2626373622593738E-13</v>
      </c>
      <c r="DR363" s="26">
        <f t="shared" si="237"/>
        <v>9.3092754675056468E-14</v>
      </c>
      <c r="DS363" s="26">
        <f t="shared" si="237"/>
        <v>6.8059408880083097E-14</v>
      </c>
      <c r="DT363" s="26">
        <f t="shared" si="237"/>
        <v>4.9343071438060037E-14</v>
      </c>
      <c r="DU363" s="26">
        <f t="shared" si="237"/>
        <v>3.5478076157943929E-14</v>
      </c>
      <c r="DV363" s="26">
        <f t="shared" si="237"/>
        <v>2.5299939555255174E-14</v>
      </c>
      <c r="DW363" s="26">
        <f t="shared" si="237"/>
        <v>1.7895079197619594E-14</v>
      </c>
      <c r="DX363" s="26">
        <f t="shared" si="235"/>
        <v>1.2555418469297587E-14</v>
      </c>
      <c r="DY363" s="26">
        <f t="shared" si="235"/>
        <v>8.7385712546311713E-15</v>
      </c>
      <c r="DZ363" s="26">
        <f t="shared" si="235"/>
        <v>6.0337753901024526E-15</v>
      </c>
      <c r="EA363" s="26">
        <f t="shared" si="235"/>
        <v>4.1333736924323576E-15</v>
      </c>
      <c r="EB363" s="26">
        <f t="shared" si="235"/>
        <v>2.8094024315751322E-15</v>
      </c>
      <c r="EC363" s="26">
        <f t="shared" si="235"/>
        <v>1.8947132678064786E-15</v>
      </c>
      <c r="ED363" s="26">
        <f t="shared" si="235"/>
        <v>1.2680004176858777E-15</v>
      </c>
      <c r="EE363" s="26">
        <f t="shared" si="235"/>
        <v>8.4210714762344156E-16</v>
      </c>
      <c r="EF363" s="26">
        <f t="shared" si="235"/>
        <v>5.5502516547909204E-16</v>
      </c>
      <c r="EG363" s="26">
        <f t="shared" si="235"/>
        <v>3.6306157441113293E-16</v>
      </c>
      <c r="EH363" s="26">
        <f t="shared" si="235"/>
        <v>2.3571908189379725E-16</v>
      </c>
      <c r="EI363" s="26">
        <f t="shared" si="235"/>
        <v>1.5190785277600242E-16</v>
      </c>
      <c r="EJ363" s="26">
        <f t="shared" si="235"/>
        <v>9.7176346996412066E-17</v>
      </c>
      <c r="EK363" s="26">
        <f t="shared" si="235"/>
        <v>6.171052692472968E-17</v>
      </c>
      <c r="EL363" s="26">
        <f t="shared" si="235"/>
        <v>3.8904462626459708E-17</v>
      </c>
      <c r="EM363" s="26">
        <f t="shared" si="235"/>
        <v>2.4350275169079258E-17</v>
      </c>
      <c r="EN363" s="26">
        <f t="shared" si="235"/>
        <v>1.5131956712213487E-17</v>
      </c>
      <c r="EO363" s="26">
        <f t="shared" si="235"/>
        <v>9.3367392479614974E-18</v>
      </c>
      <c r="EP363" s="26">
        <f t="shared" si="235"/>
        <v>5.7203965814975292E-18</v>
      </c>
      <c r="EQ363" s="26">
        <f t="shared" si="235"/>
        <v>3.4802412768551052E-18</v>
      </c>
      <c r="ER363" s="26">
        <f t="shared" si="235"/>
        <v>2.1026457714333145E-18</v>
      </c>
      <c r="ES363" s="26">
        <f t="shared" si="234"/>
        <v>1.2615874628599803E-18</v>
      </c>
      <c r="ET363" s="26">
        <f t="shared" si="234"/>
        <v>7.5176787170424959E-19</v>
      </c>
      <c r="EU363" s="26">
        <f t="shared" si="234"/>
        <v>4.4492384243719592E-19</v>
      </c>
      <c r="EV363" s="26">
        <f t="shared" si="234"/>
        <v>2.6154306954079113E-19</v>
      </c>
      <c r="EW363" s="26">
        <f t="shared" si="234"/>
        <v>1.5271306744999182E-19</v>
      </c>
      <c r="EX363" s="26">
        <f t="shared" si="234"/>
        <v>8.8573579120996018E-20</v>
      </c>
      <c r="EY363" s="26">
        <f t="shared" si="234"/>
        <v>5.1032459493553664E-20</v>
      </c>
      <c r="EZ363" s="26">
        <f t="shared" si="234"/>
        <v>2.9209368262757053E-20</v>
      </c>
      <c r="FA363" s="26">
        <f t="shared" si="234"/>
        <v>1.6609248619999449E-20</v>
      </c>
      <c r="FB363" s="26">
        <f t="shared" si="234"/>
        <v>9.3831469476619254E-21</v>
      </c>
      <c r="FC363" s="26">
        <f t="shared" si="234"/>
        <v>5.2666695770748129E-21</v>
      </c>
      <c r="FD363" s="26">
        <f t="shared" si="234"/>
        <v>2.9371811102916561E-21</v>
      </c>
      <c r="FE363" s="26">
        <f t="shared" si="234"/>
        <v>1.6276099146202393E-21</v>
      </c>
      <c r="FF363" s="26">
        <f t="shared" si="234"/>
        <v>8.9621558589848663E-22</v>
      </c>
      <c r="FG363" s="26">
        <f t="shared" si="234"/>
        <v>4.9038211303879046E-22</v>
      </c>
      <c r="FH363" s="26">
        <f t="shared" si="234"/>
        <v>2.666452739648421E-22</v>
      </c>
    </row>
    <row r="364" spans="2:164" ht="19.2" customHeight="1" x14ac:dyDescent="0.3">
      <c r="B364" s="26">
        <f t="shared" si="224"/>
        <v>2.0596836059993119E-10</v>
      </c>
      <c r="C364" s="3">
        <v>141</v>
      </c>
      <c r="D364" s="26">
        <f t="shared" si="236"/>
        <v>3.3898508231664256E-48</v>
      </c>
      <c r="E364" s="26">
        <f t="shared" si="236"/>
        <v>2.94917021615479E-46</v>
      </c>
      <c r="F364" s="26">
        <f t="shared" si="236"/>
        <v>1.2828890440273207E-44</v>
      </c>
      <c r="G364" s="26">
        <f t="shared" si="236"/>
        <v>3.7203782276792765E-43</v>
      </c>
      <c r="H364" s="26">
        <f t="shared" si="236"/>
        <v>8.0918226452024072E-42</v>
      </c>
      <c r="I364" s="26">
        <f t="shared" si="236"/>
        <v>1.4079771402652213E-40</v>
      </c>
      <c r="J364" s="26">
        <f t="shared" si="236"/>
        <v>2.0415668533845505E-39</v>
      </c>
      <c r="K364" s="26">
        <f t="shared" si="236"/>
        <v>2.5373759463493732E-38</v>
      </c>
      <c r="L364" s="26">
        <f t="shared" si="236"/>
        <v>2.7593963416549569E-37</v>
      </c>
      <c r="M364" s="26">
        <f t="shared" si="236"/>
        <v>2.6674164635997857E-36</v>
      </c>
      <c r="N364" s="26">
        <f t="shared" si="236"/>
        <v>2.3206523233318421E-35</v>
      </c>
      <c r="O364" s="26">
        <f t="shared" si="236"/>
        <v>1.8354250193624283E-34</v>
      </c>
      <c r="P364" s="26">
        <f t="shared" si="236"/>
        <v>1.3306831390377702E-33</v>
      </c>
      <c r="Q364" s="26">
        <f t="shared" si="236"/>
        <v>8.9053410074066285E-33</v>
      </c>
      <c r="R364" s="26">
        <f t="shared" si="236"/>
        <v>5.5340333403169569E-32</v>
      </c>
      <c r="S364" s="26">
        <f t="shared" si="236"/>
        <v>3.2097393373838341E-31</v>
      </c>
      <c r="T364" s="26">
        <f t="shared" si="233"/>
        <v>1.7452957647024622E-30</v>
      </c>
      <c r="U364" s="26">
        <f t="shared" si="233"/>
        <v>8.9318077370066555E-30</v>
      </c>
      <c r="V364" s="26">
        <f t="shared" si="233"/>
        <v>4.3170404062199061E-29</v>
      </c>
      <c r="W364" s="26">
        <f t="shared" si="233"/>
        <v>1.9767500807428039E-28</v>
      </c>
      <c r="X364" s="26">
        <f t="shared" si="233"/>
        <v>8.5988628512312391E-28</v>
      </c>
      <c r="Y364" s="26">
        <f t="shared" si="233"/>
        <v>3.5623860383672233E-27</v>
      </c>
      <c r="Z364" s="26">
        <f t="shared" si="233"/>
        <v>1.4087617515361244E-26</v>
      </c>
      <c r="AA364" s="26">
        <f t="shared" si="233"/>
        <v>5.3287944514627491E-26</v>
      </c>
      <c r="AB364" s="26">
        <f t="shared" si="233"/>
        <v>1.9316879886552468E-25</v>
      </c>
      <c r="AC364" s="26">
        <f t="shared" si="233"/>
        <v>6.7222742005202648E-25</v>
      </c>
      <c r="AD364" s="26">
        <f t="shared" si="233"/>
        <v>2.2493763670971538E-24</v>
      </c>
      <c r="AE364" s="26">
        <f t="shared" si="233"/>
        <v>7.2479905162019482E-24</v>
      </c>
      <c r="AF364" s="26">
        <f t="shared" si="233"/>
        <v>2.2520541961056186E-23</v>
      </c>
      <c r="AG364" s="26">
        <f t="shared" si="233"/>
        <v>6.7561625883168463E-23</v>
      </c>
      <c r="AH364" s="26">
        <f t="shared" si="233"/>
        <v>1.9592871506118724E-22</v>
      </c>
      <c r="AI364" s="26">
        <f t="shared" si="233"/>
        <v>5.4986445839752695E-22</v>
      </c>
      <c r="AJ364" s="26">
        <f t="shared" si="231"/>
        <v>1.4949439962682756E-21</v>
      </c>
      <c r="AK364" s="26">
        <f t="shared" si="231"/>
        <v>3.9412159901618202E-21</v>
      </c>
      <c r="AL364" s="26">
        <f t="shared" si="231"/>
        <v>1.0084876210119948E-20</v>
      </c>
      <c r="AM364" s="26">
        <f t="shared" si="231"/>
        <v>2.5068120865155229E-20</v>
      </c>
      <c r="AN364" s="26">
        <f t="shared" si="231"/>
        <v>6.0581292090792005E-20</v>
      </c>
      <c r="AO364" s="26">
        <f t="shared" si="231"/>
        <v>1.4244790302429496E-19</v>
      </c>
      <c r="AP364" s="26">
        <f t="shared" si="231"/>
        <v>3.2613072534509621E-19</v>
      </c>
      <c r="AQ364" s="26">
        <f t="shared" si="231"/>
        <v>7.2752238730828994E-19</v>
      </c>
      <c r="AR364" s="26">
        <f t="shared" si="231"/>
        <v>1.5823611923955345E-18</v>
      </c>
      <c r="AS364" s="26">
        <f t="shared" si="231"/>
        <v>3.3576932619124719E-18</v>
      </c>
      <c r="AT364" s="26">
        <f t="shared" si="231"/>
        <v>6.9552217568186837E-18</v>
      </c>
      <c r="AU364" s="26">
        <f t="shared" si="231"/>
        <v>1.4072192856819213E-17</v>
      </c>
      <c r="AV364" s="26">
        <f t="shared" si="231"/>
        <v>2.7824563148710595E-17</v>
      </c>
      <c r="AW364" s="26">
        <f t="shared" si="231"/>
        <v>5.3794155420840387E-17</v>
      </c>
      <c r="AX364" s="26">
        <f t="shared" si="231"/>
        <v>1.0174112003506785E-16</v>
      </c>
      <c r="AY364" s="26">
        <f t="shared" si="231"/>
        <v>1.8832930729895648E-16</v>
      </c>
      <c r="AZ364" s="26">
        <f t="shared" si="232"/>
        <v>3.4134686947935771E-16</v>
      </c>
      <c r="BA364" s="26">
        <f t="shared" si="232"/>
        <v>6.0606484989192127E-16</v>
      </c>
      <c r="BB364" s="26">
        <f t="shared" si="232"/>
        <v>1.0545528388119463E-15</v>
      </c>
      <c r="BC364" s="26">
        <f t="shared" si="232"/>
        <v>1.7989430779733164E-15</v>
      </c>
      <c r="BD364" s="26">
        <f t="shared" si="232"/>
        <v>3.0097701496861091E-15</v>
      </c>
      <c r="BE364" s="26">
        <f t="shared" si="232"/>
        <v>4.9405660947677677E-15</v>
      </c>
      <c r="BF364" s="26">
        <f t="shared" si="232"/>
        <v>7.9598009304591986E-15</v>
      </c>
      <c r="BG364" s="26">
        <f t="shared" si="232"/>
        <v>1.259095783545368E-14</v>
      </c>
      <c r="BH364" s="26">
        <f t="shared" si="232"/>
        <v>1.9560952351508379E-14</v>
      </c>
      <c r="BI364" s="26">
        <f t="shared" si="232"/>
        <v>2.9856190431249661E-14</v>
      </c>
      <c r="BJ364" s="26">
        <f t="shared" si="232"/>
        <v>4.4784285646874252E-14</v>
      </c>
      <c r="BK364" s="26">
        <f t="shared" si="232"/>
        <v>6.6037844936916225E-14</v>
      </c>
      <c r="BL364" s="26">
        <f t="shared" si="232"/>
        <v>9.5754875158528864E-14</v>
      </c>
      <c r="BM364" s="26">
        <f t="shared" si="232"/>
        <v>1.3656842850478707E-13</v>
      </c>
      <c r="BN364" s="26">
        <f t="shared" si="232"/>
        <v>1.9163634322445916E-13</v>
      </c>
      <c r="BO364" s="26">
        <f t="shared" si="229"/>
        <v>2.6464066445282434E-13</v>
      </c>
      <c r="BP364" s="26">
        <f t="shared" si="229"/>
        <v>3.5974590324055913E-13</v>
      </c>
      <c r="BQ364" s="26">
        <f t="shared" si="229"/>
        <v>4.8150605510659353E-13</v>
      </c>
      <c r="BR364" s="26">
        <f t="shared" si="229"/>
        <v>6.3471252718596358E-13</v>
      </c>
      <c r="BS364" s="26">
        <f t="shared" si="229"/>
        <v>8.2417895321162559E-13</v>
      </c>
      <c r="BT364" s="26">
        <f t="shared" si="229"/>
        <v>1.0544642489619311E-12</v>
      </c>
      <c r="BU364" s="26">
        <f t="shared" si="229"/>
        <v>1.3295418791259164E-12</v>
      </c>
      <c r="BV364" s="26">
        <f t="shared" si="229"/>
        <v>1.6524306211993507E-12</v>
      </c>
      <c r="BW364" s="26">
        <f t="shared" si="229"/>
        <v>2.0248093527372361E-12</v>
      </c>
      <c r="BX364" s="26">
        <f t="shared" si="229"/>
        <v>2.4466446345574916E-12</v>
      </c>
      <c r="BY364" s="26">
        <f t="shared" si="229"/>
        <v>2.9158641535137264E-12</v>
      </c>
      <c r="BZ364" s="26">
        <f t="shared" si="229"/>
        <v>3.4281105588607272E-12</v>
      </c>
      <c r="CA364" s="26">
        <f t="shared" si="229"/>
        <v>3.9766082482784463E-12</v>
      </c>
      <c r="CB364" s="26">
        <f t="shared" si="229"/>
        <v>4.5521699684240155E-12</v>
      </c>
      <c r="CC364" s="26">
        <f t="shared" si="229"/>
        <v>5.1433608734141438E-12</v>
      </c>
      <c r="CD364" s="26">
        <f t="shared" si="229"/>
        <v>5.7368255895773197E-12</v>
      </c>
      <c r="CE364" s="26">
        <f t="shared" si="238"/>
        <v>6.3177699530788091E-12</v>
      </c>
      <c r="CF364" s="26">
        <f t="shared" si="238"/>
        <v>6.8705748239732058E-12</v>
      </c>
      <c r="CG364" s="26">
        <f t="shared" si="238"/>
        <v>7.3795062924156656E-12</v>
      </c>
      <c r="CH364" s="26">
        <f t="shared" si="238"/>
        <v>7.8294761882946739E-12</v>
      </c>
      <c r="CI364" s="26">
        <f t="shared" si="238"/>
        <v>8.2068003419474253E-12</v>
      </c>
      <c r="CJ364" s="26">
        <f t="shared" si="238"/>
        <v>8.4999003541598335E-12</v>
      </c>
      <c r="CK364" s="26">
        <f t="shared" si="238"/>
        <v>8.6998980095518299E-12</v>
      </c>
      <c r="CL364" s="26">
        <f t="shared" si="238"/>
        <v>8.8010596143140606E-12</v>
      </c>
      <c r="CM364" s="26">
        <f t="shared" si="238"/>
        <v>8.8010596143140623E-12</v>
      </c>
      <c r="CN364" s="26">
        <f t="shared" si="238"/>
        <v>8.70104757324231E-12</v>
      </c>
      <c r="CO364" s="26">
        <f t="shared" si="238"/>
        <v>8.505518414293047E-12</v>
      </c>
      <c r="CP364" s="26">
        <f t="shared" si="238"/>
        <v>8.2220011338166089E-12</v>
      </c>
      <c r="CQ364" s="26">
        <f t="shared" si="238"/>
        <v>7.8605944905719294E-12</v>
      </c>
      <c r="CR364" s="26">
        <f t="shared" si="238"/>
        <v>7.4333882682582348E-12</v>
      </c>
      <c r="CS364" s="26">
        <f t="shared" si="238"/>
        <v>6.9538148315964174E-12</v>
      </c>
      <c r="CT364" s="26">
        <f t="shared" si="238"/>
        <v>6.4359775569030666E-12</v>
      </c>
      <c r="CU364" s="26">
        <f t="shared" si="239"/>
        <v>5.8940004994796525E-12</v>
      </c>
      <c r="CV364" s="26">
        <f t="shared" si="239"/>
        <v>5.3414379526534225E-12</v>
      </c>
      <c r="CW364" s="26">
        <f t="shared" si="239"/>
        <v>4.7907742461943115E-12</v>
      </c>
      <c r="CX364" s="26">
        <f t="shared" si="239"/>
        <v>4.2530342797847375E-12</v>
      </c>
      <c r="CY364" s="26">
        <f t="shared" si="239"/>
        <v>3.737514973144171E-12</v>
      </c>
      <c r="CZ364" s="26">
        <f t="shared" si="239"/>
        <v>3.2516380266354291E-12</v>
      </c>
      <c r="DA364" s="26">
        <f t="shared" si="239"/>
        <v>2.8009159239334902E-12</v>
      </c>
      <c r="DB364" s="26">
        <f t="shared" si="239"/>
        <v>2.3890165233550296E-12</v>
      </c>
      <c r="DC364" s="26">
        <f t="shared" si="239"/>
        <v>2.0179071605037715E-12</v>
      </c>
      <c r="DD364" s="26">
        <f t="shared" si="239"/>
        <v>1.6880569515752664E-12</v>
      </c>
      <c r="DE364" s="26">
        <f t="shared" si="239"/>
        <v>1.3986757598766496E-12</v>
      </c>
      <c r="DF364" s="26">
        <f t="shared" si="239"/>
        <v>1.1479697274459277E-12</v>
      </c>
      <c r="DG364" s="26">
        <f t="shared" si="239"/>
        <v>9.3339594661491493E-13</v>
      </c>
      <c r="DH364" s="26">
        <f t="shared" si="239"/>
        <v>7.519022903286823E-13</v>
      </c>
      <c r="DI364" s="26">
        <f t="shared" si="239"/>
        <v>6.0014219503298435E-13</v>
      </c>
      <c r="DJ364" s="26">
        <f t="shared" si="239"/>
        <v>4.7465791788972391E-13</v>
      </c>
      <c r="DK364" s="26">
        <f t="shared" si="237"/>
        <v>3.7202917888654033E-13</v>
      </c>
      <c r="DL364" s="26">
        <f t="shared" si="237"/>
        <v>2.8898695145650998E-13</v>
      </c>
      <c r="DM364" s="26">
        <f t="shared" si="237"/>
        <v>2.2249437855501194E-13</v>
      </c>
      <c r="DN364" s="26">
        <f t="shared" si="237"/>
        <v>1.6979834152882479E-13</v>
      </c>
      <c r="DO364" s="26">
        <f t="shared" si="237"/>
        <v>1.2845613663485019E-13</v>
      </c>
      <c r="DP364" s="26">
        <f t="shared" si="237"/>
        <v>9.6342102476137468E-14</v>
      </c>
      <c r="DQ364" s="26">
        <f t="shared" si="237"/>
        <v>7.163899927712745E-14</v>
      </c>
      <c r="DR364" s="26">
        <f t="shared" si="237"/>
        <v>5.2818584212797885E-14</v>
      </c>
      <c r="DS364" s="26">
        <f t="shared" si="237"/>
        <v>3.861526744969246E-14</v>
      </c>
      <c r="DT364" s="26">
        <f t="shared" si="237"/>
        <v>2.7996068901026912E-14</v>
      </c>
      <c r="DU364" s="26">
        <f t="shared" si="237"/>
        <v>2.0129404912308573E-14</v>
      </c>
      <c r="DV364" s="26">
        <f t="shared" si="237"/>
        <v>1.4354575634187304E-14</v>
      </c>
      <c r="DW364" s="26">
        <f t="shared" si="237"/>
        <v>1.0153236424181307E-14</v>
      </c>
      <c r="DX364" s="26">
        <f t="shared" si="235"/>
        <v>7.1236416847078363E-15</v>
      </c>
      <c r="DY364" s="26">
        <f t="shared" si="235"/>
        <v>4.9580546125566833E-15</v>
      </c>
      <c r="DZ364" s="26">
        <f t="shared" si="235"/>
        <v>3.4234186610510299E-15</v>
      </c>
      <c r="EA364" s="26">
        <f t="shared" si="235"/>
        <v>2.3451765630821839E-15</v>
      </c>
      <c r="EB364" s="26">
        <f t="shared" si="235"/>
        <v>1.5939871952199299E-15</v>
      </c>
      <c r="EC364" s="26">
        <f t="shared" si="235"/>
        <v>1.0750146200320424E-15</v>
      </c>
      <c r="ED364" s="26">
        <f t="shared" si="235"/>
        <v>7.1943286109836882E-16</v>
      </c>
      <c r="EE364" s="26">
        <f t="shared" si="235"/>
        <v>4.777912894317389E-16</v>
      </c>
      <c r="EF364" s="26">
        <f t="shared" si="235"/>
        <v>3.1490789530728564E-16</v>
      </c>
      <c r="EG364" s="26">
        <f t="shared" si="235"/>
        <v>2.0599238264461399E-16</v>
      </c>
      <c r="EH364" s="26">
        <f t="shared" si="235"/>
        <v>1.3374132306031024E-16</v>
      </c>
      <c r="EI364" s="26">
        <f t="shared" si="235"/>
        <v>8.6188852638866438E-17</v>
      </c>
      <c r="EJ364" s="26">
        <f t="shared" si="235"/>
        <v>5.5135516026332974E-17</v>
      </c>
      <c r="EK364" s="26">
        <f t="shared" si="235"/>
        <v>3.5013064921832374E-17</v>
      </c>
      <c r="EL364" s="26">
        <f t="shared" si="235"/>
        <v>2.2073453972459362E-17</v>
      </c>
      <c r="EM364" s="26">
        <f t="shared" si="235"/>
        <v>1.3815758961179691E-17</v>
      </c>
      <c r="EN364" s="26">
        <f t="shared" si="235"/>
        <v>8.5855073544473511E-18</v>
      </c>
      <c r="EO364" s="26">
        <f t="shared" si="235"/>
        <v>5.2974407080632504E-18</v>
      </c>
      <c r="EP364" s="26">
        <f t="shared" si="235"/>
        <v>3.2456150817007192E-18</v>
      </c>
      <c r="EQ364" s="26">
        <f t="shared" si="235"/>
        <v>1.9746049797759423E-18</v>
      </c>
      <c r="ER364" s="26">
        <f t="shared" si="235"/>
        <v>1.192990508614644E-18</v>
      </c>
      <c r="ES364" s="26">
        <f t="shared" si="234"/>
        <v>7.1579430516878171E-19</v>
      </c>
      <c r="ET364" s="26">
        <f t="shared" si="234"/>
        <v>4.2653496266907691E-19</v>
      </c>
      <c r="EU364" s="26">
        <f t="shared" si="234"/>
        <v>2.5243905953883403E-19</v>
      </c>
      <c r="EV364" s="26">
        <f t="shared" si="234"/>
        <v>1.4839323094512941E-19</v>
      </c>
      <c r="EW364" s="26">
        <f t="shared" si="234"/>
        <v>8.6645712028363969E-20</v>
      </c>
      <c r="EX364" s="26">
        <f t="shared" si="234"/>
        <v>5.025451297645154E-20</v>
      </c>
      <c r="EY364" s="26">
        <f t="shared" si="234"/>
        <v>2.8954586946697057E-20</v>
      </c>
      <c r="EZ364" s="26">
        <f t="shared" si="234"/>
        <v>1.6572691212911771E-20</v>
      </c>
      <c r="FA364" s="26">
        <f t="shared" si="234"/>
        <v>9.4236871602833556E-21</v>
      </c>
      <c r="FB364" s="26">
        <f t="shared" si="234"/>
        <v>5.3237713178223578E-21</v>
      </c>
      <c r="FC364" s="26">
        <f t="shared" si="234"/>
        <v>2.9881813203261285E-21</v>
      </c>
      <c r="FD364" s="26">
        <f t="shared" si="234"/>
        <v>1.666485736335688E-21</v>
      </c>
      <c r="FE364" s="26">
        <f t="shared" si="234"/>
        <v>9.2346661822424745E-22</v>
      </c>
      <c r="FF364" s="26">
        <f t="shared" si="234"/>
        <v>5.084911125665162E-22</v>
      </c>
      <c r="FG364" s="26">
        <f t="shared" si="234"/>
        <v>2.7823098612129894E-22</v>
      </c>
      <c r="FH364" s="26">
        <f t="shared" si="234"/>
        <v>1.5128809870345621E-22</v>
      </c>
    </row>
    <row r="365" spans="2:164" ht="19.2" customHeight="1" x14ac:dyDescent="0.3">
      <c r="B365" s="26">
        <f t="shared" si="224"/>
        <v>1.1603851301404716E-10</v>
      </c>
      <c r="C365" s="3">
        <v>142</v>
      </c>
      <c r="D365" s="26">
        <f t="shared" si="236"/>
        <v>1.9097751116430802E-48</v>
      </c>
      <c r="E365" s="26">
        <f t="shared" si="236"/>
        <v>1.6615043471294795E-46</v>
      </c>
      <c r="F365" s="26">
        <f t="shared" si="236"/>
        <v>7.2275439100131632E-45</v>
      </c>
      <c r="G365" s="26">
        <f t="shared" si="236"/>
        <v>2.0959877339038435E-43</v>
      </c>
      <c r="H365" s="26">
        <f t="shared" si="236"/>
        <v>4.5587733212408484E-42</v>
      </c>
      <c r="I365" s="26">
        <f t="shared" si="236"/>
        <v>7.9322655789590905E-41</v>
      </c>
      <c r="J365" s="26">
        <f t="shared" si="236"/>
        <v>1.1501785089490565E-39</v>
      </c>
      <c r="K365" s="26">
        <f t="shared" si="236"/>
        <v>1.4295075754081149E-38</v>
      </c>
      <c r="L365" s="26">
        <f t="shared" si="236"/>
        <v>1.5545894882563328E-37</v>
      </c>
      <c r="M365" s="26">
        <f t="shared" si="236"/>
        <v>1.502769838647785E-36</v>
      </c>
      <c r="N365" s="26">
        <f t="shared" si="236"/>
        <v>1.3074097596235891E-35</v>
      </c>
      <c r="O365" s="26">
        <f t="shared" si="236"/>
        <v>1.0340422644295496E-34</v>
      </c>
      <c r="P365" s="26">
        <f t="shared" si="236"/>
        <v>7.496806417114291E-34</v>
      </c>
      <c r="Q365" s="26">
        <f t="shared" si="236"/>
        <v>5.0170935252995704E-33</v>
      </c>
      <c r="R365" s="26">
        <f t="shared" si="236"/>
        <v>3.1177652621504363E-32</v>
      </c>
      <c r="S365" s="26">
        <f t="shared" si="236"/>
        <v>1.8083038520472525E-31</v>
      </c>
      <c r="T365" s="26">
        <f t="shared" si="233"/>
        <v>9.8326521955069499E-31</v>
      </c>
      <c r="U365" s="26">
        <f t="shared" si="233"/>
        <v>5.032004358877051E-30</v>
      </c>
      <c r="V365" s="26">
        <f t="shared" si="233"/>
        <v>2.4321354401239207E-29</v>
      </c>
      <c r="W365" s="26">
        <f t="shared" si="233"/>
        <v>1.113662017319903E-28</v>
      </c>
      <c r="X365" s="26">
        <f t="shared" si="233"/>
        <v>4.8444297753416022E-28</v>
      </c>
      <c r="Y365" s="26">
        <f t="shared" si="233"/>
        <v>2.0069780497843758E-27</v>
      </c>
      <c r="Z365" s="26">
        <f t="shared" si="233"/>
        <v>7.9366859241472766E-27</v>
      </c>
      <c r="AA365" s="26">
        <f t="shared" si="233"/>
        <v>3.0021377191339794E-26</v>
      </c>
      <c r="AB365" s="26">
        <f t="shared" si="233"/>
        <v>1.0882749231860678E-25</v>
      </c>
      <c r="AC365" s="26">
        <f t="shared" si="233"/>
        <v>3.7871967326875198E-25</v>
      </c>
      <c r="AD365" s="26">
        <f t="shared" si="233"/>
        <v>1.2672542913223555E-24</v>
      </c>
      <c r="AE365" s="26">
        <f t="shared" si="233"/>
        <v>4.0833749387053727E-24</v>
      </c>
      <c r="AF365" s="26">
        <f t="shared" si="233"/>
        <v>1.2687629273834627E-23</v>
      </c>
      <c r="AG365" s="26">
        <f t="shared" si="233"/>
        <v>3.8062887821503829E-23</v>
      </c>
      <c r="AH365" s="26">
        <f t="shared" si="233"/>
        <v>1.1038237468236036E-22</v>
      </c>
      <c r="AI365" s="26">
        <f t="shared" si="233"/>
        <v>3.0978279346339927E-22</v>
      </c>
      <c r="AJ365" s="26">
        <f t="shared" si="231"/>
        <v>8.4222196972861622E-22</v>
      </c>
      <c r="AK365" s="26">
        <f t="shared" si="231"/>
        <v>2.2204033747390809E-21</v>
      </c>
      <c r="AL365" s="26">
        <f t="shared" si="231"/>
        <v>5.681620400067646E-21</v>
      </c>
      <c r="AM365" s="26">
        <f t="shared" si="231"/>
        <v>1.4122884994453822E-20</v>
      </c>
      <c r="AN365" s="26">
        <f t="shared" si="231"/>
        <v>3.4130305403263522E-20</v>
      </c>
      <c r="AO365" s="26">
        <f t="shared" si="231"/>
        <v>8.0252339731998155E-20</v>
      </c>
      <c r="AP365" s="26">
        <f t="shared" si="231"/>
        <v>1.8373561991273251E-19</v>
      </c>
      <c r="AQ365" s="26">
        <f t="shared" si="231"/>
        <v>4.0987176749763313E-19</v>
      </c>
      <c r="AR365" s="26">
        <f t="shared" si="231"/>
        <v>8.9147109430735434E-19</v>
      </c>
      <c r="AS365" s="26">
        <f t="shared" si="231"/>
        <v>1.8916581757253593E-18</v>
      </c>
      <c r="AT365" s="26">
        <f t="shared" si="231"/>
        <v>3.9184347925739536E-18</v>
      </c>
      <c r="AU365" s="26">
        <f t="shared" si="231"/>
        <v>7.9279959756728934E-18</v>
      </c>
      <c r="AV365" s="26">
        <f t="shared" si="231"/>
        <v>1.5675810224625877E-17</v>
      </c>
      <c r="AW365" s="26">
        <f t="shared" si="231"/>
        <v>3.0306566434276646E-17</v>
      </c>
      <c r="AX365" s="26">
        <f t="shared" si="231"/>
        <v>5.7318940864827649E-17</v>
      </c>
      <c r="AY365" s="26">
        <f t="shared" si="231"/>
        <v>1.061010181965965E-16</v>
      </c>
      <c r="AZ365" s="26">
        <f t="shared" si="232"/>
        <v>1.9230809548133064E-16</v>
      </c>
      <c r="BA365" s="26">
        <f t="shared" si="232"/>
        <v>3.414449858546077E-16</v>
      </c>
      <c r="BB365" s="26">
        <f t="shared" si="232"/>
        <v>5.9411427538701932E-16</v>
      </c>
      <c r="BC365" s="26">
        <f t="shared" si="232"/>
        <v>1.0134890580131483E-15</v>
      </c>
      <c r="BD365" s="26">
        <f t="shared" si="232"/>
        <v>1.6956451547527583E-15</v>
      </c>
      <c r="BE365" s="26">
        <f t="shared" si="232"/>
        <v>2.7834175181790584E-15</v>
      </c>
      <c r="BF365" s="26">
        <f t="shared" si="232"/>
        <v>4.484394890399604E-15</v>
      </c>
      <c r="BG365" s="26">
        <f t="shared" si="232"/>
        <v>7.0934973720866675E-15</v>
      </c>
      <c r="BH365" s="26">
        <f t="shared" si="232"/>
        <v>1.1020254845920349E-14</v>
      </c>
      <c r="BI365" s="26">
        <f t="shared" si="232"/>
        <v>1.682038897535213E-14</v>
      </c>
      <c r="BJ365" s="26">
        <f t="shared" si="232"/>
        <v>2.5230583463028058E-14</v>
      </c>
      <c r="BK365" s="26">
        <f t="shared" si="232"/>
        <v>3.7204419682770159E-14</v>
      </c>
      <c r="BL365" s="26">
        <f t="shared" si="232"/>
        <v>5.3946408540016925E-14</v>
      </c>
      <c r="BM365" s="26">
        <f t="shared" si="232"/>
        <v>7.6939959721007747E-14</v>
      </c>
      <c r="BN365" s="26">
        <f t="shared" si="232"/>
        <v>1.0796413702786564E-13</v>
      </c>
      <c r="BO365" s="26">
        <f t="shared" si="229"/>
        <v>1.4909333208610005E-13</v>
      </c>
      <c r="BP365" s="26">
        <f t="shared" si="229"/>
        <v>2.0267374830454281E-13</v>
      </c>
      <c r="BQ365" s="26">
        <f t="shared" si="229"/>
        <v>2.7127101696146446E-13</v>
      </c>
      <c r="BR365" s="26">
        <f t="shared" si="229"/>
        <v>3.5758452235829371E-13</v>
      </c>
      <c r="BS365" s="26">
        <f t="shared" si="229"/>
        <v>4.6432617082345666E-13</v>
      </c>
      <c r="BT365" s="26">
        <f t="shared" si="229"/>
        <v>5.9406436561236277E-13</v>
      </c>
      <c r="BU365" s="26">
        <f t="shared" si="229"/>
        <v>7.490376783808071E-13</v>
      </c>
      <c r="BV365" s="26">
        <f t="shared" si="229"/>
        <v>9.3094682884471607E-13</v>
      </c>
      <c r="BW365" s="26">
        <f t="shared" si="229"/>
        <v>1.1407376635139499E-12</v>
      </c>
      <c r="BX365" s="26">
        <f t="shared" si="229"/>
        <v>1.3783913434126881E-12</v>
      </c>
      <c r="BY365" s="26">
        <f t="shared" si="229"/>
        <v>1.6427403681767672E-12</v>
      </c>
      <c r="BZ365" s="26">
        <f t="shared" si="229"/>
        <v>1.9313298923159263E-12</v>
      </c>
      <c r="CA365" s="26">
        <f t="shared" si="229"/>
        <v>2.240342675086476E-12</v>
      </c>
      <c r="CB365" s="26">
        <f t="shared" si="229"/>
        <v>2.5646027991121527E-12</v>
      </c>
      <c r="CC365" s="26">
        <f t="shared" si="229"/>
        <v>2.8976680976981448E-12</v>
      </c>
      <c r="CD365" s="26">
        <f t="shared" si="229"/>
        <v>3.2320144166633182E-12</v>
      </c>
      <c r="CE365" s="26">
        <f t="shared" si="238"/>
        <v>3.5593070158190909E-12</v>
      </c>
      <c r="CF365" s="26">
        <f t="shared" si="238"/>
        <v>3.8707463797032615E-12</v>
      </c>
      <c r="CG365" s="26">
        <f t="shared" si="238"/>
        <v>4.1574683337553553E-12</v>
      </c>
      <c r="CH365" s="26">
        <f t="shared" si="238"/>
        <v>4.4109725004477575E-12</v>
      </c>
      <c r="CI365" s="26">
        <f t="shared" si="238"/>
        <v>4.6235494884211417E-12</v>
      </c>
      <c r="CJ365" s="26">
        <f t="shared" si="238"/>
        <v>4.788676255864753E-12</v>
      </c>
      <c r="CK365" s="26">
        <f t="shared" si="238"/>
        <v>4.9013509912968653E-12</v>
      </c>
      <c r="CL365" s="26">
        <f t="shared" si="238"/>
        <v>4.958343444684039E-12</v>
      </c>
      <c r="CM365" s="26">
        <f t="shared" si="238"/>
        <v>4.9583434446840398E-12</v>
      </c>
      <c r="CN365" s="26">
        <f t="shared" si="238"/>
        <v>4.9019986328126295E-12</v>
      </c>
      <c r="CO365" s="26">
        <f t="shared" si="238"/>
        <v>4.7918413601651558E-12</v>
      </c>
      <c r="CP365" s="26">
        <f t="shared" si="238"/>
        <v>4.6321133148263155E-12</v>
      </c>
      <c r="CQ365" s="26">
        <f t="shared" si="238"/>
        <v>4.4285039383504368E-12</v>
      </c>
      <c r="CR365" s="26">
        <f t="shared" si="238"/>
        <v>4.1878243764835637E-12</v>
      </c>
      <c r="CS365" s="26">
        <f t="shared" si="238"/>
        <v>3.9176421586459174E-12</v>
      </c>
      <c r="CT365" s="26">
        <f t="shared" si="238"/>
        <v>3.6259028489595184E-12</v>
      </c>
      <c r="CU365" s="26">
        <f t="shared" si="239"/>
        <v>3.3205636616787181E-12</v>
      </c>
      <c r="CV365" s="26">
        <f t="shared" si="239"/>
        <v>3.0092608183963313E-12</v>
      </c>
      <c r="CW365" s="26">
        <f t="shared" si="239"/>
        <v>2.6990277443348564E-12</v>
      </c>
      <c r="CX365" s="26">
        <f t="shared" si="239"/>
        <v>2.3960756505829801E-12</v>
      </c>
      <c r="CY365" s="26">
        <f t="shared" si="239"/>
        <v>2.1056422383911082E-12</v>
      </c>
      <c r="CZ365" s="26">
        <f t="shared" si="239"/>
        <v>1.8319087474002643E-12</v>
      </c>
      <c r="DA365" s="26">
        <f t="shared" si="239"/>
        <v>1.5779808022160701E-12</v>
      </c>
      <c r="DB365" s="26">
        <f t="shared" si="239"/>
        <v>1.3459248018901739E-12</v>
      </c>
      <c r="DC365" s="26">
        <f t="shared" si="239"/>
        <v>1.1368491045091811E-12</v>
      </c>
      <c r="DD365" s="26">
        <f t="shared" si="239"/>
        <v>9.5101800088748561E-13</v>
      </c>
      <c r="DE365" s="26">
        <f t="shared" si="239"/>
        <v>7.879863435924883E-13</v>
      </c>
      <c r="DF365" s="26">
        <f t="shared" si="239"/>
        <v>6.4674350842024883E-13</v>
      </c>
      <c r="DG365" s="26">
        <f t="shared" si="239"/>
        <v>5.2585687133235281E-13</v>
      </c>
      <c r="DH365" s="26">
        <f t="shared" si="239"/>
        <v>4.2360692412884027E-13</v>
      </c>
      <c r="DI365" s="26">
        <f t="shared" si="239"/>
        <v>3.3810827889182629E-13</v>
      </c>
      <c r="DJ365" s="26">
        <f t="shared" si="239"/>
        <v>2.674129114871717E-13</v>
      </c>
      <c r="DK365" s="26">
        <f t="shared" si="237"/>
        <v>2.0959390359805345E-13</v>
      </c>
      <c r="DL365" s="26">
        <f t="shared" si="237"/>
        <v>1.6280955011634566E-13</v>
      </c>
      <c r="DM365" s="26">
        <f t="shared" si="237"/>
        <v>1.2534894566479699E-13</v>
      </c>
      <c r="DN365" s="26">
        <f t="shared" si="237"/>
        <v>9.5661037481029219E-14</v>
      </c>
      <c r="DO365" s="26">
        <f t="shared" si="237"/>
        <v>7.2369654442170015E-14</v>
      </c>
      <c r="DP365" s="26">
        <f t="shared" si="237"/>
        <v>5.427724083162741E-14</v>
      </c>
      <c r="DQ365" s="26">
        <f t="shared" si="237"/>
        <v>4.0359999592748353E-14</v>
      </c>
      <c r="DR365" s="26">
        <f t="shared" si="237"/>
        <v>2.9756948852280865E-14</v>
      </c>
      <c r="DS365" s="26">
        <f t="shared" si="237"/>
        <v>2.1755080253348128E-14</v>
      </c>
      <c r="DT365" s="26">
        <f t="shared" si="237"/>
        <v>1.5772433183677328E-14</v>
      </c>
      <c r="DU365" s="26">
        <f t="shared" si="237"/>
        <v>1.1340509809751447E-14</v>
      </c>
      <c r="DV365" s="26">
        <f t="shared" si="237"/>
        <v>8.0870848643309737E-15</v>
      </c>
      <c r="DW365" s="26">
        <f t="shared" si="237"/>
        <v>5.7201331967219338E-15</v>
      </c>
      <c r="DX365" s="26">
        <f t="shared" si="235"/>
        <v>4.0133192589903792E-15</v>
      </c>
      <c r="DY365" s="26">
        <f t="shared" si="235"/>
        <v>2.7932702042573203E-15</v>
      </c>
      <c r="DZ365" s="26">
        <f t="shared" si="235"/>
        <v>1.9286865696062377E-15</v>
      </c>
      <c r="EA365" s="26">
        <f t="shared" si="235"/>
        <v>1.3212262327223734E-15</v>
      </c>
      <c r="EB365" s="26">
        <f t="shared" si="235"/>
        <v>8.9802095505349263E-16</v>
      </c>
      <c r="EC365" s="26">
        <f t="shared" si="235"/>
        <v>6.0564203945467914E-16</v>
      </c>
      <c r="ED365" s="26">
        <f t="shared" si="235"/>
        <v>4.0531428794274798E-16</v>
      </c>
      <c r="EE365" s="26">
        <f t="shared" si="235"/>
        <v>2.6917819122915198E-16</v>
      </c>
      <c r="EF365" s="26">
        <f t="shared" si="235"/>
        <v>1.7741289876467013E-16</v>
      </c>
      <c r="EG365" s="26">
        <f t="shared" si="235"/>
        <v>1.1605204656034733E-16</v>
      </c>
      <c r="EH365" s="26">
        <f t="shared" si="235"/>
        <v>7.5347224259330633E-17</v>
      </c>
      <c r="EI365" s="26">
        <f t="shared" si="235"/>
        <v>4.8557100078235205E-17</v>
      </c>
      <c r="EJ365" s="26">
        <f t="shared" si="235"/>
        <v>3.1062262550047128E-17</v>
      </c>
      <c r="EK365" s="26">
        <f t="shared" si="235"/>
        <v>1.9725670378497353E-17</v>
      </c>
      <c r="EL365" s="26">
        <f t="shared" si="235"/>
        <v>1.2435748716878667E-17</v>
      </c>
      <c r="EM365" s="26">
        <f t="shared" si="235"/>
        <v>7.7835261753125971E-18</v>
      </c>
      <c r="EN365" s="26">
        <f t="shared" si="235"/>
        <v>4.8369055518013838E-18</v>
      </c>
      <c r="EO365" s="26">
        <f t="shared" si="235"/>
        <v>2.9844736383455295E-18</v>
      </c>
      <c r="EP365" s="26">
        <f t="shared" si="235"/>
        <v>1.828515538986343E-18</v>
      </c>
      <c r="EQ365" s="26">
        <f t="shared" si="235"/>
        <v>1.1124535097329387E-18</v>
      </c>
      <c r="ER365" s="26">
        <f t="shared" si="235"/>
        <v>6.7210732879699074E-19</v>
      </c>
      <c r="ES365" s="26">
        <f t="shared" si="234"/>
        <v>4.032643972781918E-19</v>
      </c>
      <c r="ET365" s="26">
        <f t="shared" si="234"/>
        <v>2.4030138741920121E-19</v>
      </c>
      <c r="EU365" s="26">
        <f t="shared" si="234"/>
        <v>1.4221918847258429E-19</v>
      </c>
      <c r="EV365" s="26">
        <f t="shared" si="234"/>
        <v>8.3601820250778155E-20</v>
      </c>
      <c r="EW365" s="26">
        <f t="shared" si="234"/>
        <v>4.8814485649783119E-20</v>
      </c>
      <c r="EX365" s="26">
        <f t="shared" si="234"/>
        <v>2.8312401676874453E-20</v>
      </c>
      <c r="EY365" s="26">
        <f t="shared" si="234"/>
        <v>1.6312443350252063E-20</v>
      </c>
      <c r="EZ365" s="26">
        <f t="shared" si="234"/>
        <v>9.3367274438940691E-21</v>
      </c>
      <c r="FA365" s="26">
        <f t="shared" si="234"/>
        <v>5.3091195269202653E-21</v>
      </c>
      <c r="FB365" s="26">
        <f t="shared" si="234"/>
        <v>2.9993077846886889E-21</v>
      </c>
      <c r="FC365" s="26">
        <f t="shared" si="234"/>
        <v>1.683482433986572E-21</v>
      </c>
      <c r="FD365" s="26">
        <f t="shared" si="234"/>
        <v>9.3886520356941309E-22</v>
      </c>
      <c r="FE365" s="26">
        <f t="shared" si="234"/>
        <v>5.2026288350662458E-22</v>
      </c>
      <c r="FF365" s="26">
        <f t="shared" si="234"/>
        <v>2.8647386623466051E-22</v>
      </c>
      <c r="FG365" s="26">
        <f t="shared" si="234"/>
        <v>1.56749851335945E-22</v>
      </c>
      <c r="FH365" s="26">
        <f t="shared" si="234"/>
        <v>8.5232731663920037E-23</v>
      </c>
    </row>
    <row r="366" spans="2:164" ht="19.2" customHeight="1" x14ac:dyDescent="0.3">
      <c r="B366" s="26">
        <f t="shared" si="224"/>
        <v>6.4916650637228394E-11</v>
      </c>
      <c r="C366" s="3">
        <v>143</v>
      </c>
      <c r="D366" s="26">
        <f t="shared" si="236"/>
        <v>1.0684056568632486E-48</v>
      </c>
      <c r="E366" s="26">
        <f t="shared" si="236"/>
        <v>9.295129214710262E-47</v>
      </c>
      <c r="F366" s="26">
        <f t="shared" si="236"/>
        <v>4.0433812083989229E-45</v>
      </c>
      <c r="G366" s="26">
        <f t="shared" si="236"/>
        <v>1.1725805504357025E-43</v>
      </c>
      <c r="H366" s="26">
        <f t="shared" si="236"/>
        <v>2.5503626971976464E-42</v>
      </c>
      <c r="I366" s="26">
        <f t="shared" si="236"/>
        <v>4.4376310931239128E-41</v>
      </c>
      <c r="J366" s="26">
        <f t="shared" si="236"/>
        <v>6.4345650850296091E-40</v>
      </c>
      <c r="K366" s="26">
        <f t="shared" si="236"/>
        <v>7.9972451771082378E-39</v>
      </c>
      <c r="L366" s="26">
        <f t="shared" si="236"/>
        <v>8.6970041301052527E-38</v>
      </c>
      <c r="M366" s="26">
        <f t="shared" si="236"/>
        <v>8.4071039924350591E-37</v>
      </c>
      <c r="N366" s="26">
        <f t="shared" si="236"/>
        <v>7.3141804734185916E-36</v>
      </c>
      <c r="O366" s="26">
        <f t="shared" si="236"/>
        <v>5.7848518289764318E-35</v>
      </c>
      <c r="P366" s="26">
        <f t="shared" si="236"/>
        <v>4.1940175760079442E-34</v>
      </c>
      <c r="Q366" s="26">
        <f t="shared" si="236"/>
        <v>2.8067656085591662E-33</v>
      </c>
      <c r="R366" s="26">
        <f t="shared" si="236"/>
        <v>1.7442043424617614E-32</v>
      </c>
      <c r="S366" s="26">
        <f t="shared" si="236"/>
        <v>1.0116385186278213E-31</v>
      </c>
      <c r="T366" s="26">
        <f t="shared" si="233"/>
        <v>5.500784445038786E-31</v>
      </c>
      <c r="U366" s="26">
        <f t="shared" si="233"/>
        <v>2.8151073336374768E-30</v>
      </c>
      <c r="V366" s="26">
        <f t="shared" si="233"/>
        <v>1.3606352112581208E-29</v>
      </c>
      <c r="W366" s="26">
        <f t="shared" si="233"/>
        <v>6.23027701997141E-29</v>
      </c>
      <c r="X366" s="26">
        <f t="shared" si="233"/>
        <v>2.7101705036875764E-28</v>
      </c>
      <c r="Y366" s="26">
        <f t="shared" si="233"/>
        <v>1.1227849229562805E-27</v>
      </c>
      <c r="Z366" s="26">
        <f t="shared" si="233"/>
        <v>4.4401040135089115E-27</v>
      </c>
      <c r="AA366" s="26">
        <f t="shared" si="233"/>
        <v>1.6795176051098982E-26</v>
      </c>
      <c r="AB366" s="26">
        <f t="shared" si="233"/>
        <v>6.0882513185233822E-26</v>
      </c>
      <c r="AC366" s="26">
        <f t="shared" si="233"/>
        <v>2.1187114588461392E-25</v>
      </c>
      <c r="AD366" s="26">
        <f t="shared" si="233"/>
        <v>7.0895344969081969E-25</v>
      </c>
      <c r="AE366" s="26">
        <f t="shared" si="233"/>
        <v>2.2844055601148663E-24</v>
      </c>
      <c r="AF366" s="26">
        <f t="shared" si="233"/>
        <v>7.0979744189283756E-24</v>
      </c>
      <c r="AG366" s="26">
        <f t="shared" si="233"/>
        <v>2.1293923256785099E-23</v>
      </c>
      <c r="AH366" s="26">
        <f t="shared" si="233"/>
        <v>6.1752377444676379E-23</v>
      </c>
      <c r="AI366" s="26">
        <f t="shared" si="233"/>
        <v>1.7330505928022125E-22</v>
      </c>
      <c r="AJ366" s="26">
        <f t="shared" si="231"/>
        <v>4.7117312991810124E-22</v>
      </c>
      <c r="AK366" s="26">
        <f t="shared" si="231"/>
        <v>1.2421837061477225E-21</v>
      </c>
      <c r="AL366" s="26">
        <f t="shared" si="231"/>
        <v>3.1785288951427003E-21</v>
      </c>
      <c r="AM366" s="26">
        <f t="shared" si="231"/>
        <v>7.9009146822118328E-21</v>
      </c>
      <c r="AN366" s="26">
        <f t="shared" si="231"/>
        <v>1.909387714867866E-20</v>
      </c>
      <c r="AO366" s="26">
        <f t="shared" si="231"/>
        <v>4.4896413836082335E-20</v>
      </c>
      <c r="AP366" s="26">
        <f t="shared" si="231"/>
        <v>1.0278915799313581E-19</v>
      </c>
      <c r="AQ366" s="26">
        <f t="shared" si="231"/>
        <v>2.2929889090776402E-19</v>
      </c>
      <c r="AR366" s="26">
        <f t="shared" si="231"/>
        <v>4.9872508772438797E-19</v>
      </c>
      <c r="AS366" s="26">
        <f t="shared" si="231"/>
        <v>1.0582703080980904E-18</v>
      </c>
      <c r="AT366" s="26">
        <f t="shared" si="231"/>
        <v>2.1921313524888988E-18</v>
      </c>
      <c r="AU366" s="26">
        <f t="shared" si="231"/>
        <v>4.4352425038728927E-18</v>
      </c>
      <c r="AV366" s="26">
        <f t="shared" si="231"/>
        <v>8.7696840417486366E-18</v>
      </c>
      <c r="AW366" s="26">
        <f t="shared" si="231"/>
        <v>1.6954722480714003E-17</v>
      </c>
      <c r="AX366" s="26">
        <f t="shared" si="231"/>
        <v>3.2066540343959135E-17</v>
      </c>
      <c r="AY366" s="26">
        <f t="shared" si="231"/>
        <v>5.9357212977116204E-17</v>
      </c>
      <c r="AZ366" s="26">
        <f t="shared" si="232"/>
        <v>1.0758494852102282E-16</v>
      </c>
      <c r="BA366" s="26">
        <f t="shared" si="232"/>
        <v>1.9101817390467332E-16</v>
      </c>
      <c r="BB366" s="26">
        <f t="shared" si="232"/>
        <v>3.3237162259413262E-16</v>
      </c>
      <c r="BC366" s="26">
        <f t="shared" si="232"/>
        <v>5.6698688560175438E-16</v>
      </c>
      <c r="BD366" s="26">
        <f t="shared" si="232"/>
        <v>9.486126739875455E-16</v>
      </c>
      <c r="BE366" s="26">
        <f t="shared" si="232"/>
        <v>1.557156653526727E-15</v>
      </c>
      <c r="BF366" s="26">
        <f t="shared" si="232"/>
        <v>2.5087523862375101E-15</v>
      </c>
      <c r="BG366" s="26">
        <f t="shared" si="232"/>
        <v>3.968390138230255E-15</v>
      </c>
      <c r="BH366" s="26">
        <f t="shared" si="232"/>
        <v>6.1651775361791413E-15</v>
      </c>
      <c r="BI366" s="26">
        <f t="shared" si="232"/>
        <v>9.4100078183786996E-15</v>
      </c>
      <c r="BJ366" s="26">
        <f t="shared" si="232"/>
        <v>1.4115011727567971E-14</v>
      </c>
      <c r="BK366" s="26">
        <f t="shared" si="232"/>
        <v>2.0813661360990045E-14</v>
      </c>
      <c r="BL366" s="26">
        <f t="shared" si="232"/>
        <v>3.0179808973435677E-14</v>
      </c>
      <c r="BM366" s="26">
        <f t="shared" si="232"/>
        <v>4.3043334109654163E-14</v>
      </c>
      <c r="BN366" s="26">
        <f t="shared" si="232"/>
        <v>6.0399517218385645E-14</v>
      </c>
      <c r="BO366" s="26">
        <f t="shared" si="229"/>
        <v>8.3408857111103907E-14</v>
      </c>
      <c r="BP366" s="26">
        <f t="shared" si="229"/>
        <v>1.1338391513540719E-13</v>
      </c>
      <c r="BQ366" s="26">
        <f t="shared" si="229"/>
        <v>1.5176000948892932E-13</v>
      </c>
      <c r="BR366" s="26">
        <f t="shared" si="229"/>
        <v>2.0004728523540664E-13</v>
      </c>
      <c r="BS366" s="26">
        <f t="shared" si="229"/>
        <v>2.5976289276836421E-13</v>
      </c>
      <c r="BT366" s="26">
        <f t="shared" si="229"/>
        <v>3.3234370104187724E-13</v>
      </c>
      <c r="BU366" s="26">
        <f t="shared" si="229"/>
        <v>4.1904205783541148E-13</v>
      </c>
      <c r="BV366" s="26">
        <f t="shared" si="229"/>
        <v>5.2080941473829636E-13</v>
      </c>
      <c r="BW366" s="26">
        <f t="shared" si="229"/>
        <v>6.38174916651153E-13</v>
      </c>
      <c r="BX366" s="26">
        <f t="shared" si="229"/>
        <v>7.711280242868092E-13</v>
      </c>
      <c r="BY366" s="26">
        <f t="shared" si="229"/>
        <v>9.1901559058839002E-13</v>
      </c>
      <c r="BZ366" s="26">
        <f t="shared" si="229"/>
        <v>1.0804642754214841E-12</v>
      </c>
      <c r="CA366" s="26">
        <f t="shared" si="229"/>
        <v>1.2533385594889224E-12</v>
      </c>
      <c r="CB366" s="26">
        <f t="shared" si="229"/>
        <v>1.43474282467811E-12</v>
      </c>
      <c r="CC366" s="26">
        <f t="shared" si="229"/>
        <v>1.621073061649292E-12</v>
      </c>
      <c r="CD366" s="26">
        <f t="shared" si="229"/>
        <v>1.8081199533780581E-12</v>
      </c>
      <c r="CE366" s="26">
        <f t="shared" si="238"/>
        <v>1.991220708150516E-12</v>
      </c>
      <c r="CF366" s="26">
        <f t="shared" si="238"/>
        <v>2.1654525201136867E-12</v>
      </c>
      <c r="CG366" s="26">
        <f t="shared" si="238"/>
        <v>2.3258564104924782E-12</v>
      </c>
      <c r="CH366" s="26">
        <f t="shared" si="238"/>
        <v>2.4676769233273868E-12</v>
      </c>
      <c r="CI366" s="26">
        <f t="shared" si="238"/>
        <v>2.5866011124034046E-12</v>
      </c>
      <c r="CJ366" s="26">
        <f t="shared" si="238"/>
        <v>2.6789797235606688E-12</v>
      </c>
      <c r="CK366" s="26">
        <f t="shared" si="238"/>
        <v>2.7420145405856258E-12</v>
      </c>
      <c r="CL366" s="26">
        <f t="shared" si="238"/>
        <v>2.7738984305924357E-12</v>
      </c>
      <c r="CM366" s="26">
        <f t="shared" si="238"/>
        <v>2.7738984305924361E-12</v>
      </c>
      <c r="CN366" s="26">
        <f t="shared" si="238"/>
        <v>2.7423768575175217E-12</v>
      </c>
      <c r="CO366" s="26">
        <f t="shared" si="238"/>
        <v>2.6807504112811737E-12</v>
      </c>
      <c r="CP366" s="26">
        <f t="shared" si="238"/>
        <v>2.5913920642384666E-12</v>
      </c>
      <c r="CQ366" s="26">
        <f t="shared" si="238"/>
        <v>2.4774847207554592E-12</v>
      </c>
      <c r="CR366" s="26">
        <f t="shared" si="238"/>
        <v>2.3428388120187484E-12</v>
      </c>
      <c r="CS366" s="26">
        <f t="shared" si="238"/>
        <v>2.191687920920766E-12</v>
      </c>
      <c r="CT366" s="26">
        <f t="shared" si="238"/>
        <v>2.0284771182990068E-12</v>
      </c>
      <c r="CU366" s="26">
        <f t="shared" si="239"/>
        <v>1.8576579925475119E-12</v>
      </c>
      <c r="CV366" s="26">
        <f t="shared" si="239"/>
        <v>1.6835025557461789E-12</v>
      </c>
      <c r="CW366" s="26">
        <f t="shared" si="239"/>
        <v>1.5099455912362651E-12</v>
      </c>
      <c r="CX366" s="26">
        <f t="shared" si="239"/>
        <v>1.3404619024240286E-12</v>
      </c>
      <c r="CY366" s="26">
        <f t="shared" si="239"/>
        <v>1.1779816718271789E-12</v>
      </c>
      <c r="CZ366" s="26">
        <f t="shared" si="239"/>
        <v>1.0248440544896458E-12</v>
      </c>
      <c r="DA366" s="26">
        <f t="shared" si="239"/>
        <v>8.8278646277821036E-13</v>
      </c>
      <c r="DB366" s="26">
        <f t="shared" si="239"/>
        <v>7.5296492413435384E-13</v>
      </c>
      <c r="DC366" s="26">
        <f t="shared" si="239"/>
        <v>6.3599949902610755E-13</v>
      </c>
      <c r="DD366" s="26">
        <f t="shared" si="239"/>
        <v>5.3203804245453096E-13</v>
      </c>
      <c r="DE366" s="26">
        <f t="shared" si="239"/>
        <v>4.4083152089089718E-13</v>
      </c>
      <c r="DF366" s="26">
        <f t="shared" si="239"/>
        <v>3.618145501651698E-13</v>
      </c>
      <c r="DG366" s="26">
        <f t="shared" si="239"/>
        <v>2.941856622838302E-13</v>
      </c>
      <c r="DH366" s="26">
        <f t="shared" si="239"/>
        <v>2.3698289461753012E-13</v>
      </c>
      <c r="DI366" s="26">
        <f t="shared" si="239"/>
        <v>1.8915148469472571E-13</v>
      </c>
      <c r="DJ366" s="26">
        <f t="shared" si="239"/>
        <v>1.4960162880401031E-13</v>
      </c>
      <c r="DK366" s="26">
        <f t="shared" si="237"/>
        <v>1.1725533068422429E-13</v>
      </c>
      <c r="DL366" s="26">
        <f t="shared" si="237"/>
        <v>9.10822657993531E-14</v>
      </c>
      <c r="DM366" s="26">
        <f t="shared" si="237"/>
        <v>7.0125284287997469E-14</v>
      </c>
      <c r="DN366" s="26">
        <f t="shared" si="237"/>
        <v>5.3516664325050663E-14</v>
      </c>
      <c r="DO366" s="26">
        <f t="shared" si="237"/>
        <v>4.0486519967647068E-14</v>
      </c>
      <c r="DP366" s="26">
        <f t="shared" si="237"/>
        <v>3.0364889975735244E-14</v>
      </c>
      <c r="DQ366" s="26">
        <f t="shared" si="237"/>
        <v>2.2579020751187616E-14</v>
      </c>
      <c r="DR366" s="26">
        <f t="shared" si="237"/>
        <v>1.6647244113163919E-14</v>
      </c>
      <c r="DS366" s="26">
        <f t="shared" si="237"/>
        <v>1.2170674267607197E-14</v>
      </c>
      <c r="DT366" s="26">
        <f t="shared" si="237"/>
        <v>8.82373884401518E-15</v>
      </c>
      <c r="DU366" s="26">
        <f t="shared" si="237"/>
        <v>6.3443411523084246E-15</v>
      </c>
      <c r="DV366" s="26">
        <f t="shared" si="237"/>
        <v>4.5242432807445456E-15</v>
      </c>
      <c r="DW366" s="26">
        <f t="shared" si="237"/>
        <v>3.2000745156485954E-15</v>
      </c>
      <c r="DX366" s="26">
        <f t="shared" si="235"/>
        <v>2.2452135714631222E-15</v>
      </c>
      <c r="DY366" s="26">
        <f t="shared" si="235"/>
        <v>1.5626686457383421E-15</v>
      </c>
      <c r="DZ366" s="26">
        <f t="shared" si="235"/>
        <v>1.0789854934859939E-15</v>
      </c>
      <c r="EA366" s="26">
        <f t="shared" si="235"/>
        <v>7.3914754278173836E-16</v>
      </c>
      <c r="EB366" s="26">
        <f t="shared" si="235"/>
        <v>5.023893454844653E-16</v>
      </c>
      <c r="EC366" s="26">
        <f t="shared" si="235"/>
        <v>3.3882072137324297E-16</v>
      </c>
      <c r="ED366" s="26">
        <f t="shared" si="235"/>
        <v>2.2674925199594014E-16</v>
      </c>
      <c r="EE366" s="26">
        <f t="shared" si="235"/>
        <v>1.5058919789043284E-16</v>
      </c>
      <c r="EF366" s="26">
        <f t="shared" si="235"/>
        <v>9.925197133687719E-17</v>
      </c>
      <c r="EG366" s="26">
        <f t="shared" si="235"/>
        <v>6.4924221851941775E-17</v>
      </c>
      <c r="EH366" s="26">
        <f t="shared" si="235"/>
        <v>4.215229329193271E-17</v>
      </c>
      <c r="EI366" s="26">
        <f t="shared" si="235"/>
        <v>2.7164811232578808E-17</v>
      </c>
      <c r="EJ366" s="26">
        <f t="shared" si="235"/>
        <v>1.7377489538487691E-17</v>
      </c>
      <c r="EK366" s="26">
        <f t="shared" si="235"/>
        <v>1.1035340071886498E-17</v>
      </c>
      <c r="EL366" s="26">
        <f t="shared" si="235"/>
        <v>6.9570622192327361E-18</v>
      </c>
      <c r="EM366" s="26">
        <f t="shared" si="235"/>
        <v>4.3544202379370644E-18</v>
      </c>
      <c r="EN366" s="26">
        <f t="shared" si="235"/>
        <v>2.7059611478608809E-18</v>
      </c>
      <c r="EO366" s="26">
        <f t="shared" si="235"/>
        <v>1.6696356018716047E-18</v>
      </c>
      <c r="EP366" s="26">
        <f t="shared" si="235"/>
        <v>1.0229457560762635E-18</v>
      </c>
      <c r="EQ366" s="26">
        <f t="shared" si="235"/>
        <v>6.2235161383660157E-19</v>
      </c>
      <c r="ER366" s="26">
        <f t="shared" si="235"/>
        <v>3.7600410002628395E-19</v>
      </c>
      <c r="ES366" s="26">
        <f t="shared" si="234"/>
        <v>2.2560246001576892E-19</v>
      </c>
      <c r="ET366" s="26">
        <f t="shared" si="234"/>
        <v>1.344343426121389E-19</v>
      </c>
      <c r="EU366" s="26">
        <f t="shared" si="234"/>
        <v>7.9563182362283951E-20</v>
      </c>
      <c r="EV366" s="26">
        <f t="shared" si="234"/>
        <v>4.6770249091343853E-20</v>
      </c>
      <c r="EW366" s="26">
        <f t="shared" si="234"/>
        <v>2.7308803160717498E-20</v>
      </c>
      <c r="EX366" s="26">
        <f t="shared" si="234"/>
        <v>1.5839105833216285E-20</v>
      </c>
      <c r="EY366" s="26">
        <f t="shared" si="234"/>
        <v>9.1258424337073366E-21</v>
      </c>
      <c r="EZ366" s="26">
        <f t="shared" si="234"/>
        <v>5.2233440245560592E-21</v>
      </c>
      <c r="FA366" s="26">
        <f t="shared" si="234"/>
        <v>2.9701367982770352E-21</v>
      </c>
      <c r="FB366" s="26">
        <f t="shared" si="234"/>
        <v>1.6779344250006447E-21</v>
      </c>
      <c r="FC366" s="26">
        <f t="shared" si="234"/>
        <v>9.4180835467779113E-22</v>
      </c>
      <c r="FD366" s="26">
        <f t="shared" si="234"/>
        <v>5.252392747241408E-22</v>
      </c>
      <c r="FE366" s="26">
        <f t="shared" si="234"/>
        <v>2.9105615860510114E-22</v>
      </c>
      <c r="FF366" s="26">
        <f t="shared" si="234"/>
        <v>1.6026509999141652E-22</v>
      </c>
      <c r="FG366" s="26">
        <f t="shared" si="234"/>
        <v>8.7692224523604522E-23</v>
      </c>
      <c r="FH366" s="26">
        <f t="shared" si="234"/>
        <v>4.7682647084709927E-23</v>
      </c>
    </row>
    <row r="367" spans="2:164" ht="19.2" customHeight="1" x14ac:dyDescent="0.3">
      <c r="B367" s="26">
        <f t="shared" si="224"/>
        <v>3.6064805909571496E-11</v>
      </c>
      <c r="C367" s="3">
        <v>144</v>
      </c>
      <c r="D367" s="26">
        <f t="shared" si="236"/>
        <v>5.9355869825736305E-49</v>
      </c>
      <c r="E367" s="26">
        <f t="shared" si="236"/>
        <v>5.1639606748390586E-47</v>
      </c>
      <c r="F367" s="26">
        <f t="shared" si="236"/>
        <v>2.2463228935549675E-45</v>
      </c>
      <c r="G367" s="26">
        <f t="shared" si="236"/>
        <v>6.5143363913094879E-44</v>
      </c>
      <c r="H367" s="26">
        <f t="shared" si="236"/>
        <v>1.4168681651098101E-42</v>
      </c>
      <c r="I367" s="26">
        <f t="shared" si="236"/>
        <v>2.465350607291074E-41</v>
      </c>
      <c r="J367" s="26">
        <f t="shared" si="236"/>
        <v>3.5747583805720217E-40</v>
      </c>
      <c r="K367" s="26">
        <f t="shared" si="236"/>
        <v>4.4429139872823749E-39</v>
      </c>
      <c r="L367" s="26">
        <f t="shared" si="236"/>
        <v>4.8316689611696068E-38</v>
      </c>
      <c r="M367" s="26">
        <f t="shared" si="236"/>
        <v>4.6706133291306099E-37</v>
      </c>
      <c r="N367" s="26">
        <f t="shared" si="236"/>
        <v>4.0634335963436806E-36</v>
      </c>
      <c r="O367" s="26">
        <f t="shared" si="236"/>
        <v>3.2138065716535878E-35</v>
      </c>
      <c r="P367" s="26">
        <f t="shared" si="236"/>
        <v>2.3300097644488683E-34</v>
      </c>
      <c r="Q367" s="26">
        <f t="shared" si="236"/>
        <v>1.5593142269773218E-33</v>
      </c>
      <c r="R367" s="26">
        <f t="shared" si="236"/>
        <v>9.6900241247876076E-33</v>
      </c>
      <c r="S367" s="26">
        <f t="shared" si="236"/>
        <v>5.620213992376811E-32</v>
      </c>
      <c r="T367" s="26">
        <f t="shared" si="233"/>
        <v>3.0559913583548951E-31</v>
      </c>
      <c r="U367" s="26">
        <f t="shared" si="233"/>
        <v>1.5639485186874943E-30</v>
      </c>
      <c r="V367" s="26">
        <f t="shared" si="233"/>
        <v>7.5590845069895952E-30</v>
      </c>
      <c r="W367" s="26">
        <f t="shared" si="233"/>
        <v>3.4612650110952437E-29</v>
      </c>
      <c r="X367" s="26">
        <f t="shared" si="233"/>
        <v>1.5056502798264384E-28</v>
      </c>
      <c r="Y367" s="26">
        <f t="shared" si="233"/>
        <v>6.2376940164238092E-28</v>
      </c>
      <c r="Z367" s="26">
        <f t="shared" si="233"/>
        <v>2.4667244519494068E-27</v>
      </c>
      <c r="AA367" s="26">
        <f t="shared" si="233"/>
        <v>9.3306533617217006E-27</v>
      </c>
      <c r="AB367" s="26">
        <f t="shared" si="233"/>
        <v>3.3823618436241168E-26</v>
      </c>
      <c r="AC367" s="26">
        <f t="shared" si="233"/>
        <v>1.1770619215811939E-25</v>
      </c>
      <c r="AD367" s="26">
        <f t="shared" si="233"/>
        <v>3.9386302760601277E-25</v>
      </c>
      <c r="AE367" s="26">
        <f t="shared" si="233"/>
        <v>1.2691142000638203E-24</v>
      </c>
      <c r="AF367" s="26">
        <f t="shared" si="233"/>
        <v>3.943319121626894E-24</v>
      </c>
      <c r="AG367" s="26">
        <f t="shared" si="233"/>
        <v>1.1829957364880666E-23</v>
      </c>
      <c r="AH367" s="26">
        <f t="shared" si="233"/>
        <v>3.4306876358153699E-23</v>
      </c>
      <c r="AI367" s="26">
        <f t="shared" si="233"/>
        <v>9.6280588489012254E-23</v>
      </c>
      <c r="AJ367" s="26">
        <f t="shared" si="231"/>
        <v>2.6176284995450192E-22</v>
      </c>
      <c r="AK367" s="26">
        <f t="shared" si="231"/>
        <v>6.9010205897096011E-22</v>
      </c>
      <c r="AL367" s="26">
        <f t="shared" si="231"/>
        <v>1.7658493861903971E-21</v>
      </c>
      <c r="AM367" s="26">
        <f t="shared" si="231"/>
        <v>4.3893970456732606E-21</v>
      </c>
      <c r="AN367" s="26">
        <f t="shared" si="231"/>
        <v>1.0607709527043749E-20</v>
      </c>
      <c r="AO367" s="26">
        <f t="shared" si="231"/>
        <v>2.4942452131156968E-20</v>
      </c>
      <c r="AP367" s="26">
        <f t="shared" si="231"/>
        <v>5.7105087773964603E-20</v>
      </c>
      <c r="AQ367" s="26">
        <f t="shared" si="231"/>
        <v>1.2738827272653615E-19</v>
      </c>
      <c r="AR367" s="26">
        <f t="shared" si="231"/>
        <v>2.7706949318021684E-19</v>
      </c>
      <c r="AS367" s="26">
        <f t="shared" si="231"/>
        <v>5.8792794894338626E-19</v>
      </c>
      <c r="AT367" s="26">
        <f t="shared" si="231"/>
        <v>1.217850751382727E-18</v>
      </c>
      <c r="AU367" s="26">
        <f t="shared" si="231"/>
        <v>2.4640236132627296E-18</v>
      </c>
      <c r="AV367" s="26">
        <f t="shared" si="231"/>
        <v>4.872046689860376E-18</v>
      </c>
      <c r="AW367" s="26">
        <f t="shared" si="231"/>
        <v>9.4192902670633782E-18</v>
      </c>
      <c r="AX367" s="26">
        <f t="shared" si="231"/>
        <v>1.7814744635532937E-17</v>
      </c>
      <c r="AY367" s="26">
        <f t="shared" si="231"/>
        <v>3.2976229431731378E-17</v>
      </c>
      <c r="AZ367" s="26">
        <f t="shared" si="232"/>
        <v>5.9769415845012951E-17</v>
      </c>
      <c r="BA367" s="26">
        <f t="shared" si="232"/>
        <v>1.06121207724819E-16</v>
      </c>
      <c r="BB367" s="26">
        <f t="shared" si="232"/>
        <v>1.8465090144118563E-16</v>
      </c>
      <c r="BC367" s="26">
        <f t="shared" si="232"/>
        <v>3.1499271422319833E-16</v>
      </c>
      <c r="BD367" s="26">
        <f t="shared" si="232"/>
        <v>5.2700704110419444E-16</v>
      </c>
      <c r="BE367" s="26">
        <f t="shared" si="232"/>
        <v>8.650870297370745E-16</v>
      </c>
      <c r="BF367" s="26">
        <f t="shared" si="232"/>
        <v>1.393751325687512E-15</v>
      </c>
      <c r="BG367" s="26">
        <f t="shared" si="232"/>
        <v>2.2046611879057076E-15</v>
      </c>
      <c r="BH367" s="26">
        <f t="shared" si="232"/>
        <v>3.4250986312106497E-15</v>
      </c>
      <c r="BI367" s="26">
        <f t="shared" si="232"/>
        <v>5.2277821213215238E-15</v>
      </c>
      <c r="BJ367" s="26">
        <f t="shared" si="232"/>
        <v>7.8416731819822431E-15</v>
      </c>
      <c r="BK367" s="26">
        <f t="shared" si="232"/>
        <v>1.1563145200550078E-14</v>
      </c>
      <c r="BL367" s="26">
        <f t="shared" si="232"/>
        <v>1.6766560540797676E-14</v>
      </c>
      <c r="BM367" s="26">
        <f t="shared" si="232"/>
        <v>2.3912963394252422E-14</v>
      </c>
      <c r="BN367" s="26">
        <f t="shared" si="232"/>
        <v>3.3555287343547732E-14</v>
      </c>
      <c r="BO367" s="26">
        <f t="shared" si="229"/>
        <v>4.6338253950613496E-14</v>
      </c>
      <c r="BP367" s="26">
        <f t="shared" si="229"/>
        <v>6.2991063964115401E-14</v>
      </c>
      <c r="BQ367" s="26">
        <f t="shared" si="229"/>
        <v>8.43111163827389E-14</v>
      </c>
      <c r="BR367" s="26">
        <f t="shared" si="229"/>
        <v>1.1113738068633754E-13</v>
      </c>
      <c r="BS367" s="26">
        <f t="shared" si="229"/>
        <v>1.4431271820464745E-13</v>
      </c>
      <c r="BT367" s="26">
        <f t="shared" si="229"/>
        <v>1.8463538946771043E-13</v>
      </c>
      <c r="BU367" s="26">
        <f t="shared" si="229"/>
        <v>2.3280114324189636E-13</v>
      </c>
      <c r="BV367" s="26">
        <f t="shared" si="229"/>
        <v>2.8933856374349933E-13</v>
      </c>
      <c r="BW367" s="26">
        <f t="shared" si="229"/>
        <v>3.5454162036175329E-13</v>
      </c>
      <c r="BX367" s="26">
        <f t="shared" si="229"/>
        <v>4.2840445793711818E-13</v>
      </c>
      <c r="BY367" s="26">
        <f t="shared" si="229"/>
        <v>5.1056421699355236E-13</v>
      </c>
      <c r="BZ367" s="26">
        <f t="shared" si="229"/>
        <v>6.0025793078971612E-13</v>
      </c>
      <c r="CA367" s="26">
        <f t="shared" si="229"/>
        <v>6.9629919971607118E-13</v>
      </c>
      <c r="CB367" s="26">
        <f t="shared" si="229"/>
        <v>7.970793470433981E-13</v>
      </c>
      <c r="CC367" s="26">
        <f t="shared" si="229"/>
        <v>9.0059614536072191E-13</v>
      </c>
      <c r="CD367" s="26">
        <f t="shared" si="229"/>
        <v>1.0045110852100369E-12</v>
      </c>
      <c r="CE367" s="26">
        <f t="shared" si="238"/>
        <v>1.1062337267502917E-12</v>
      </c>
      <c r="CF367" s="26">
        <f t="shared" si="238"/>
        <v>1.2030291778409424E-12</v>
      </c>
      <c r="CG367" s="26">
        <f t="shared" si="238"/>
        <v>1.2921424502736049E-12</v>
      </c>
      <c r="CH367" s="26">
        <f t="shared" si="238"/>
        <v>1.3709316240707767E-12</v>
      </c>
      <c r="CI367" s="26">
        <f t="shared" si="238"/>
        <v>1.4370006180018979E-12</v>
      </c>
      <c r="CJ367" s="26">
        <f t="shared" si="238"/>
        <v>1.4883220686448227E-12</v>
      </c>
      <c r="CK367" s="26">
        <f t="shared" si="238"/>
        <v>1.5233414114364657E-12</v>
      </c>
      <c r="CL367" s="26">
        <f t="shared" si="238"/>
        <v>1.5410546836624713E-12</v>
      </c>
      <c r="CM367" s="26">
        <f t="shared" si="238"/>
        <v>1.5410546836624715E-12</v>
      </c>
      <c r="CN367" s="26">
        <f t="shared" si="238"/>
        <v>1.5235426986208524E-12</v>
      </c>
      <c r="CO367" s="26">
        <f t="shared" si="238"/>
        <v>1.4893057840451033E-12</v>
      </c>
      <c r="CP367" s="26">
        <f t="shared" si="238"/>
        <v>1.4396622579102658E-12</v>
      </c>
      <c r="CQ367" s="26">
        <f t="shared" si="238"/>
        <v>1.3763804004197058E-12</v>
      </c>
      <c r="CR367" s="26">
        <f t="shared" si="238"/>
        <v>1.3015771177881995E-12</v>
      </c>
      <c r="CS367" s="26">
        <f t="shared" si="238"/>
        <v>1.2176044005115424E-12</v>
      </c>
      <c r="CT367" s="26">
        <f t="shared" si="238"/>
        <v>1.1269317323883422E-12</v>
      </c>
      <c r="CU367" s="26">
        <f t="shared" si="239"/>
        <v>1.0320322180819558E-12</v>
      </c>
      <c r="CV367" s="26">
        <f t="shared" si="239"/>
        <v>9.3527919763677041E-13</v>
      </c>
      <c r="CW367" s="26">
        <f t="shared" si="239"/>
        <v>8.388586617979289E-13</v>
      </c>
      <c r="CX367" s="26">
        <f t="shared" si="239"/>
        <v>7.4470105690224156E-13</v>
      </c>
      <c r="CY367" s="26">
        <f t="shared" si="239"/>
        <v>6.5443426212621353E-13</v>
      </c>
      <c r="CZ367" s="26">
        <f t="shared" si="239"/>
        <v>5.6935780804980583E-13</v>
      </c>
      <c r="DA367" s="26">
        <f t="shared" si="239"/>
        <v>4.9043692376567469E-13</v>
      </c>
      <c r="DB367" s="26">
        <f t="shared" si="239"/>
        <v>4.1831384674130962E-13</v>
      </c>
      <c r="DC367" s="26">
        <f t="shared" si="239"/>
        <v>3.5333305501450581E-13</v>
      </c>
      <c r="DD367" s="26">
        <f t="shared" si="239"/>
        <v>2.9557669025251856E-13</v>
      </c>
      <c r="DE367" s="26">
        <f t="shared" si="239"/>
        <v>2.4490640049494401E-13</v>
      </c>
      <c r="DF367" s="26">
        <f t="shared" si="239"/>
        <v>2.0100808342509525E-13</v>
      </c>
      <c r="DG367" s="26">
        <f t="shared" si="239"/>
        <v>1.6343647904657308E-13</v>
      </c>
      <c r="DH367" s="26">
        <f t="shared" si="239"/>
        <v>1.3165716367640622E-13</v>
      </c>
      <c r="DI367" s="26">
        <f t="shared" si="239"/>
        <v>1.0508415816373698E-13</v>
      </c>
      <c r="DJ367" s="26">
        <f t="shared" si="239"/>
        <v>8.3112016002228338E-14</v>
      </c>
      <c r="DK367" s="26">
        <f t="shared" si="237"/>
        <v>6.5141850380124904E-14</v>
      </c>
      <c r="DL367" s="26">
        <f t="shared" si="237"/>
        <v>5.0601258777418624E-14</v>
      </c>
      <c r="DM367" s="26">
        <f t="shared" si="237"/>
        <v>3.8958491271109884E-14</v>
      </c>
      <c r="DN367" s="26">
        <f t="shared" si="237"/>
        <v>2.9731480180583838E-14</v>
      </c>
      <c r="DO367" s="26">
        <f t="shared" si="237"/>
        <v>2.2492511093137364E-14</v>
      </c>
      <c r="DP367" s="26">
        <f t="shared" si="237"/>
        <v>1.6869383319852993E-14</v>
      </c>
      <c r="DQ367" s="26">
        <f t="shared" si="237"/>
        <v>1.254390041732651E-14</v>
      </c>
      <c r="DR367" s="26">
        <f t="shared" si="237"/>
        <v>9.2484689517577742E-15</v>
      </c>
      <c r="DS367" s="26">
        <f t="shared" si="237"/>
        <v>6.7614857042262514E-15</v>
      </c>
      <c r="DT367" s="26">
        <f t="shared" si="237"/>
        <v>4.9020771355640118E-15</v>
      </c>
      <c r="DU367" s="26">
        <f t="shared" si="237"/>
        <v>3.5246339735046967E-15</v>
      </c>
      <c r="DV367" s="26">
        <f t="shared" si="237"/>
        <v>2.513468489302537E-15</v>
      </c>
      <c r="DW367" s="26">
        <f t="shared" si="237"/>
        <v>1.777819175360339E-15</v>
      </c>
      <c r="DX367" s="26">
        <f t="shared" si="235"/>
        <v>1.2473408730350736E-15</v>
      </c>
      <c r="DY367" s="26">
        <f t="shared" si="235"/>
        <v>8.6814924763241627E-16</v>
      </c>
      <c r="DZ367" s="26">
        <f t="shared" si="235"/>
        <v>5.9943638526999937E-16</v>
      </c>
      <c r="EA367" s="26">
        <f t="shared" si="235"/>
        <v>4.106375237676343E-16</v>
      </c>
      <c r="EB367" s="26">
        <f t="shared" si="235"/>
        <v>2.7910519193581535E-16</v>
      </c>
      <c r="EC367" s="26">
        <f t="shared" si="235"/>
        <v>1.8823373409624697E-16</v>
      </c>
      <c r="ED367" s="26">
        <f t="shared" si="235"/>
        <v>1.2597180666441178E-16</v>
      </c>
      <c r="EE367" s="26">
        <f t="shared" si="235"/>
        <v>8.3660665494685297E-17</v>
      </c>
      <c r="EF367" s="26">
        <f t="shared" si="235"/>
        <v>5.5139984076043137E-17</v>
      </c>
      <c r="EG367" s="26">
        <f t="shared" si="235"/>
        <v>3.606901213996782E-17</v>
      </c>
      <c r="EH367" s="26">
        <f t="shared" si="235"/>
        <v>2.3417940717740501E-17</v>
      </c>
      <c r="EI367" s="26">
        <f t="shared" si="235"/>
        <v>1.5091561795877185E-17</v>
      </c>
      <c r="EJ367" s="26">
        <f t="shared" si="235"/>
        <v>9.6541608547154281E-18</v>
      </c>
      <c r="EK367" s="26">
        <f t="shared" si="235"/>
        <v>6.1307444843814152E-18</v>
      </c>
      <c r="EL367" s="26">
        <f t="shared" si="235"/>
        <v>3.8650345662404268E-18</v>
      </c>
      <c r="EM367" s="26">
        <f t="shared" si="235"/>
        <v>2.4191223544094914E-18</v>
      </c>
      <c r="EN367" s="26">
        <f t="shared" si="235"/>
        <v>1.5033117488116076E-18</v>
      </c>
      <c r="EO367" s="26">
        <f t="shared" si="235"/>
        <v>9.2757533437311802E-19</v>
      </c>
      <c r="EP367" s="26">
        <f t="shared" si="235"/>
        <v>5.6830319782014893E-19</v>
      </c>
      <c r="EQ367" s="26">
        <f t="shared" si="235"/>
        <v>3.4575089657589135E-19</v>
      </c>
      <c r="ER367" s="26">
        <f t="shared" si="235"/>
        <v>2.0889116668126983E-19</v>
      </c>
      <c r="ES367" s="26">
        <f t="shared" si="234"/>
        <v>1.2533470000876107E-19</v>
      </c>
      <c r="ET367" s="26">
        <f t="shared" si="234"/>
        <v>7.4685745895633061E-20</v>
      </c>
      <c r="EU367" s="26">
        <f t="shared" si="234"/>
        <v>4.4201767979046847E-20</v>
      </c>
      <c r="EV367" s="26">
        <f t="shared" si="234"/>
        <v>2.5983471717413373E-20</v>
      </c>
      <c r="EW367" s="26">
        <f t="shared" si="234"/>
        <v>1.5171557311509789E-20</v>
      </c>
      <c r="EX367" s="26">
        <f t="shared" si="234"/>
        <v>8.7995032406757535E-21</v>
      </c>
      <c r="EY367" s="26">
        <f t="shared" si="234"/>
        <v>5.0699124631707657E-21</v>
      </c>
      <c r="EZ367" s="26">
        <f t="shared" si="234"/>
        <v>2.9018577914200462E-21</v>
      </c>
      <c r="FA367" s="26">
        <f t="shared" si="234"/>
        <v>1.650075999042805E-21</v>
      </c>
      <c r="FB367" s="26">
        <f t="shared" si="234"/>
        <v>9.3218579166702912E-22</v>
      </c>
      <c r="FC367" s="26">
        <f t="shared" si="234"/>
        <v>5.232268637098863E-22</v>
      </c>
      <c r="FD367" s="26">
        <f t="shared" si="234"/>
        <v>2.9179959706896844E-22</v>
      </c>
      <c r="FE367" s="26">
        <f t="shared" si="234"/>
        <v>1.616978658917236E-22</v>
      </c>
      <c r="FF367" s="26">
        <f t="shared" si="234"/>
        <v>8.9036166661898482E-23</v>
      </c>
      <c r="FG367" s="26">
        <f t="shared" si="234"/>
        <v>4.8717902513113852E-23</v>
      </c>
      <c r="FH367" s="26">
        <f t="shared" si="234"/>
        <v>2.6490359491505637E-23</v>
      </c>
    </row>
    <row r="368" spans="2:164" ht="19.2" customHeight="1" x14ac:dyDescent="0.3">
      <c r="B368" s="26">
        <f t="shared" si="224"/>
        <v>1.9897823950108554E-11</v>
      </c>
      <c r="C368" s="3">
        <v>145</v>
      </c>
      <c r="D368" s="26">
        <f t="shared" si="236"/>
        <v>3.2748066110751299E-49</v>
      </c>
      <c r="E368" s="26">
        <f t="shared" si="236"/>
        <v>2.8490817516353631E-47</v>
      </c>
      <c r="F368" s="26">
        <f t="shared" si="236"/>
        <v>1.2393505619613703E-45</v>
      </c>
      <c r="G368" s="26">
        <f t="shared" si="236"/>
        <v>3.5941166296880192E-44</v>
      </c>
      <c r="H368" s="26">
        <f t="shared" si="236"/>
        <v>7.8172036695714217E-43</v>
      </c>
      <c r="I368" s="26">
        <f t="shared" si="236"/>
        <v>1.3601934385054298E-41</v>
      </c>
      <c r="J368" s="26">
        <f t="shared" si="236"/>
        <v>1.9722804858328535E-40</v>
      </c>
      <c r="K368" s="26">
        <f t="shared" si="236"/>
        <v>2.4512628895351211E-39</v>
      </c>
      <c r="L368" s="26">
        <f t="shared" si="236"/>
        <v>2.6657483923694576E-38</v>
      </c>
      <c r="M368" s="26">
        <f t="shared" si="236"/>
        <v>2.5768901126238033E-37</v>
      </c>
      <c r="N368" s="26">
        <f t="shared" si="236"/>
        <v>2.2418943979827363E-36</v>
      </c>
      <c r="O368" s="26">
        <f t="shared" si="236"/>
        <v>1.7731346602226819E-35</v>
      </c>
      <c r="P368" s="26">
        <f t="shared" si="236"/>
        <v>1.2855226286614539E-34</v>
      </c>
      <c r="Q368" s="26">
        <f t="shared" si="236"/>
        <v>8.6031129764266643E-34</v>
      </c>
      <c r="R368" s="26">
        <f t="shared" si="236"/>
        <v>5.3462202067794079E-33</v>
      </c>
      <c r="S368" s="26">
        <f t="shared" si="236"/>
        <v>3.1008077199320562E-32</v>
      </c>
      <c r="T368" s="26">
        <f t="shared" si="233"/>
        <v>1.6860641977130576E-31</v>
      </c>
      <c r="U368" s="26">
        <f t="shared" si="233"/>
        <v>8.6286814824138227E-31</v>
      </c>
      <c r="V368" s="26">
        <f t="shared" si="233"/>
        <v>4.170529383166703E-30</v>
      </c>
      <c r="W368" s="26">
        <f t="shared" si="233"/>
        <v>1.9096634543973895E-29</v>
      </c>
      <c r="X368" s="26">
        <f t="shared" si="233"/>
        <v>8.3070360266286849E-29</v>
      </c>
      <c r="Y368" s="26">
        <f t="shared" si="233"/>
        <v>3.4414863538890225E-28</v>
      </c>
      <c r="Z368" s="26">
        <f t="shared" si="233"/>
        <v>1.3609514217651996E-27</v>
      </c>
      <c r="AA368" s="26">
        <f t="shared" si="233"/>
        <v>5.147946682329251E-27</v>
      </c>
      <c r="AB368" s="26">
        <f t="shared" si="233"/>
        <v>1.8661306723443536E-26</v>
      </c>
      <c r="AC368" s="26">
        <f t="shared" si="233"/>
        <v>6.4941347397583569E-26</v>
      </c>
      <c r="AD368" s="26">
        <f t="shared" si="233"/>
        <v>2.1730373936883619E-25</v>
      </c>
      <c r="AE368" s="26">
        <f t="shared" si="233"/>
        <v>7.0020093796625072E-25</v>
      </c>
      <c r="AF368" s="26">
        <f t="shared" si="233"/>
        <v>2.1756243429665776E-24</v>
      </c>
      <c r="AG368" s="26">
        <f t="shared" si="233"/>
        <v>6.5268730288997244E-24</v>
      </c>
      <c r="AH368" s="26">
        <f t="shared" si="233"/>
        <v>1.8927931783809072E-23</v>
      </c>
      <c r="AI368" s="26">
        <f t="shared" si="233"/>
        <v>5.3120324683593348E-23</v>
      </c>
      <c r="AJ368" s="26">
        <f t="shared" si="231"/>
        <v>1.4442088273351932E-22</v>
      </c>
      <c r="AK368" s="26">
        <f t="shared" si="231"/>
        <v>3.8074596357018761E-22</v>
      </c>
      <c r="AL368" s="26">
        <f t="shared" si="231"/>
        <v>9.7426173031195036E-22</v>
      </c>
      <c r="AM368" s="26">
        <f t="shared" si="231"/>
        <v>2.4217363010611266E-21</v>
      </c>
      <c r="AN368" s="26">
        <f t="shared" si="231"/>
        <v>5.852529394231076E-21</v>
      </c>
      <c r="AO368" s="26">
        <f t="shared" si="231"/>
        <v>1.376135289994877E-20</v>
      </c>
      <c r="AP368" s="26">
        <f t="shared" si="231"/>
        <v>3.1506255323566904E-20</v>
      </c>
      <c r="AQ368" s="26">
        <f t="shared" si="231"/>
        <v>7.0283184952572171E-20</v>
      </c>
      <c r="AR368" s="26">
        <f t="shared" si="231"/>
        <v>1.5286592727184486E-19</v>
      </c>
      <c r="AS368" s="26">
        <f t="shared" si="231"/>
        <v>3.2437404079635335E-19</v>
      </c>
      <c r="AT368" s="26">
        <f t="shared" si="231"/>
        <v>6.7191765593530253E-19</v>
      </c>
      <c r="AU368" s="26">
        <f t="shared" si="231"/>
        <v>1.359461303869102E-18</v>
      </c>
      <c r="AV368" s="26">
        <f t="shared" si="231"/>
        <v>2.6880257599229854E-18</v>
      </c>
      <c r="AW368" s="26">
        <f t="shared" si="231"/>
        <v>5.196849802517763E-18</v>
      </c>
      <c r="AX368" s="26">
        <f t="shared" si="231"/>
        <v>9.8288246265010006E-18</v>
      </c>
      <c r="AY368" s="26">
        <f t="shared" si="231"/>
        <v>1.819378175543813E-17</v>
      </c>
      <c r="AZ368" s="26">
        <f t="shared" si="232"/>
        <v>3.297622943173152E-17</v>
      </c>
      <c r="BA368" s="26">
        <f t="shared" si="232"/>
        <v>5.8549631848176414E-17</v>
      </c>
      <c r="BB368" s="26">
        <f t="shared" si="232"/>
        <v>1.0187635941582729E-16</v>
      </c>
      <c r="BC368" s="26">
        <f t="shared" si="232"/>
        <v>1.7378908370935205E-16</v>
      </c>
      <c r="BD368" s="26">
        <f t="shared" si="232"/>
        <v>2.90762505436799E-16</v>
      </c>
      <c r="BE368" s="26">
        <f t="shared" si="232"/>
        <v>4.7728939571701009E-16</v>
      </c>
      <c r="BF368" s="26">
        <f t="shared" si="232"/>
        <v>7.6896624865518457E-16</v>
      </c>
      <c r="BG368" s="26">
        <f t="shared" si="232"/>
        <v>1.2163647933272956E-15</v>
      </c>
      <c r="BH368" s="26">
        <f t="shared" si="232"/>
        <v>1.8897095896334757E-15</v>
      </c>
      <c r="BI368" s="26">
        <f t="shared" si="232"/>
        <v>2.8842935841774128E-15</v>
      </c>
      <c r="BJ368" s="26">
        <f t="shared" si="232"/>
        <v>4.3264403762660958E-15</v>
      </c>
      <c r="BK368" s="26">
        <f t="shared" si="232"/>
        <v>6.3796663175449162E-15</v>
      </c>
      <c r="BL368" s="26">
        <f t="shared" si="232"/>
        <v>9.2505161604401625E-15</v>
      </c>
      <c r="BM368" s="26">
        <f t="shared" si="232"/>
        <v>1.3193359114070396E-14</v>
      </c>
      <c r="BN368" s="26">
        <f t="shared" si="232"/>
        <v>1.8513261982647156E-14</v>
      </c>
      <c r="BO368" s="26">
        <f t="shared" si="229"/>
        <v>2.5565933214131767E-14</v>
      </c>
      <c r="BP368" s="26">
        <f t="shared" si="229"/>
        <v>3.4753690462960467E-14</v>
      </c>
      <c r="BQ368" s="26">
        <f t="shared" si="229"/>
        <v>4.6516478004270076E-14</v>
      </c>
      <c r="BR368" s="26">
        <f t="shared" si="229"/>
        <v>6.1317175551083216E-14</v>
      </c>
      <c r="BS368" s="26">
        <f t="shared" si="229"/>
        <v>7.9620810043943994E-14</v>
      </c>
      <c r="BT368" s="26">
        <f t="shared" si="229"/>
        <v>1.0186780108563408E-13</v>
      </c>
      <c r="BU368" s="26">
        <f t="shared" si="229"/>
        <v>1.2844201006449546E-13</v>
      </c>
      <c r="BV368" s="26">
        <f t="shared" si="229"/>
        <v>1.5963506965158698E-13</v>
      </c>
      <c r="BW368" s="26">
        <f t="shared" si="229"/>
        <v>1.9560916985476184E-13</v>
      </c>
      <c r="BX368" s="26">
        <f t="shared" si="229"/>
        <v>2.3636108024117038E-13</v>
      </c>
      <c r="BY368" s="26">
        <f t="shared" si="229"/>
        <v>2.8169060247920335E-13</v>
      </c>
      <c r="BZ368" s="26">
        <f t="shared" si="229"/>
        <v>3.3117678940122508E-13</v>
      </c>
      <c r="CA368" s="26">
        <f t="shared" si="229"/>
        <v>3.8416507570542134E-13</v>
      </c>
      <c r="CB368" s="26">
        <f t="shared" si="229"/>
        <v>4.3976791561015383E-13</v>
      </c>
      <c r="CC368" s="26">
        <f t="shared" si="229"/>
        <v>4.9688063192316049E-13</v>
      </c>
      <c r="CD368" s="26">
        <f t="shared" si="229"/>
        <v>5.5421301252967949E-13</v>
      </c>
      <c r="CE368" s="26">
        <f t="shared" si="238"/>
        <v>6.1033584924154468E-13</v>
      </c>
      <c r="CF368" s="26">
        <f t="shared" si="238"/>
        <v>6.6374023605017997E-13</v>
      </c>
      <c r="CG368" s="26">
        <f t="shared" si="238"/>
        <v>7.1290617946130438E-13</v>
      </c>
      <c r="CH368" s="26">
        <f t="shared" si="238"/>
        <v>7.5637606845284779E-13</v>
      </c>
      <c r="CI368" s="26">
        <f t="shared" si="238"/>
        <v>7.9282792717346662E-13</v>
      </c>
      <c r="CJ368" s="26">
        <f t="shared" si="238"/>
        <v>8.2114321028680467E-13</v>
      </c>
      <c r="CK368" s="26">
        <f t="shared" si="238"/>
        <v>8.4046422699943544E-13</v>
      </c>
      <c r="CL368" s="26">
        <f t="shared" si="238"/>
        <v>8.5023706684826608E-13</v>
      </c>
      <c r="CM368" s="26">
        <f t="shared" si="238"/>
        <v>8.5023706684826628E-13</v>
      </c>
      <c r="CN368" s="26">
        <f t="shared" si="238"/>
        <v>8.405752819977177E-13</v>
      </c>
      <c r="CO368" s="26">
        <f t="shared" si="238"/>
        <v>8.216859498179939E-13</v>
      </c>
      <c r="CP368" s="26">
        <f t="shared" si="238"/>
        <v>7.9429641815739376E-13</v>
      </c>
      <c r="CQ368" s="26">
        <f t="shared" si="238"/>
        <v>7.5938228988673964E-13</v>
      </c>
      <c r="CR368" s="26">
        <f t="shared" si="238"/>
        <v>7.1811151326246001E-13</v>
      </c>
      <c r="CS368" s="26">
        <f t="shared" si="238"/>
        <v>6.7178173821326959E-13</v>
      </c>
      <c r="CT368" s="26">
        <f t="shared" si="238"/>
        <v>6.2175543855908983E-13</v>
      </c>
      <c r="CU368" s="26">
        <f t="shared" si="239"/>
        <v>5.6939708583832452E-13</v>
      </c>
      <c r="CV368" s="26">
        <f t="shared" si="239"/>
        <v>5.1601610904098042E-13</v>
      </c>
      <c r="CW368" s="26">
        <f t="shared" si="239"/>
        <v>4.6281857202644688E-13</v>
      </c>
      <c r="CX368" s="26">
        <f t="shared" si="239"/>
        <v>4.1086954863572243E-13</v>
      </c>
      <c r="CY368" s="26">
        <f t="shared" si="239"/>
        <v>3.610671791041204E-13</v>
      </c>
      <c r="CZ368" s="26">
        <f t="shared" si="239"/>
        <v>3.1412844582058479E-13</v>
      </c>
      <c r="DA368" s="26">
        <f t="shared" si="239"/>
        <v>2.7058588897416728E-13</v>
      </c>
      <c r="DB368" s="26">
        <f t="shared" si="239"/>
        <v>2.3079384647796559E-13</v>
      </c>
      <c r="DC368" s="26">
        <f t="shared" si="239"/>
        <v>1.949423751804184E-13</v>
      </c>
      <c r="DD368" s="26">
        <f t="shared" si="239"/>
        <v>1.6307679462208039E-13</v>
      </c>
      <c r="DE368" s="26">
        <f t="shared" si="239"/>
        <v>1.3512077268686664E-13</v>
      </c>
      <c r="DF368" s="26">
        <f t="shared" si="239"/>
        <v>1.1090101154488093E-13</v>
      </c>
      <c r="DG368" s="26">
        <f t="shared" si="239"/>
        <v>9.0171850508454759E-14</v>
      </c>
      <c r="DH368" s="26">
        <f t="shared" si="239"/>
        <v>7.2638435131810861E-14</v>
      </c>
      <c r="DI368" s="26">
        <f t="shared" si="239"/>
        <v>5.7977466573096679E-14</v>
      </c>
      <c r="DJ368" s="26">
        <f t="shared" si="239"/>
        <v>4.5854905380540097E-14</v>
      </c>
      <c r="DK368" s="26">
        <f t="shared" si="237"/>
        <v>3.5940331244207102E-14</v>
      </c>
      <c r="DL368" s="26">
        <f t="shared" si="237"/>
        <v>2.791793587719668E-14</v>
      </c>
      <c r="DM368" s="26">
        <f t="shared" si="237"/>
        <v>2.1494340011646985E-14</v>
      </c>
      <c r="DN368" s="26">
        <f t="shared" si="237"/>
        <v>1.6403575272046374E-14</v>
      </c>
      <c r="DO368" s="26">
        <f t="shared" si="237"/>
        <v>1.2409661292765531E-14</v>
      </c>
      <c r="DP368" s="26">
        <f t="shared" si="237"/>
        <v>9.3072459695741309E-15</v>
      </c>
      <c r="DQ368" s="26">
        <f t="shared" si="237"/>
        <v>6.9207726440422623E-15</v>
      </c>
      <c r="DR368" s="26">
        <f t="shared" si="237"/>
        <v>5.1026035595905329E-15</v>
      </c>
      <c r="DS368" s="26">
        <f t="shared" si="237"/>
        <v>3.7304748712972691E-15</v>
      </c>
      <c r="DT368" s="26">
        <f t="shared" si="237"/>
        <v>2.7045942816905085E-15</v>
      </c>
      <c r="DU368" s="26">
        <f t="shared" si="237"/>
        <v>1.9446256405543292E-15</v>
      </c>
      <c r="DV368" s="26">
        <f t="shared" si="237"/>
        <v>1.3867412354772718E-15</v>
      </c>
      <c r="DW368" s="26">
        <f t="shared" si="237"/>
        <v>9.8086575192295266E-16</v>
      </c>
      <c r="DX368" s="26">
        <f t="shared" si="235"/>
        <v>6.881880678814248E-16</v>
      </c>
      <c r="DY368" s="26">
        <f t="shared" si="235"/>
        <v>4.7897889524547443E-16</v>
      </c>
      <c r="DZ368" s="26">
        <f t="shared" si="235"/>
        <v>3.3072352290758824E-16</v>
      </c>
      <c r="EA368" s="26">
        <f t="shared" si="235"/>
        <v>2.2655863380283433E-16</v>
      </c>
      <c r="EB368" s="26">
        <f t="shared" si="235"/>
        <v>1.5398907141286473E-16</v>
      </c>
      <c r="EC368" s="26">
        <f t="shared" si="235"/>
        <v>1.0385309467379217E-16</v>
      </c>
      <c r="ED368" s="26">
        <f t="shared" si="235"/>
        <v>6.9501686435538026E-17</v>
      </c>
      <c r="EE368" s="26">
        <f t="shared" si="235"/>
        <v>4.6157608548792219E-17</v>
      </c>
      <c r="EF368" s="26">
        <f t="shared" si="235"/>
        <v>3.0422060179886086E-17</v>
      </c>
      <c r="EG368" s="26">
        <f t="shared" si="235"/>
        <v>1.9900144628947905E-17</v>
      </c>
      <c r="EH368" s="26">
        <f t="shared" si="235"/>
        <v>1.2920243154615542E-17</v>
      </c>
      <c r="EI368" s="26">
        <f t="shared" si="235"/>
        <v>8.3263789218633336E-18</v>
      </c>
      <c r="EJ368" s="26">
        <f t="shared" si="235"/>
        <v>5.3264335750154469E-18</v>
      </c>
      <c r="EK368" s="26">
        <f t="shared" si="235"/>
        <v>3.3824797155208051E-18</v>
      </c>
      <c r="EL368" s="26">
        <f t="shared" si="235"/>
        <v>2.1324328641326643E-18</v>
      </c>
      <c r="EM368" s="26">
        <f t="shared" si="235"/>
        <v>1.3346881955362807E-18</v>
      </c>
      <c r="EN368" s="26">
        <f t="shared" si="235"/>
        <v>8.2941337865468599E-19</v>
      </c>
      <c r="EO368" s="26">
        <f t="shared" si="235"/>
        <v>5.1176570172310323E-19</v>
      </c>
      <c r="EP368" s="26">
        <f t="shared" si="235"/>
        <v>3.135465919007741E-19</v>
      </c>
      <c r="EQ368" s="26">
        <f t="shared" si="235"/>
        <v>1.9075911535221729E-19</v>
      </c>
      <c r="ER368" s="26">
        <f t="shared" si="235"/>
        <v>1.1525029885863246E-19</v>
      </c>
      <c r="ES368" s="26">
        <f t="shared" si="234"/>
        <v>6.9150179315179024E-20</v>
      </c>
      <c r="ET368" s="26">
        <f t="shared" si="234"/>
        <v>4.1205928770004743E-20</v>
      </c>
      <c r="EU368" s="26">
        <f t="shared" si="234"/>
        <v>2.4387182333267398E-20</v>
      </c>
      <c r="EV368" s="26">
        <f t="shared" si="234"/>
        <v>1.4335708533745411E-20</v>
      </c>
      <c r="EW368" s="26">
        <f t="shared" si="234"/>
        <v>8.3705143787640813E-21</v>
      </c>
      <c r="EX368" s="26">
        <f t="shared" si="234"/>
        <v>4.8548983396832093E-21</v>
      </c>
      <c r="EY368" s="26">
        <f t="shared" si="234"/>
        <v>2.7971930831287184E-21</v>
      </c>
      <c r="EZ368" s="26">
        <f t="shared" si="234"/>
        <v>1.6010249883696922E-21</v>
      </c>
      <c r="FA368" s="26">
        <f t="shared" si="234"/>
        <v>9.1038675809258854E-22</v>
      </c>
      <c r="FB368" s="26">
        <f t="shared" si="234"/>
        <v>5.1430940229905424E-22</v>
      </c>
      <c r="FC368" s="26">
        <f t="shared" si="234"/>
        <v>2.8867689032269798E-22</v>
      </c>
      <c r="FD368" s="26">
        <f t="shared" si="234"/>
        <v>1.6099288114150101E-22</v>
      </c>
      <c r="FE368" s="26">
        <f t="shared" si="234"/>
        <v>8.9212615664399861E-23</v>
      </c>
      <c r="FF368" s="26">
        <f t="shared" si="234"/>
        <v>4.9123402296220203E-23</v>
      </c>
      <c r="FG368" s="26">
        <f t="shared" si="234"/>
        <v>2.6878842765856112E-23</v>
      </c>
      <c r="FH368" s="26">
        <f t="shared" si="234"/>
        <v>1.4615370753934249E-23</v>
      </c>
    </row>
    <row r="369" spans="2:164" ht="19.2" customHeight="1" x14ac:dyDescent="0.3">
      <c r="B369" s="26">
        <f t="shared" si="224"/>
        <v>1.0902917232936073E-11</v>
      </c>
      <c r="C369" s="3">
        <v>146</v>
      </c>
      <c r="D369" s="26">
        <f t="shared" si="236"/>
        <v>1.7944145814110104E-49</v>
      </c>
      <c r="E369" s="26">
        <f t="shared" si="236"/>
        <v>1.5611406858275788E-47</v>
      </c>
      <c r="F369" s="26">
        <f t="shared" si="236"/>
        <v>6.7909619833498988E-46</v>
      </c>
      <c r="G369" s="26">
        <f t="shared" si="236"/>
        <v>1.9693789751714955E-44</v>
      </c>
      <c r="H369" s="26">
        <f t="shared" si="236"/>
        <v>4.2833992709979922E-43</v>
      </c>
      <c r="I369" s="26">
        <f t="shared" si="236"/>
        <v>7.4531147315365192E-42</v>
      </c>
      <c r="J369" s="26">
        <f t="shared" si="236"/>
        <v>1.0807016360727845E-40</v>
      </c>
      <c r="K369" s="26">
        <f t="shared" si="236"/>
        <v>1.3431577476904624E-39</v>
      </c>
      <c r="L369" s="26">
        <f t="shared" si="236"/>
        <v>1.4606840506133852E-38</v>
      </c>
      <c r="M369" s="26">
        <f t="shared" si="236"/>
        <v>1.4119945822596024E-37</v>
      </c>
      <c r="N369" s="26">
        <f t="shared" si="236"/>
        <v>1.2284352865658693E-36</v>
      </c>
      <c r="O369" s="26">
        <f t="shared" si="236"/>
        <v>9.7158063573844512E-36</v>
      </c>
      <c r="P369" s="26">
        <f t="shared" si="236"/>
        <v>7.0439596091037782E-35</v>
      </c>
      <c r="Q369" s="26">
        <f t="shared" si="236"/>
        <v>4.7140345076309969E-34</v>
      </c>
      <c r="R369" s="26">
        <f t="shared" si="236"/>
        <v>2.9294357297421088E-33</v>
      </c>
      <c r="S369" s="26">
        <f t="shared" si="236"/>
        <v>1.6990727232504227E-32</v>
      </c>
      <c r="T369" s="26">
        <f t="shared" si="233"/>
        <v>9.2387079326741865E-32</v>
      </c>
      <c r="U369" s="26">
        <f t="shared" si="233"/>
        <v>4.7280446478979331E-31</v>
      </c>
      <c r="V369" s="26">
        <f t="shared" si="233"/>
        <v>2.2852215798173463E-30</v>
      </c>
      <c r="W369" s="26">
        <f t="shared" si="233"/>
        <v>1.0463909339163663E-29</v>
      </c>
      <c r="X369" s="26">
        <f t="shared" si="233"/>
        <v>4.5518005625362151E-29</v>
      </c>
      <c r="Y369" s="26">
        <f t="shared" si="233"/>
        <v>1.8857459473364299E-28</v>
      </c>
      <c r="Z369" s="26">
        <f t="shared" si="233"/>
        <v>7.4572680644667649E-28</v>
      </c>
      <c r="AA369" s="26">
        <f t="shared" si="233"/>
        <v>2.8207927026461336E-27</v>
      </c>
      <c r="AB369" s="26">
        <f t="shared" si="233"/>
        <v>1.0225373547092236E-26</v>
      </c>
      <c r="AC369" s="26">
        <f t="shared" si="233"/>
        <v>3.5584299943881014E-26</v>
      </c>
      <c r="AD369" s="26">
        <f t="shared" si="233"/>
        <v>1.1907054211990892E-25</v>
      </c>
      <c r="AE369" s="26">
        <f t="shared" si="233"/>
        <v>3.8367174683081807E-25</v>
      </c>
      <c r="AF369" s="26">
        <f t="shared" si="233"/>
        <v>1.1921229276529061E-24</v>
      </c>
      <c r="AG369" s="26">
        <f t="shared" si="233"/>
        <v>3.5763687829587133E-24</v>
      </c>
      <c r="AH369" s="26">
        <f t="shared" si="233"/>
        <v>1.0371469470580199E-23</v>
      </c>
      <c r="AI369" s="26">
        <f t="shared" si="233"/>
        <v>2.9107027223886445E-23</v>
      </c>
      <c r="AJ369" s="26">
        <f t="shared" si="231"/>
        <v>7.9134730264941226E-23</v>
      </c>
      <c r="AK369" s="26">
        <f t="shared" si="231"/>
        <v>2.0862792524393612E-22</v>
      </c>
      <c r="AL369" s="26">
        <f t="shared" si="231"/>
        <v>5.3384204400654214E-22</v>
      </c>
      <c r="AM369" s="26">
        <f t="shared" si="231"/>
        <v>1.3269787951019725E-21</v>
      </c>
      <c r="AN369" s="26">
        <f t="shared" si="231"/>
        <v>3.2068654214964442E-21</v>
      </c>
      <c r="AO369" s="26">
        <f t="shared" si="231"/>
        <v>7.5404673424375985E-21</v>
      </c>
      <c r="AP369" s="26">
        <f t="shared" si="231"/>
        <v>1.7263701547159755E-20</v>
      </c>
      <c r="AQ369" s="26">
        <f t="shared" si="231"/>
        <v>3.8511334220587061E-20</v>
      </c>
      <c r="AR369" s="26">
        <f t="shared" si="231"/>
        <v>8.3762151929777071E-20</v>
      </c>
      <c r="AS369" s="26">
        <f t="shared" si="231"/>
        <v>1.7773920043635603E-19</v>
      </c>
      <c r="AT369" s="26">
        <f t="shared" si="231"/>
        <v>3.6817405804673704E-19</v>
      </c>
      <c r="AU369" s="26">
        <f t="shared" si="231"/>
        <v>7.4491030348991063E-19</v>
      </c>
      <c r="AV369" s="26">
        <f t="shared" si="231"/>
        <v>1.4728908273550442E-18</v>
      </c>
      <c r="AW369" s="26">
        <f t="shared" si="231"/>
        <v>2.8475889328864137E-18</v>
      </c>
      <c r="AX369" s="26">
        <f t="shared" si="231"/>
        <v>5.3856573295895297E-18</v>
      </c>
      <c r="AY369" s="26">
        <f t="shared" si="231"/>
        <v>9.9691954824317417E-18</v>
      </c>
      <c r="AZ369" s="26">
        <f t="shared" si="232"/>
        <v>1.8069166811907483E-17</v>
      </c>
      <c r="BA369" s="26">
        <f t="shared" si="232"/>
        <v>3.2081990053794941E-17</v>
      </c>
      <c r="BB369" s="26">
        <f t="shared" si="232"/>
        <v>5.5822662693603379E-17</v>
      </c>
      <c r="BC369" s="26">
        <f t="shared" si="232"/>
        <v>9.522689518320555E-17</v>
      </c>
      <c r="BD369" s="26">
        <f t="shared" si="232"/>
        <v>1.5932192078728535E-16</v>
      </c>
      <c r="BE369" s="26">
        <f t="shared" si="232"/>
        <v>2.6152843600931767E-16</v>
      </c>
      <c r="BF369" s="26">
        <f t="shared" si="232"/>
        <v>4.2135136912612388E-16</v>
      </c>
      <c r="BG369" s="26">
        <f t="shared" si="232"/>
        <v>6.6650125661768881E-16</v>
      </c>
      <c r="BH369" s="26">
        <f t="shared" si="232"/>
        <v>1.0354573093881943E-15</v>
      </c>
      <c r="BI369" s="26">
        <f t="shared" si="232"/>
        <v>1.5804348406451404E-15</v>
      </c>
      <c r="BJ369" s="26">
        <f t="shared" si="232"/>
        <v>2.3706522609676976E-15</v>
      </c>
      <c r="BK369" s="26">
        <f t="shared" si="232"/>
        <v>3.4957075712574496E-15</v>
      </c>
      <c r="BL369" s="26">
        <f t="shared" si="232"/>
        <v>5.0687759783233206E-15</v>
      </c>
      <c r="BM369" s="26">
        <f t="shared" si="232"/>
        <v>7.2292378707234244E-15</v>
      </c>
      <c r="BN369" s="26">
        <f t="shared" si="232"/>
        <v>1.0144253141176412E-14</v>
      </c>
      <c r="BO369" s="26">
        <f t="shared" si="229"/>
        <v>1.4008730528291223E-14</v>
      </c>
      <c r="BP369" s="26">
        <f t="shared" si="229"/>
        <v>1.9043118061895936E-14</v>
      </c>
      <c r="BQ369" s="26">
        <f t="shared" si="229"/>
        <v>2.5488481098229893E-14</v>
      </c>
      <c r="BR369" s="26">
        <f t="shared" si="229"/>
        <v>3.3598452356757552E-14</v>
      </c>
      <c r="BS369" s="26">
        <f t="shared" si="229"/>
        <v>4.3627841119968827E-14</v>
      </c>
      <c r="BT369" s="26">
        <f t="shared" si="229"/>
        <v>5.5817973197607096E-14</v>
      </c>
      <c r="BU369" s="26">
        <f t="shared" si="229"/>
        <v>7.0379183596983037E-14</v>
      </c>
      <c r="BV369" s="26">
        <f t="shared" si="229"/>
        <v>8.7471271041964494E-14</v>
      </c>
      <c r="BW369" s="26">
        <f t="shared" si="229"/>
        <v>1.0718310676973132E-13</v>
      </c>
      <c r="BX369" s="26">
        <f t="shared" si="229"/>
        <v>1.2951292068009191E-13</v>
      </c>
      <c r="BY369" s="26">
        <f t="shared" si="229"/>
        <v>1.54351015057096E-13</v>
      </c>
      <c r="BZ369" s="26">
        <f t="shared" si="229"/>
        <v>1.8146673391847748E-13</v>
      </c>
      <c r="CA369" s="26">
        <f t="shared" si="229"/>
        <v>2.10501411345434E-13</v>
      </c>
      <c r="CB369" s="26">
        <f t="shared" si="229"/>
        <v>2.4096872088227341E-13</v>
      </c>
      <c r="CC369" s="26">
        <f t="shared" si="229"/>
        <v>2.7226335995789315E-13</v>
      </c>
      <c r="CD369" s="26">
        <f t="shared" si="229"/>
        <v>3.0367836302995801E-13</v>
      </c>
      <c r="CE369" s="26">
        <f t="shared" si="238"/>
        <v>3.3443060232413035E-13</v>
      </c>
      <c r="CF369" s="26">
        <f t="shared" si="238"/>
        <v>3.6369328002749184E-13</v>
      </c>
      <c r="CG369" s="26">
        <f t="shared" si="238"/>
        <v>3.9063352299249121E-13</v>
      </c>
      <c r="CH369" s="26">
        <f t="shared" si="238"/>
        <v>4.1445264024813116E-13</v>
      </c>
      <c r="CI369" s="26">
        <f t="shared" si="238"/>
        <v>4.3442626146490843E-13</v>
      </c>
      <c r="CJ369" s="26">
        <f t="shared" si="238"/>
        <v>4.4994148508865507E-13</v>
      </c>
      <c r="CK369" s="26">
        <f t="shared" si="238"/>
        <v>4.6052834356132932E-13</v>
      </c>
      <c r="CL369" s="26">
        <f t="shared" si="238"/>
        <v>4.6588332430041465E-13</v>
      </c>
      <c r="CM369" s="26">
        <f t="shared" si="238"/>
        <v>4.6588332430041465E-13</v>
      </c>
      <c r="CN369" s="26">
        <f t="shared" si="238"/>
        <v>4.6058919561518262E-13</v>
      </c>
      <c r="CO369" s="26">
        <f t="shared" si="238"/>
        <v>4.5023887661259443E-13</v>
      </c>
      <c r="CP369" s="26">
        <f t="shared" si="238"/>
        <v>4.3523091405884108E-13</v>
      </c>
      <c r="CQ369" s="26">
        <f t="shared" si="238"/>
        <v>4.1609988486944181E-13</v>
      </c>
      <c r="CR369" s="26">
        <f t="shared" si="238"/>
        <v>3.9348576069175455E-13</v>
      </c>
      <c r="CS369" s="26">
        <f t="shared" si="238"/>
        <v>3.680995825826094E-13</v>
      </c>
      <c r="CT369" s="26">
        <f t="shared" si="238"/>
        <v>3.4068791153922355E-13</v>
      </c>
      <c r="CU369" s="26">
        <f t="shared" si="239"/>
        <v>3.1199840319907848E-13</v>
      </c>
      <c r="CV369" s="26">
        <f t="shared" si="239"/>
        <v>2.8274855289916425E-13</v>
      </c>
      <c r="CW369" s="26">
        <f t="shared" si="239"/>
        <v>2.5359921754873519E-13</v>
      </c>
      <c r="CX369" s="26">
        <f t="shared" si="239"/>
        <v>2.2513399925244815E-13</v>
      </c>
      <c r="CY369" s="26">
        <f t="shared" si="239"/>
        <v>1.9784502964609118E-13</v>
      </c>
      <c r="CZ369" s="26">
        <f t="shared" si="239"/>
        <v>1.7212517579209936E-13</v>
      </c>
      <c r="DA369" s="26">
        <f t="shared" si="239"/>
        <v>1.4826624053378865E-13</v>
      </c>
      <c r="DB369" s="26">
        <f t="shared" si="239"/>
        <v>1.2646238163176057E-13</v>
      </c>
      <c r="DC369" s="26">
        <f t="shared" si="239"/>
        <v>1.0681773982488561E-13</v>
      </c>
      <c r="DD369" s="26">
        <f t="shared" si="239"/>
        <v>8.9357147738125247E-14</v>
      </c>
      <c r="DE369" s="26">
        <f t="shared" si="239"/>
        <v>7.4038779554446651E-14</v>
      </c>
      <c r="DF369" s="26">
        <f t="shared" si="239"/>
        <v>6.0767677558838189E-14</v>
      </c>
      <c r="DG369" s="26">
        <f t="shared" si="239"/>
        <v>4.9409233155317126E-14</v>
      </c>
      <c r="DH369" s="26">
        <f t="shared" si="239"/>
        <v>3.9801882264005511E-14</v>
      </c>
      <c r="DI369" s="26">
        <f t="shared" si="239"/>
        <v>3.176847483457317E-14</v>
      </c>
      <c r="DJ369" s="26">
        <f t="shared" si="239"/>
        <v>2.5125975550980598E-14</v>
      </c>
      <c r="DK369" s="26">
        <f t="shared" si="237"/>
        <v>1.9693332188606411E-14</v>
      </c>
      <c r="DL369" s="26">
        <f t="shared" si="237"/>
        <v>1.5297499110792533E-14</v>
      </c>
      <c r="DM369" s="26">
        <f t="shared" si="237"/>
        <v>1.1777720554326986E-14</v>
      </c>
      <c r="DN369" s="26">
        <f t="shared" si="237"/>
        <v>8.9882604230390083E-15</v>
      </c>
      <c r="DO369" s="26">
        <f t="shared" si="237"/>
        <v>6.7998144069947361E-15</v>
      </c>
      <c r="DP369" s="26">
        <f t="shared" si="237"/>
        <v>5.0998608052460424E-15</v>
      </c>
      <c r="DQ369" s="26">
        <f t="shared" si="237"/>
        <v>3.7922041885162658E-15</v>
      </c>
      <c r="DR369" s="26">
        <f t="shared" si="237"/>
        <v>2.7959471559399871E-15</v>
      </c>
      <c r="DS369" s="26">
        <f t="shared" si="237"/>
        <v>2.0440958198888919E-15</v>
      </c>
      <c r="DT369" s="26">
        <f t="shared" si="237"/>
        <v>1.4819694694194404E-15</v>
      </c>
      <c r="DU369" s="26">
        <f t="shared" si="237"/>
        <v>1.0655482961941412E-15</v>
      </c>
      <c r="DV369" s="26">
        <f t="shared" si="237"/>
        <v>7.5985821122041447E-16</v>
      </c>
      <c r="DW369" s="26">
        <f t="shared" si="237"/>
        <v>5.3746068598517361E-16</v>
      </c>
      <c r="DX369" s="26">
        <f t="shared" si="235"/>
        <v>3.7708935226379024E-16</v>
      </c>
      <c r="DY369" s="26">
        <f t="shared" si="235"/>
        <v>2.6245418917559952E-16</v>
      </c>
      <c r="DZ369" s="26">
        <f t="shared" si="235"/>
        <v>1.8121836871648469E-16</v>
      </c>
      <c r="EA369" s="26">
        <f t="shared" si="235"/>
        <v>1.2414171715223663E-16</v>
      </c>
      <c r="EB369" s="26">
        <f t="shared" si="235"/>
        <v>8.437757337691125E-17</v>
      </c>
      <c r="EC369" s="26">
        <f t="shared" si="235"/>
        <v>5.6905805300707405E-17</v>
      </c>
      <c r="ED369" s="26">
        <f t="shared" si="235"/>
        <v>3.808311585508891E-17</v>
      </c>
      <c r="EE369" s="26">
        <f t="shared" si="235"/>
        <v>2.5291840300707785E-17</v>
      </c>
      <c r="EF369" s="26">
        <f t="shared" si="235"/>
        <v>1.6669622016375752E-17</v>
      </c>
      <c r="EG369" s="26">
        <f t="shared" si="235"/>
        <v>1.0904188837779553E-17</v>
      </c>
      <c r="EH369" s="26">
        <f t="shared" si="235"/>
        <v>7.079585290200218E-18</v>
      </c>
      <c r="EI369" s="26">
        <f t="shared" si="235"/>
        <v>4.5623994092401322E-18</v>
      </c>
      <c r="EJ369" s="26">
        <f t="shared" si="235"/>
        <v>2.918593739734459E-18</v>
      </c>
      <c r="EK369" s="26">
        <f t="shared" si="235"/>
        <v>1.8534135427511058E-18</v>
      </c>
      <c r="EL369" s="26">
        <f t="shared" si="235"/>
        <v>1.1684563639082963E-18</v>
      </c>
      <c r="EM369" s="26">
        <f t="shared" si="235"/>
        <v>7.3133599755411833E-19</v>
      </c>
      <c r="EN369" s="26">
        <f t="shared" si="235"/>
        <v>4.5447308419434341E-19</v>
      </c>
      <c r="EO369" s="26">
        <f t="shared" si="235"/>
        <v>2.8041956258799868E-19</v>
      </c>
      <c r="EP369" s="26">
        <f t="shared" si="235"/>
        <v>1.7180635172644964E-19</v>
      </c>
      <c r="EQ369" s="26">
        <f t="shared" si="235"/>
        <v>1.0452554265874803E-19</v>
      </c>
      <c r="ER369" s="26">
        <f t="shared" si="235"/>
        <v>6.3150848689660919E-20</v>
      </c>
      <c r="ES369" s="26">
        <f t="shared" si="234"/>
        <v>3.78905092137963E-20</v>
      </c>
      <c r="ET369" s="26">
        <f t="shared" si="234"/>
        <v>2.2578591106851665E-20</v>
      </c>
      <c r="EU369" s="26">
        <f t="shared" si="234"/>
        <v>1.336283963466692E-20</v>
      </c>
      <c r="EV369" s="26">
        <f t="shared" si="234"/>
        <v>7.855182758216577E-21</v>
      </c>
      <c r="EW369" s="26">
        <f t="shared" si="234"/>
        <v>4.586583221240542E-21</v>
      </c>
      <c r="EX369" s="26">
        <f t="shared" si="234"/>
        <v>2.6602182683195372E-21</v>
      </c>
      <c r="EY369" s="26">
        <f t="shared" si="234"/>
        <v>1.5327085387006506E-21</v>
      </c>
      <c r="EZ369" s="26">
        <f t="shared" si="234"/>
        <v>8.7727396622995853E-22</v>
      </c>
      <c r="FA369" s="26">
        <f t="shared" si="234"/>
        <v>4.9884205922881016E-22</v>
      </c>
      <c r="FB369" s="26">
        <f t="shared" si="234"/>
        <v>2.8181337112276633E-22</v>
      </c>
      <c r="FC369" s="26">
        <f t="shared" si="234"/>
        <v>1.5817911798503824E-22</v>
      </c>
      <c r="FD369" s="26">
        <f t="shared" si="234"/>
        <v>8.8215277337807784E-23</v>
      </c>
      <c r="FE369" s="26">
        <f t="shared" si="234"/>
        <v>4.8883625021588428E-23</v>
      </c>
      <c r="FF369" s="26">
        <f t="shared" si="234"/>
        <v>2.6916932765051867E-23</v>
      </c>
      <c r="FG369" s="26">
        <f t="shared" si="234"/>
        <v>1.4728133022386746E-23</v>
      </c>
      <c r="FH369" s="26">
        <f t="shared" si="234"/>
        <v>8.0084223309227882E-24</v>
      </c>
    </row>
    <row r="370" spans="2:164" ht="19.2" customHeight="1" x14ac:dyDescent="0.3">
      <c r="B370" s="26">
        <f t="shared" si="224"/>
        <v>5.9335603988768425E-12</v>
      </c>
      <c r="C370" s="3">
        <v>147</v>
      </c>
      <c r="D370" s="26">
        <f t="shared" si="236"/>
        <v>9.7655215314886028E-50</v>
      </c>
      <c r="E370" s="26">
        <f t="shared" si="236"/>
        <v>8.4960037323950846E-48</v>
      </c>
      <c r="F370" s="26">
        <f t="shared" si="236"/>
        <v>3.695761623591824E-46</v>
      </c>
      <c r="G370" s="26">
        <f t="shared" si="236"/>
        <v>1.0717708708416425E-44</v>
      </c>
      <c r="H370" s="26">
        <f t="shared" si="236"/>
        <v>2.3311016440805667E-43</v>
      </c>
      <c r="I370" s="26">
        <f t="shared" si="236"/>
        <v>4.0561168607001928E-42</v>
      </c>
      <c r="J370" s="26">
        <f t="shared" si="236"/>
        <v>5.8813694480152208E-41</v>
      </c>
      <c r="K370" s="26">
        <f t="shared" si="236"/>
        <v>7.3097020282474985E-40</v>
      </c>
      <c r="L370" s="26">
        <f t="shared" si="236"/>
        <v>7.9493009557191944E-39</v>
      </c>
      <c r="M370" s="26">
        <f t="shared" si="236"/>
        <v>7.6843242571952039E-38</v>
      </c>
      <c r="N370" s="26">
        <f t="shared" si="236"/>
        <v>6.6853621037599091E-37</v>
      </c>
      <c r="O370" s="26">
        <f t="shared" si="236"/>
        <v>5.287513663882755E-36</v>
      </c>
      <c r="P370" s="26">
        <f t="shared" si="236"/>
        <v>3.8334474063150253E-35</v>
      </c>
      <c r="Q370" s="26">
        <f t="shared" si="236"/>
        <v>2.5654609565339048E-34</v>
      </c>
      <c r="R370" s="26">
        <f t="shared" si="236"/>
        <v>1.5942507372746356E-33</v>
      </c>
      <c r="S370" s="26">
        <f t="shared" si="236"/>
        <v>9.2466542761928833E-33</v>
      </c>
      <c r="T370" s="26">
        <f t="shared" si="233"/>
        <v>5.0278682626798873E-32</v>
      </c>
      <c r="U370" s="26">
        <f t="shared" si="233"/>
        <v>2.5730855226655714E-31</v>
      </c>
      <c r="V370" s="26">
        <f t="shared" si="233"/>
        <v>1.2436580026216993E-30</v>
      </c>
      <c r="W370" s="26">
        <f t="shared" si="233"/>
        <v>5.6946445383204259E-30</v>
      </c>
      <c r="X370" s="26">
        <f t="shared" si="233"/>
        <v>2.4771703741693973E-29</v>
      </c>
      <c r="Y370" s="26">
        <f t="shared" si="233"/>
        <v>1.0262562978701776E-28</v>
      </c>
      <c r="Z370" s="26">
        <f t="shared" si="233"/>
        <v>4.0583771779411428E-28</v>
      </c>
      <c r="AA370" s="26">
        <f t="shared" si="233"/>
        <v>1.5351252803516549E-27</v>
      </c>
      <c r="AB370" s="26">
        <f t="shared" si="233"/>
        <v>5.5648291412747495E-27</v>
      </c>
      <c r="AC370" s="26">
        <f t="shared" si="233"/>
        <v>1.9365605411636148E-26</v>
      </c>
      <c r="AD370" s="26">
        <f t="shared" si="233"/>
        <v>6.4800295031243689E-26</v>
      </c>
      <c r="AE370" s="26">
        <f t="shared" si="233"/>
        <v>2.0880095065622993E-25</v>
      </c>
      <c r="AF370" s="26">
        <f t="shared" si="233"/>
        <v>6.4877438239614674E-25</v>
      </c>
      <c r="AG370" s="26">
        <f t="shared" si="233"/>
        <v>1.9463231471884375E-24</v>
      </c>
      <c r="AH370" s="26">
        <f t="shared" si="233"/>
        <v>5.6443371268464315E-24</v>
      </c>
      <c r="AI370" s="26">
        <f t="shared" si="233"/>
        <v>1.584055903340777E-23</v>
      </c>
      <c r="AJ370" s="26">
        <f t="shared" si="231"/>
        <v>4.3066519872077348E-23</v>
      </c>
      <c r="AK370" s="26">
        <f t="shared" si="231"/>
        <v>1.1353900693547674E-22</v>
      </c>
      <c r="AL370" s="26">
        <f t="shared" si="231"/>
        <v>2.905262824525433E-22</v>
      </c>
      <c r="AM370" s="26">
        <f t="shared" si="231"/>
        <v>7.221653306677484E-22</v>
      </c>
      <c r="AN370" s="26">
        <f t="shared" si="231"/>
        <v>1.7452328824470647E-21</v>
      </c>
      <c r="AO370" s="26">
        <f t="shared" si="231"/>
        <v>4.1036556965647263E-21</v>
      </c>
      <c r="AP370" s="26">
        <f t="shared" si="231"/>
        <v>9.3952117263455523E-21</v>
      </c>
      <c r="AQ370" s="26">
        <f t="shared" si="231"/>
        <v>2.095854923569388E-20</v>
      </c>
      <c r="AR370" s="26">
        <f t="shared" si="231"/>
        <v>4.5584844587634304E-20</v>
      </c>
      <c r="AS370" s="26">
        <f t="shared" si="231"/>
        <v>9.6728816564004384E-20</v>
      </c>
      <c r="AT370" s="26">
        <f t="shared" si="231"/>
        <v>2.0036683431115169E-19</v>
      </c>
      <c r="AU370" s="26">
        <f t="shared" si="231"/>
        <v>4.0539336244349344E-19</v>
      </c>
      <c r="AV370" s="26">
        <f t="shared" si="231"/>
        <v>8.015732393769039E-19</v>
      </c>
      <c r="AW370" s="26">
        <f t="shared" si="231"/>
        <v>1.549708262795345E-18</v>
      </c>
      <c r="AX370" s="26">
        <f t="shared" si="231"/>
        <v>2.9309699752868526E-18</v>
      </c>
      <c r="AY370" s="26">
        <f t="shared" si="231"/>
        <v>5.4254125074459083E-18</v>
      </c>
      <c r="AZ370" s="26">
        <f t="shared" si="232"/>
        <v>9.8335601697456807E-18</v>
      </c>
      <c r="BA370" s="26">
        <f t="shared" si="232"/>
        <v>1.7459586423834183E-17</v>
      </c>
      <c r="BB370" s="26">
        <f t="shared" si="232"/>
        <v>3.0379680377471572E-17</v>
      </c>
      <c r="BC370" s="26">
        <f t="shared" si="232"/>
        <v>5.1824160643921981E-17</v>
      </c>
      <c r="BD370" s="26">
        <f t="shared" si="232"/>
        <v>8.67058072311767E-17</v>
      </c>
      <c r="BE370" s="26">
        <f t="shared" si="232"/>
        <v>1.4232840054929016E-16</v>
      </c>
      <c r="BF370" s="26">
        <f t="shared" si="232"/>
        <v>2.2930686755163464E-16</v>
      </c>
      <c r="BG370" s="26">
        <f t="shared" si="232"/>
        <v>3.6272177230895044E-16</v>
      </c>
      <c r="BH370" s="26">
        <f t="shared" si="232"/>
        <v>5.6351418197997608E-16</v>
      </c>
      <c r="BI370" s="26">
        <f t="shared" si="232"/>
        <v>8.601005935483855E-16</v>
      </c>
      <c r="BJ370" s="26">
        <f t="shared" si="232"/>
        <v>1.2901508903225712E-15</v>
      </c>
      <c r="BK370" s="26">
        <f t="shared" si="232"/>
        <v>1.9024258891197223E-15</v>
      </c>
      <c r="BL370" s="26">
        <f t="shared" si="232"/>
        <v>2.7585175392236076E-15</v>
      </c>
      <c r="BM370" s="26">
        <f t="shared" si="232"/>
        <v>3.934279113318916E-15</v>
      </c>
      <c r="BN370" s="26">
        <f t="shared" si="232"/>
        <v>5.5206819815926684E-15</v>
      </c>
      <c r="BO370" s="26">
        <f t="shared" si="229"/>
        <v>7.6237989269612975E-15</v>
      </c>
      <c r="BP370" s="26">
        <f t="shared" si="229"/>
        <v>1.0363601666338043E-14</v>
      </c>
      <c r="BQ370" s="26">
        <f t="shared" si="229"/>
        <v>1.3871282230329354E-14</v>
      </c>
      <c r="BR370" s="26">
        <f t="shared" si="229"/>
        <v>1.8284872030888674E-14</v>
      </c>
      <c r="BS370" s="26">
        <f t="shared" si="229"/>
        <v>2.3743042786377864E-14</v>
      </c>
      <c r="BT370" s="26">
        <f t="shared" si="229"/>
        <v>3.0377128270806929E-14</v>
      </c>
      <c r="BU370" s="26">
        <f t="shared" si="229"/>
        <v>3.8301596515365355E-14</v>
      </c>
      <c r="BV370" s="26">
        <f t="shared" si="229"/>
        <v>4.7603412811954011E-14</v>
      </c>
      <c r="BW370" s="26">
        <f t="shared" si="229"/>
        <v>5.8330942459718396E-14</v>
      </c>
      <c r="BX370" s="26">
        <f t="shared" si="229"/>
        <v>7.0483222138826336E-14</v>
      </c>
      <c r="BY370" s="26">
        <f t="shared" si="229"/>
        <v>8.4000552412025998E-14</v>
      </c>
      <c r="BZ370" s="26">
        <f t="shared" si="229"/>
        <v>9.875740621413854E-14</v>
      </c>
      <c r="CA370" s="26">
        <f t="shared" si="229"/>
        <v>1.1455859120840077E-13</v>
      </c>
      <c r="CB370" s="26">
        <f t="shared" si="229"/>
        <v>1.3113943993593259E-13</v>
      </c>
      <c r="CC370" s="26">
        <f t="shared" si="229"/>
        <v>1.4817053603150816E-13</v>
      </c>
      <c r="CD370" s="26">
        <f t="shared" si="229"/>
        <v>1.6526713634283617E-13</v>
      </c>
      <c r="CE370" s="26">
        <f t="shared" si="238"/>
        <v>1.8200304888388256E-13</v>
      </c>
      <c r="CF370" s="26">
        <f t="shared" si="238"/>
        <v>1.979283156612223E-13</v>
      </c>
      <c r="CG370" s="26">
        <f t="shared" si="238"/>
        <v>2.125896723768684E-13</v>
      </c>
      <c r="CH370" s="26">
        <f t="shared" si="238"/>
        <v>2.2555245727789708E-13</v>
      </c>
      <c r="CI370" s="26">
        <f t="shared" si="238"/>
        <v>2.3642245521900047E-13</v>
      </c>
      <c r="CJ370" s="26">
        <f t="shared" si="238"/>
        <v>2.4486611433396476E-13</v>
      </c>
      <c r="CK370" s="26">
        <f t="shared" si="238"/>
        <v>2.5062766996535216E-13</v>
      </c>
      <c r="CL370" s="26">
        <f t="shared" si="238"/>
        <v>2.5354194519750747E-13</v>
      </c>
      <c r="CM370" s="26">
        <f t="shared" si="238"/>
        <v>2.5354194519750752E-13</v>
      </c>
      <c r="CN370" s="26">
        <f t="shared" si="238"/>
        <v>2.50660786729354E-13</v>
      </c>
      <c r="CO370" s="26">
        <f t="shared" si="238"/>
        <v>2.450279600612787E-13</v>
      </c>
      <c r="CP370" s="26">
        <f t="shared" si="238"/>
        <v>2.3686036139256926E-13</v>
      </c>
      <c r="CQ370" s="26">
        <f t="shared" si="238"/>
        <v>2.2644891693575322E-13</v>
      </c>
      <c r="CR370" s="26">
        <f t="shared" si="238"/>
        <v>2.1414191058054915E-13</v>
      </c>
      <c r="CS370" s="26">
        <f t="shared" si="238"/>
        <v>2.0032630344632032E-13</v>
      </c>
      <c r="CT370" s="26">
        <f t="shared" si="238"/>
        <v>1.8540838723223261E-13</v>
      </c>
      <c r="CU370" s="26">
        <f t="shared" si="239"/>
        <v>1.6979504936004464E-13</v>
      </c>
      <c r="CV370" s="26">
        <f t="shared" si="239"/>
        <v>1.5387676348254011E-13</v>
      </c>
      <c r="CW370" s="26">
        <f t="shared" si="239"/>
        <v>1.3801317961836088E-13</v>
      </c>
      <c r="CX370" s="26">
        <f t="shared" si="239"/>
        <v>1.2252190435507523E-13</v>
      </c>
      <c r="CY370" s="26">
        <f t="shared" si="239"/>
        <v>1.0767076443324814E-13</v>
      </c>
      <c r="CZ370" s="26">
        <f t="shared" si="239"/>
        <v>9.3673565056925883E-14</v>
      </c>
      <c r="DA370" s="26">
        <f t="shared" si="239"/>
        <v>8.0689110494579781E-14</v>
      </c>
      <c r="DB370" s="26">
        <f t="shared" si="239"/>
        <v>6.8823064833611982E-14</v>
      </c>
      <c r="DC370" s="26">
        <f t="shared" si="239"/>
        <v>5.813210330606086E-14</v>
      </c>
      <c r="DD370" s="26">
        <f t="shared" si="239"/>
        <v>4.8629740265646947E-14</v>
      </c>
      <c r="DE370" s="26">
        <f t="shared" si="239"/>
        <v>4.0293213362964621E-14</v>
      </c>
      <c r="DF370" s="26">
        <f t="shared" si="239"/>
        <v>3.307084492998035E-14</v>
      </c>
      <c r="DG370" s="26">
        <f t="shared" si="239"/>
        <v>2.6889378587927996E-14</v>
      </c>
      <c r="DH370" s="26">
        <f t="shared" si="239"/>
        <v>2.166088830694202E-14</v>
      </c>
      <c r="DI370" s="26">
        <f t="shared" si="239"/>
        <v>1.7288965896366549E-14</v>
      </c>
      <c r="DJ370" s="26">
        <f t="shared" si="239"/>
        <v>1.3674000299853543E-14</v>
      </c>
      <c r="DK370" s="26">
        <f t="shared" si="237"/>
        <v>1.0717459694479803E-14</v>
      </c>
      <c r="DL370" s="26">
        <f t="shared" si="237"/>
        <v>8.3251695841048752E-15</v>
      </c>
      <c r="DM370" s="26">
        <f t="shared" si="237"/>
        <v>6.4096438390895889E-15</v>
      </c>
      <c r="DN370" s="26">
        <f t="shared" si="237"/>
        <v>4.8915702982525775E-15</v>
      </c>
      <c r="DO370" s="26">
        <f t="shared" si="237"/>
        <v>3.7005792691128242E-15</v>
      </c>
      <c r="DP370" s="26">
        <f t="shared" si="237"/>
        <v>2.775434451834613E-15</v>
      </c>
      <c r="DQ370" s="26">
        <f t="shared" si="237"/>
        <v>2.0637845923898282E-15</v>
      </c>
      <c r="DR370" s="26">
        <f t="shared" si="237"/>
        <v>1.521603894389126E-15</v>
      </c>
      <c r="DS370" s="26">
        <f t="shared" si="237"/>
        <v>1.1124330992592737E-15</v>
      </c>
      <c r="DT370" s="26">
        <f t="shared" si="237"/>
        <v>8.0651399696296996E-16</v>
      </c>
      <c r="DU370" s="26">
        <f t="shared" si="237"/>
        <v>5.79890229221308E-16</v>
      </c>
      <c r="DV370" s="26">
        <f t="shared" si="237"/>
        <v>4.1352827821519629E-16</v>
      </c>
      <c r="DW370" s="26">
        <f t="shared" si="237"/>
        <v>2.9249561142050599E-16</v>
      </c>
      <c r="DX370" s="26">
        <f t="shared" si="235"/>
        <v>2.0521869510954805E-16</v>
      </c>
      <c r="DY370" s="26">
        <f t="shared" si="235"/>
        <v>1.4283221179624628E-16</v>
      </c>
      <c r="DZ370" s="26">
        <f t="shared" si="235"/>
        <v>9.8622241478360149E-17</v>
      </c>
      <c r="EA370" s="26">
        <f t="shared" si="235"/>
        <v>6.7560118178088735E-17</v>
      </c>
      <c r="EB370" s="26">
        <f t="shared" si="235"/>
        <v>4.5919767824169916E-17</v>
      </c>
      <c r="EC370" s="26">
        <f t="shared" si="235"/>
        <v>3.096914574188194E-17</v>
      </c>
      <c r="ED370" s="26">
        <f t="shared" si="235"/>
        <v>2.0725505227259507E-17</v>
      </c>
      <c r="EE370" s="26">
        <f t="shared" si="235"/>
        <v>1.376426683031732E-17</v>
      </c>
      <c r="EF370" s="26">
        <f t="shared" si="235"/>
        <v>9.0719031381637786E-18</v>
      </c>
      <c r="EG370" s="26">
        <f t="shared" si="235"/>
        <v>5.934252428723634E-18</v>
      </c>
      <c r="EH370" s="26">
        <f t="shared" si="235"/>
        <v>3.8528355320817955E-18</v>
      </c>
      <c r="EI370" s="26">
        <f t="shared" si="235"/>
        <v>2.4829384540082639E-18</v>
      </c>
      <c r="EJ370" s="26">
        <f t="shared" si="235"/>
        <v>1.5883503345493838E-18</v>
      </c>
      <c r="EK370" s="26">
        <f t="shared" si="235"/>
        <v>1.0086604314291846E-18</v>
      </c>
      <c r="EL370" s="26">
        <f t="shared" si="235"/>
        <v>6.3589461981404608E-19</v>
      </c>
      <c r="EM370" s="26">
        <f t="shared" si="235"/>
        <v>3.9800598506347028E-19</v>
      </c>
      <c r="EN370" s="26">
        <f t="shared" si="235"/>
        <v>2.4733229071801288E-19</v>
      </c>
      <c r="EO370" s="26">
        <f t="shared" si="235"/>
        <v>1.526092857621779E-19</v>
      </c>
      <c r="EP370" s="26">
        <f t="shared" si="235"/>
        <v>9.3500055361334217E-20</v>
      </c>
      <c r="EQ370" s="26">
        <f t="shared" si="235"/>
        <v>5.6884649065985981E-20</v>
      </c>
      <c r="ER370" s="26">
        <f t="shared" si="235"/>
        <v>3.4367808810700212E-20</v>
      </c>
      <c r="ES370" s="26">
        <f t="shared" si="234"/>
        <v>2.0620685286419994E-20</v>
      </c>
      <c r="ET370" s="26">
        <f t="shared" si="234"/>
        <v>1.2287668629579278E-20</v>
      </c>
      <c r="EU370" s="26">
        <f t="shared" si="234"/>
        <v>7.2722936787303801E-21</v>
      </c>
      <c r="EV370" s="26">
        <f t="shared" si="234"/>
        <v>4.2749293922267572E-21</v>
      </c>
      <c r="EW370" s="26">
        <f t="shared" si="234"/>
        <v>2.4960997122397792E-21</v>
      </c>
      <c r="EX370" s="26">
        <f t="shared" si="234"/>
        <v>1.4477378330990846E-21</v>
      </c>
      <c r="EY370" s="26">
        <f t="shared" si="234"/>
        <v>8.3412709589152012E-22</v>
      </c>
      <c r="EZ370" s="26">
        <f t="shared" si="234"/>
        <v>4.7742800883263601E-22</v>
      </c>
      <c r="FA370" s="26">
        <f t="shared" si="234"/>
        <v>2.7147867168915148E-22</v>
      </c>
      <c r="FB370" s="26">
        <f t="shared" si="234"/>
        <v>1.5336782101919431E-22</v>
      </c>
      <c r="FC370" s="26">
        <f t="shared" si="234"/>
        <v>8.6083873733355121E-23</v>
      </c>
      <c r="FD370" s="26">
        <f t="shared" si="234"/>
        <v>4.8008314197446966E-23</v>
      </c>
      <c r="FE370" s="26">
        <f t="shared" si="234"/>
        <v>2.660333334508244E-23</v>
      </c>
      <c r="FF370" s="26">
        <f t="shared" si="234"/>
        <v>1.4648670892545403E-23</v>
      </c>
      <c r="FG370" s="26">
        <f t="shared" si="234"/>
        <v>8.0153104883738312E-24</v>
      </c>
      <c r="FH370" s="26">
        <f t="shared" si="234"/>
        <v>4.3583250780532675E-24</v>
      </c>
    </row>
    <row r="371" spans="2:164" ht="19.2" customHeight="1" x14ac:dyDescent="0.3">
      <c r="B371" s="26">
        <f t="shared" si="224"/>
        <v>3.2073299453387765E-12</v>
      </c>
      <c r="C371" s="3">
        <v>148</v>
      </c>
      <c r="D371" s="26">
        <f t="shared" si="236"/>
        <v>5.2786602872910421E-50</v>
      </c>
      <c r="E371" s="26">
        <f t="shared" si="236"/>
        <v>4.5924344499432069E-48</v>
      </c>
      <c r="F371" s="26">
        <f t="shared" si="236"/>
        <v>1.9977089857252745E-46</v>
      </c>
      <c r="G371" s="26">
        <f t="shared" si="236"/>
        <v>5.793356058603369E-45</v>
      </c>
      <c r="H371" s="26">
        <f t="shared" si="236"/>
        <v>1.2600549427462296E-43</v>
      </c>
      <c r="I371" s="26">
        <f t="shared" si="236"/>
        <v>2.1924956003784435E-42</v>
      </c>
      <c r="J371" s="26">
        <f t="shared" si="236"/>
        <v>3.1791186205487112E-41</v>
      </c>
      <c r="K371" s="26">
        <f t="shared" si="236"/>
        <v>3.9511902855391179E-40</v>
      </c>
      <c r="L371" s="26">
        <f t="shared" si="236"/>
        <v>4.2969194355238119E-39</v>
      </c>
      <c r="M371" s="26">
        <f t="shared" si="236"/>
        <v>4.1536887876730087E-38</v>
      </c>
      <c r="N371" s="26">
        <f t="shared" si="236"/>
        <v>3.6137092452755621E-37</v>
      </c>
      <c r="O371" s="26">
        <f t="shared" si="236"/>
        <v>2.8581154939906272E-36</v>
      </c>
      <c r="P371" s="26">
        <f t="shared" si="236"/>
        <v>2.0721337331432199E-35</v>
      </c>
      <c r="Q371" s="26">
        <f t="shared" si="236"/>
        <v>1.3867356521804644E-34</v>
      </c>
      <c r="R371" s="26">
        <f t="shared" si="236"/>
        <v>8.6175715528357122E-34</v>
      </c>
      <c r="S371" s="26">
        <f t="shared" si="236"/>
        <v>4.9981915006447125E-33</v>
      </c>
      <c r="T371" s="26">
        <f t="shared" si="233"/>
        <v>2.7177666284755658E-32</v>
      </c>
      <c r="U371" s="26">
        <f t="shared" si="233"/>
        <v>1.3908570392786623E-31</v>
      </c>
      <c r="V371" s="26">
        <f t="shared" si="233"/>
        <v>6.7224756898469033E-31</v>
      </c>
      <c r="W371" s="26">
        <f t="shared" si="233"/>
        <v>3.078186236929905E-30</v>
      </c>
      <c r="X371" s="26">
        <f t="shared" si="233"/>
        <v>1.3390110130645152E-29</v>
      </c>
      <c r="Y371" s="26">
        <f t="shared" si="233"/>
        <v>5.5473313398386994E-29</v>
      </c>
      <c r="Z371" s="26">
        <f t="shared" si="233"/>
        <v>2.1937173934816599E-28</v>
      </c>
      <c r="AA371" s="26">
        <f t="shared" si="233"/>
        <v>8.297974488387176E-28</v>
      </c>
      <c r="AB371" s="26">
        <f t="shared" si="233"/>
        <v>3.0080157520403516E-27</v>
      </c>
      <c r="AC371" s="26">
        <f t="shared" si="233"/>
        <v>1.0467894817100434E-26</v>
      </c>
      <c r="AD371" s="26">
        <f t="shared" si="233"/>
        <v>3.5027186503374341E-26</v>
      </c>
      <c r="AE371" s="26">
        <f t="shared" si="233"/>
        <v>1.1286537873309523E-25</v>
      </c>
      <c r="AF371" s="26">
        <f t="shared" si="233"/>
        <v>3.5068885534926227E-25</v>
      </c>
      <c r="AG371" s="26">
        <f t="shared" si="233"/>
        <v>1.0520665660477854E-24</v>
      </c>
      <c r="AH371" s="26">
        <f t="shared" si="233"/>
        <v>3.0509930415385572E-24</v>
      </c>
      <c r="AI371" s="26">
        <f t="shared" si="233"/>
        <v>8.5624643423824253E-24</v>
      </c>
      <c r="AJ371" s="26">
        <f t="shared" si="231"/>
        <v>2.3279199930852204E-23</v>
      </c>
      <c r="AK371" s="26">
        <f t="shared" si="231"/>
        <v>6.137243618133768E-23</v>
      </c>
      <c r="AL371" s="26">
        <f t="shared" si="231"/>
        <v>1.5704123375812869E-22</v>
      </c>
      <c r="AM371" s="26">
        <f t="shared" si="231"/>
        <v>3.9035963819877597E-22</v>
      </c>
      <c r="AN371" s="26">
        <f t="shared" si="231"/>
        <v>9.4336912564704511E-22</v>
      </c>
      <c r="AO371" s="26">
        <f t="shared" si="231"/>
        <v>2.218192268413326E-21</v>
      </c>
      <c r="AP371" s="26">
        <f t="shared" si="231"/>
        <v>5.0784928250515596E-21</v>
      </c>
      <c r="AQ371" s="26">
        <f t="shared" si="231"/>
        <v>1.1328945532807301E-20</v>
      </c>
      <c r="AR371" s="26">
        <f t="shared" si="231"/>
        <v>2.4640456533855941E-20</v>
      </c>
      <c r="AS371" s="26">
        <f t="shared" si="231"/>
        <v>5.2285846791352787E-20</v>
      </c>
      <c r="AT371" s="26">
        <f t="shared" si="231"/>
        <v>1.0830639692494492E-19</v>
      </c>
      <c r="AU371" s="26">
        <f t="shared" si="231"/>
        <v>2.191315472667493E-19</v>
      </c>
      <c r="AV371" s="26">
        <f t="shared" si="231"/>
        <v>4.3328283209561602E-19</v>
      </c>
      <c r="AW371" s="26">
        <f t="shared" si="231"/>
        <v>8.376801420515229E-19</v>
      </c>
      <c r="AX371" s="26">
        <f t="shared" si="231"/>
        <v>1.5843080947496217E-18</v>
      </c>
      <c r="AY371" s="26">
        <f t="shared" si="231"/>
        <v>2.9326554094301684E-18</v>
      </c>
      <c r="AZ371" s="26">
        <f t="shared" si="232"/>
        <v>5.3154379295921653E-18</v>
      </c>
      <c r="BA371" s="26">
        <f t="shared" si="232"/>
        <v>9.4376142831534428E-18</v>
      </c>
      <c r="BB371" s="26">
        <f t="shared" si="232"/>
        <v>1.6421448852687042E-17</v>
      </c>
      <c r="BC371" s="26">
        <f t="shared" si="232"/>
        <v>2.8013059807524893E-17</v>
      </c>
      <c r="BD371" s="26">
        <f t="shared" si="232"/>
        <v>4.6868003908743324E-17</v>
      </c>
      <c r="BE371" s="26">
        <f t="shared" si="232"/>
        <v>7.6934270567182493E-17</v>
      </c>
      <c r="BF371" s="26">
        <f t="shared" si="232"/>
        <v>1.2394965813601653E-16</v>
      </c>
      <c r="BG371" s="26">
        <f t="shared" si="232"/>
        <v>1.9606582286969945E-16</v>
      </c>
      <c r="BH371" s="26">
        <f t="shared" si="232"/>
        <v>3.0460226052971137E-16</v>
      </c>
      <c r="BI371" s="26">
        <f t="shared" si="232"/>
        <v>4.6491923975587576E-16</v>
      </c>
      <c r="BJ371" s="26">
        <f t="shared" si="232"/>
        <v>6.9737885963380979E-16</v>
      </c>
      <c r="BK371" s="26">
        <f t="shared" si="232"/>
        <v>1.0283383184430747E-15</v>
      </c>
      <c r="BL371" s="26">
        <f t="shared" si="232"/>
        <v>1.4910905617424638E-15</v>
      </c>
      <c r="BM371" s="26">
        <f t="shared" si="232"/>
        <v>2.1266373585507271E-15</v>
      </c>
      <c r="BN371" s="26">
        <f t="shared" si="232"/>
        <v>2.9841524224824701E-15</v>
      </c>
      <c r="BO371" s="26">
        <f t="shared" si="229"/>
        <v>4.120972392951979E-15</v>
      </c>
      <c r="BP371" s="26">
        <f t="shared" si="229"/>
        <v>5.6019468466691122E-15</v>
      </c>
      <c r="BQ371" s="26">
        <f t="shared" si="229"/>
        <v>7.4979903947724887E-15</v>
      </c>
      <c r="BR371" s="26">
        <f t="shared" si="229"/>
        <v>9.8837146112909991E-15</v>
      </c>
      <c r="BS371" s="26">
        <f t="shared" si="229"/>
        <v>1.2834077181825644E-14</v>
      </c>
      <c r="BT371" s="26">
        <f t="shared" si="229"/>
        <v>1.642006933557102E-14</v>
      </c>
      <c r="BU371" s="26">
        <f t="shared" si="229"/>
        <v>2.0703565683980903E-14</v>
      </c>
      <c r="BV371" s="26">
        <f t="shared" si="229"/>
        <v>2.5731574492947655E-14</v>
      </c>
      <c r="BW371" s="26">
        <f t="shared" si="229"/>
        <v>3.1530239167414788E-14</v>
      </c>
      <c r="BX371" s="26">
        <f t="shared" si="229"/>
        <v>3.8099038993959502E-14</v>
      </c>
      <c r="BY371" s="26">
        <f t="shared" si="229"/>
        <v>4.5405704006499731E-14</v>
      </c>
      <c r="BZ371" s="26">
        <f t="shared" si="229"/>
        <v>5.3382381737371231E-14</v>
      </c>
      <c r="CA371" s="26">
        <f t="shared" si="229"/>
        <v>6.1923562815350658E-14</v>
      </c>
      <c r="CB371" s="26">
        <f t="shared" si="229"/>
        <v>7.0886183749151491E-14</v>
      </c>
      <c r="CC371" s="26">
        <f t="shared" si="229"/>
        <v>8.0092181638651636E-14</v>
      </c>
      <c r="CD371" s="26">
        <f t="shared" si="229"/>
        <v>8.9333587212342285E-14</v>
      </c>
      <c r="CE371" s="26">
        <f t="shared" si="238"/>
        <v>9.8380026423718537E-14</v>
      </c>
      <c r="CF371" s="26">
        <f t="shared" si="238"/>
        <v>1.0698827873579393E-13</v>
      </c>
      <c r="CG371" s="26">
        <f t="shared" si="238"/>
        <v>1.1491333641992681E-13</v>
      </c>
      <c r="CH371" s="26">
        <f t="shared" si="238"/>
        <v>1.2192024717723949E-13</v>
      </c>
      <c r="CI371" s="26">
        <f t="shared" si="238"/>
        <v>1.2779592173999797E-13</v>
      </c>
      <c r="CJ371" s="26">
        <f t="shared" si="238"/>
        <v>1.3236006180214074E-13</v>
      </c>
      <c r="CK371" s="26">
        <f t="shared" si="238"/>
        <v>1.3547441619748525E-13</v>
      </c>
      <c r="CL371" s="26">
        <f t="shared" si="238"/>
        <v>1.3704970010675834E-13</v>
      </c>
      <c r="CM371" s="26">
        <f t="shared" si="238"/>
        <v>1.3704970010675836E-13</v>
      </c>
      <c r="CN371" s="26">
        <f t="shared" si="238"/>
        <v>1.3549231715099973E-13</v>
      </c>
      <c r="CO371" s="26">
        <f t="shared" si="238"/>
        <v>1.324475459790672E-13</v>
      </c>
      <c r="CP371" s="26">
        <f t="shared" si="238"/>
        <v>1.280326277797649E-13</v>
      </c>
      <c r="CQ371" s="26">
        <f t="shared" si="238"/>
        <v>1.2240481996526983E-13</v>
      </c>
      <c r="CR371" s="26">
        <f t="shared" si="238"/>
        <v>1.1575238409759208E-13</v>
      </c>
      <c r="CS371" s="26">
        <f t="shared" si="238"/>
        <v>1.082844883493604E-13</v>
      </c>
      <c r="CT371" s="26">
        <f t="shared" si="238"/>
        <v>1.0022074985525909E-13</v>
      </c>
      <c r="CU371" s="26">
        <f t="shared" si="239"/>
        <v>9.1781107762184656E-14</v>
      </c>
      <c r="CV371" s="26">
        <f t="shared" si="239"/>
        <v>8.3176628909479662E-14</v>
      </c>
      <c r="CW371" s="26">
        <f t="shared" si="239"/>
        <v>7.4601718712626169E-14</v>
      </c>
      <c r="CX371" s="26">
        <f t="shared" si="239"/>
        <v>6.6228056408147591E-14</v>
      </c>
      <c r="CY371" s="26">
        <f t="shared" si="239"/>
        <v>5.8200413207160114E-14</v>
      </c>
      <c r="CZ371" s="26">
        <f t="shared" si="239"/>
        <v>5.0634359490229303E-14</v>
      </c>
      <c r="DA371" s="26">
        <f t="shared" si="239"/>
        <v>4.3615735402474776E-14</v>
      </c>
      <c r="DB371" s="26">
        <f t="shared" si="239"/>
        <v>3.720165666681662E-14</v>
      </c>
      <c r="DC371" s="26">
        <f t="shared" si="239"/>
        <v>3.1422758543816123E-14</v>
      </c>
      <c r="DD371" s="26">
        <f t="shared" si="239"/>
        <v>2.6286346089538422E-14</v>
      </c>
      <c r="DE371" s="26">
        <f t="shared" si="239"/>
        <v>2.178011533133184E-14</v>
      </c>
      <c r="DF371" s="26">
        <f t="shared" si="239"/>
        <v>1.7876132394583653E-14</v>
      </c>
      <c r="DG371" s="26">
        <f t="shared" si="239"/>
        <v>1.4534799236717578E-14</v>
      </c>
      <c r="DH371" s="26">
        <f t="shared" si="239"/>
        <v>1.1708588274022504E-14</v>
      </c>
      <c r="DI371" s="26">
        <f t="shared" si="239"/>
        <v>9.3453869710087795E-15</v>
      </c>
      <c r="DJ371" s="26">
        <f t="shared" si="239"/>
        <v>7.3913515134342162E-15</v>
      </c>
      <c r="DK371" s="26">
        <f t="shared" si="237"/>
        <v>5.7932214564754653E-15</v>
      </c>
      <c r="DL371" s="26">
        <f t="shared" si="237"/>
        <v>4.5000916670836355E-15</v>
      </c>
      <c r="DM371" s="26">
        <f t="shared" si="237"/>
        <v>3.4646723454537701E-15</v>
      </c>
      <c r="DN371" s="26">
        <f t="shared" si="237"/>
        <v>2.6440920531094542E-15</v>
      </c>
      <c r="DO371" s="26">
        <f t="shared" si="237"/>
        <v>2.0003131184393284E-15</v>
      </c>
      <c r="DP371" s="26">
        <f t="shared" si="237"/>
        <v>1.5002348388294938E-15</v>
      </c>
      <c r="DQ371" s="26">
        <f t="shared" si="237"/>
        <v>1.1155592391296169E-15</v>
      </c>
      <c r="DR371" s="26">
        <f t="shared" si="237"/>
        <v>8.2248859156167504E-16</v>
      </c>
      <c r="DS371" s="26">
        <f t="shared" si="237"/>
        <v>6.0131518878878578E-16</v>
      </c>
      <c r="DT371" s="26">
        <f t="shared" si="237"/>
        <v>4.3595351187186785E-16</v>
      </c>
      <c r="DU371" s="26">
        <f t="shared" si="237"/>
        <v>3.134541779574582E-16</v>
      </c>
      <c r="DV371" s="26">
        <f t="shared" si="237"/>
        <v>2.2352879903523724E-16</v>
      </c>
      <c r="DW371" s="26">
        <f t="shared" si="237"/>
        <v>1.5810573590297338E-16</v>
      </c>
      <c r="DX371" s="26">
        <f t="shared" si="235"/>
        <v>1.1092902438353751E-16</v>
      </c>
      <c r="DY371" s="26">
        <f t="shared" si="235"/>
        <v>7.7206600970942559E-17</v>
      </c>
      <c r="DZ371" s="26">
        <f t="shared" si="235"/>
        <v>5.3309319718031558E-17</v>
      </c>
      <c r="EA371" s="26">
        <f t="shared" si="235"/>
        <v>3.6518982798966233E-17</v>
      </c>
      <c r="EB371" s="26">
        <f t="shared" si="235"/>
        <v>2.4821496121172482E-17</v>
      </c>
      <c r="EC371" s="26">
        <f t="shared" si="235"/>
        <v>1.6740078779395342E-17</v>
      </c>
      <c r="ED371" s="26">
        <f t="shared" si="235"/>
        <v>1.1202975798518453E-17</v>
      </c>
      <c r="EE371" s="26">
        <f t="shared" si="235"/>
        <v>7.4401442326038234E-18</v>
      </c>
      <c r="EF371" s="26">
        <f t="shared" si="235"/>
        <v>4.9037314260343874E-18</v>
      </c>
      <c r="EG371" s="26">
        <f t="shared" si="235"/>
        <v>3.2077040155262315E-18</v>
      </c>
      <c r="EH371" s="26">
        <f t="shared" si="235"/>
        <v>2.0826138011252577E-18</v>
      </c>
      <c r="EI371" s="26">
        <f t="shared" si="235"/>
        <v>1.3421288940584969E-18</v>
      </c>
      <c r="EJ371" s="26">
        <f t="shared" si="235"/>
        <v>8.5856774840505696E-19</v>
      </c>
      <c r="EK371" s="26">
        <f t="shared" si="235"/>
        <v>5.4522185482657659E-19</v>
      </c>
      <c r="EL371" s="26">
        <f t="shared" si="235"/>
        <v>3.4372682152109987E-19</v>
      </c>
      <c r="EM371" s="26">
        <f t="shared" si="235"/>
        <v>2.1513837030457469E-19</v>
      </c>
      <c r="EN371" s="26">
        <f t="shared" si="235"/>
        <v>1.3369313011784239E-19</v>
      </c>
      <c r="EO371" s="26">
        <f t="shared" si="235"/>
        <v>8.2491505817391988E-20</v>
      </c>
      <c r="EP371" s="26">
        <f t="shared" si="235"/>
        <v>5.0540570465585158E-20</v>
      </c>
      <c r="EQ371" s="26">
        <f t="shared" si="235"/>
        <v>3.0748458954586462E-20</v>
      </c>
      <c r="ER371" s="26">
        <f t="shared" si="235"/>
        <v>1.8577193951729515E-20</v>
      </c>
      <c r="ES371" s="26">
        <f t="shared" si="234"/>
        <v>1.1146316371037635E-20</v>
      </c>
      <c r="ET371" s="26">
        <f t="shared" si="234"/>
        <v>6.6419830430157071E-21</v>
      </c>
      <c r="EU371" s="26">
        <f t="shared" si="234"/>
        <v>3.9309695560704051E-21</v>
      </c>
      <c r="EV371" s="26">
        <f t="shared" si="234"/>
        <v>2.3107726444468546E-21</v>
      </c>
      <c r="EW371" s="26">
        <f t="shared" si="234"/>
        <v>1.349243087697154E-21</v>
      </c>
      <c r="EX371" s="26">
        <f t="shared" si="234"/>
        <v>7.8256099086435607E-22</v>
      </c>
      <c r="EY371" s="26">
        <f t="shared" si="234"/>
        <v>4.5087951129270548E-22</v>
      </c>
      <c r="EZ371" s="26">
        <f t="shared" si="234"/>
        <v>2.5806919396358242E-22</v>
      </c>
      <c r="FA371" s="26">
        <f t="shared" si="234"/>
        <v>1.4674522794007926E-22</v>
      </c>
      <c r="FB371" s="26">
        <f t="shared" si="234"/>
        <v>8.2901524875238692E-23</v>
      </c>
      <c r="FC371" s="26">
        <f t="shared" si="234"/>
        <v>4.6531823639650589E-23</v>
      </c>
      <c r="FD371" s="26">
        <f t="shared" si="234"/>
        <v>2.5950440106727624E-23</v>
      </c>
      <c r="FE371" s="26">
        <f t="shared" si="234"/>
        <v>1.4380180186530791E-23</v>
      </c>
      <c r="FF371" s="26">
        <f t="shared" si="234"/>
        <v>7.918200482456833E-24</v>
      </c>
      <c r="FG371" s="26">
        <f t="shared" si="234"/>
        <v>4.3326002639857769E-24</v>
      </c>
      <c r="FH371" s="26">
        <f t="shared" si="234"/>
        <v>2.3558513935422647E-24</v>
      </c>
    </row>
    <row r="372" spans="2:164" ht="19.2" customHeight="1" x14ac:dyDescent="0.3">
      <c r="B372" s="26">
        <f t="shared" si="224"/>
        <v>1.7220563464906355E-12</v>
      </c>
      <c r="C372" s="3">
        <v>149</v>
      </c>
      <c r="D372" s="26">
        <f t="shared" si="236"/>
        <v>2.8341800200220645E-50</v>
      </c>
      <c r="E372" s="26">
        <f t="shared" si="236"/>
        <v>2.4657366174191959E-48</v>
      </c>
      <c r="F372" s="26">
        <f t="shared" si="236"/>
        <v>1.0725954285773393E-46</v>
      </c>
      <c r="G372" s="26">
        <f t="shared" si="236"/>
        <v>3.1105267428743238E-45</v>
      </c>
      <c r="H372" s="26">
        <f t="shared" si="236"/>
        <v>6.7653956657516364E-44</v>
      </c>
      <c r="I372" s="26">
        <f t="shared" si="236"/>
        <v>1.1771788458407868E-42</v>
      </c>
      <c r="J372" s="26">
        <f t="shared" si="236"/>
        <v>1.7069093264691239E-41</v>
      </c>
      <c r="K372" s="26">
        <f t="shared" si="236"/>
        <v>2.1214444486116281E-40</v>
      </c>
      <c r="L372" s="26">
        <f t="shared" si="236"/>
        <v>2.3070708378651569E-39</v>
      </c>
      <c r="M372" s="26">
        <f t="shared" si="236"/>
        <v>2.2301684766029802E-38</v>
      </c>
      <c r="N372" s="26">
        <f t="shared" si="236"/>
        <v>1.9402465746446165E-37</v>
      </c>
      <c r="O372" s="26">
        <f t="shared" si="236"/>
        <v>1.5345586544916274E-36</v>
      </c>
      <c r="P372" s="26">
        <f t="shared" si="236"/>
        <v>1.112555024506438E-35</v>
      </c>
      <c r="Q372" s="26">
        <f t="shared" si="236"/>
        <v>7.4455605486200185E-35</v>
      </c>
      <c r="R372" s="26">
        <f t="shared" si="236"/>
        <v>4.626884055213852E-34</v>
      </c>
      <c r="S372" s="26">
        <f t="shared" si="236"/>
        <v>2.6835927520240334E-33</v>
      </c>
      <c r="T372" s="26">
        <f t="shared" si="233"/>
        <v>1.4592035589130702E-32</v>
      </c>
      <c r="U372" s="26">
        <f t="shared" si="233"/>
        <v>7.4676888014962479E-32</v>
      </c>
      <c r="V372" s="26">
        <f t="shared" si="233"/>
        <v>3.6093829207232056E-31</v>
      </c>
      <c r="W372" s="26">
        <f t="shared" si="233"/>
        <v>1.6527174426469455E-30</v>
      </c>
      <c r="X372" s="26">
        <f t="shared" si="233"/>
        <v>7.1893208755142467E-30</v>
      </c>
      <c r="Y372" s="26">
        <f t="shared" si="233"/>
        <v>2.9784329341416135E-29</v>
      </c>
      <c r="Z372" s="26">
        <f t="shared" si="233"/>
        <v>1.1778348421378158E-28</v>
      </c>
      <c r="AA372" s="26">
        <f t="shared" si="233"/>
        <v>4.4552883159126224E-28</v>
      </c>
      <c r="AB372" s="26">
        <f t="shared" si="233"/>
        <v>1.6150420145183257E-27</v>
      </c>
      <c r="AC372" s="26">
        <f t="shared" si="233"/>
        <v>5.6203462105237792E-27</v>
      </c>
      <c r="AD372" s="26">
        <f t="shared" si="233"/>
        <v>1.8806543089060237E-26</v>
      </c>
      <c r="AE372" s="26">
        <f t="shared" si="233"/>
        <v>6.0598861064749722E-26</v>
      </c>
      <c r="AF372" s="26">
        <f t="shared" si="233"/>
        <v>1.8828931830833061E-25</v>
      </c>
      <c r="AG372" s="26">
        <f t="shared" si="233"/>
        <v>5.6486795492499106E-25</v>
      </c>
      <c r="AH372" s="26">
        <f t="shared" si="233"/>
        <v>1.6381170692824632E-24</v>
      </c>
      <c r="AI372" s="26">
        <f t="shared" si="233"/>
        <v>4.5972962912120864E-24</v>
      </c>
      <c r="AJ372" s="26">
        <f t="shared" si="231"/>
        <v>1.2498899291732853E-23</v>
      </c>
      <c r="AK372" s="26">
        <f t="shared" si="231"/>
        <v>3.2951643587295728E-23</v>
      </c>
      <c r="AL372" s="26">
        <f t="shared" si="231"/>
        <v>8.431744094396256E-23</v>
      </c>
      <c r="AM372" s="26">
        <f t="shared" si="231"/>
        <v>2.0958906748927779E-22</v>
      </c>
      <c r="AN372" s="26">
        <f t="shared" si="231"/>
        <v>5.0650691309908966E-22</v>
      </c>
      <c r="AO372" s="26">
        <f t="shared" si="231"/>
        <v>1.1909757145843481E-21</v>
      </c>
      <c r="AP372" s="26">
        <f t="shared" si="231"/>
        <v>2.7267075570746902E-21</v>
      </c>
      <c r="AQ372" s="26">
        <f t="shared" si="231"/>
        <v>6.082655319628142E-21</v>
      </c>
      <c r="AR372" s="26">
        <f t="shared" si="231"/>
        <v>1.3229775320191242E-20</v>
      </c>
      <c r="AS372" s="26">
        <f t="shared" si="231"/>
        <v>2.8072937874552112E-20</v>
      </c>
      <c r="AT372" s="26">
        <f t="shared" si="231"/>
        <v>5.8151085597286453E-20</v>
      </c>
      <c r="AU372" s="26">
        <f t="shared" si="231"/>
        <v>1.1765452202241691E-19</v>
      </c>
      <c r="AV372" s="26">
        <f t="shared" si="231"/>
        <v>2.3263507763523241E-19</v>
      </c>
      <c r="AW372" s="26">
        <f t="shared" si="231"/>
        <v>4.4976115009478187E-19</v>
      </c>
      <c r="AX372" s="26">
        <f t="shared" si="231"/>
        <v>8.5063521865752351E-19</v>
      </c>
      <c r="AY372" s="26">
        <f t="shared" si="231"/>
        <v>1.5745800856001061E-18</v>
      </c>
      <c r="AZ372" s="26">
        <f t="shared" si="232"/>
        <v>2.8539264051501844E-18</v>
      </c>
      <c r="BA372" s="26">
        <f t="shared" si="232"/>
        <v>5.0671754540421677E-18</v>
      </c>
      <c r="BB372" s="26">
        <f t="shared" si="232"/>
        <v>8.8168852900334009E-18</v>
      </c>
      <c r="BC372" s="26">
        <f t="shared" si="232"/>
        <v>1.5040569024174591E-17</v>
      </c>
      <c r="BD372" s="26">
        <f t="shared" si="232"/>
        <v>2.516402894429197E-17</v>
      </c>
      <c r="BE372" s="26">
        <f t="shared" si="232"/>
        <v>4.1306990908554776E-17</v>
      </c>
      <c r="BF372" s="26">
        <f t="shared" si="232"/>
        <v>6.6550152019338399E-17</v>
      </c>
      <c r="BG372" s="26">
        <f t="shared" si="232"/>
        <v>1.0527024046695378E-16</v>
      </c>
      <c r="BH372" s="26">
        <f t="shared" si="232"/>
        <v>1.6354483786830304E-16</v>
      </c>
      <c r="BI372" s="26">
        <f t="shared" si="232"/>
        <v>2.496210683253049E-16</v>
      </c>
      <c r="BJ372" s="26">
        <f t="shared" si="232"/>
        <v>3.7443160248795534E-16</v>
      </c>
      <c r="BK372" s="26">
        <f t="shared" si="232"/>
        <v>5.5212795621105239E-16</v>
      </c>
      <c r="BL372" s="26">
        <f t="shared" si="232"/>
        <v>8.0058553650602892E-16</v>
      </c>
      <c r="BM372" s="26">
        <f t="shared" si="232"/>
        <v>1.141818716000402E-15</v>
      </c>
      <c r="BN372" s="26">
        <f t="shared" si="232"/>
        <v>1.6022294885812081E-15</v>
      </c>
      <c r="BO372" s="26">
        <f t="shared" si="229"/>
        <v>2.212602627088333E-15</v>
      </c>
      <c r="BP372" s="26">
        <f t="shared" si="229"/>
        <v>3.0077566961982115E-15</v>
      </c>
      <c r="BQ372" s="26">
        <f t="shared" si="229"/>
        <v>4.0257666549114438E-15</v>
      </c>
      <c r="BR372" s="26">
        <f t="shared" si="229"/>
        <v>5.3066924087468982E-15</v>
      </c>
      <c r="BS372" s="26">
        <f t="shared" si="229"/>
        <v>6.8907796949400122E-15</v>
      </c>
      <c r="BT372" s="26">
        <f t="shared" si="229"/>
        <v>8.8161446097026488E-15</v>
      </c>
      <c r="BU372" s="26">
        <f t="shared" si="229"/>
        <v>1.1116008420929455E-14</v>
      </c>
      <c r="BV372" s="26">
        <f t="shared" si="229"/>
        <v>1.3815610466012301E-14</v>
      </c>
      <c r="BW372" s="26">
        <f t="shared" si="229"/>
        <v>1.6928987472437638E-14</v>
      </c>
      <c r="BX372" s="26">
        <f t="shared" si="229"/>
        <v>2.0455859862528797E-14</v>
      </c>
      <c r="BY372" s="26">
        <f t="shared" si="229"/>
        <v>2.4378901480000099E-14</v>
      </c>
      <c r="BZ372" s="26">
        <f t="shared" si="229"/>
        <v>2.8661681469729809E-14</v>
      </c>
      <c r="CA372" s="26">
        <f t="shared" si="229"/>
        <v>3.3247550504886595E-14</v>
      </c>
      <c r="CB372" s="26">
        <f t="shared" si="229"/>
        <v>3.8059695972699167E-14</v>
      </c>
      <c r="CC372" s="26">
        <f t="shared" si="229"/>
        <v>4.3002513631491241E-14</v>
      </c>
      <c r="CD372" s="26">
        <f t="shared" ref="CD372" si="240">$B372*CD$221</f>
        <v>4.7964342127432583E-14</v>
      </c>
      <c r="CE372" s="26">
        <f t="shared" si="238"/>
        <v>5.2821490697299075E-14</v>
      </c>
      <c r="CF372" s="26">
        <f t="shared" si="238"/>
        <v>5.7443371133312758E-14</v>
      </c>
      <c r="CG372" s="26">
        <f t="shared" si="238"/>
        <v>6.1698435661706286E-14</v>
      </c>
      <c r="CH372" s="26">
        <f t="shared" si="238"/>
        <v>6.5460535397176223E-14</v>
      </c>
      <c r="CI372" s="26">
        <f t="shared" si="238"/>
        <v>6.861525999463048E-14</v>
      </c>
      <c r="CJ372" s="26">
        <f t="shared" si="238"/>
        <v>7.1065804994438693E-14</v>
      </c>
      <c r="CK372" s="26">
        <f t="shared" si="238"/>
        <v>7.2737941582543145E-14</v>
      </c>
      <c r="CL372" s="26">
        <f t="shared" si="238"/>
        <v>7.3583731600944813E-14</v>
      </c>
      <c r="CM372" s="26">
        <f t="shared" si="238"/>
        <v>7.3583731600944826E-14</v>
      </c>
      <c r="CN372" s="26">
        <f t="shared" si="238"/>
        <v>7.274755283275226E-14</v>
      </c>
      <c r="CO372" s="26">
        <f t="shared" si="238"/>
        <v>7.1112776364600547E-14</v>
      </c>
      <c r="CP372" s="26">
        <f t="shared" si="238"/>
        <v>6.8742350485780494E-14</v>
      </c>
      <c r="CQ372" s="26">
        <f t="shared" si="238"/>
        <v>6.5720708706185804E-14</v>
      </c>
      <c r="CR372" s="26">
        <f t="shared" si="238"/>
        <v>6.214893105911046E-14</v>
      </c>
      <c r="CS372" s="26">
        <f t="shared" si="238"/>
        <v>5.8139322603684026E-14</v>
      </c>
      <c r="CT372" s="26">
        <f t="shared" si="238"/>
        <v>5.3809798580005416E-14</v>
      </c>
      <c r="CU372" s="26">
        <f t="shared" si="239"/>
        <v>4.9278447120636555E-14</v>
      </c>
      <c r="CV372" s="26">
        <f t="shared" si="239"/>
        <v>4.4658592703076779E-14</v>
      </c>
      <c r="CW372" s="26">
        <f t="shared" si="239"/>
        <v>4.0054614073893642E-14</v>
      </c>
      <c r="CX372" s="26">
        <f t="shared" si="239"/>
        <v>3.5558688004374901E-14</v>
      </c>
      <c r="CY372" s="26">
        <f t="shared" si="239"/>
        <v>3.1248544003844671E-14</v>
      </c>
      <c r="CZ372" s="26">
        <f t="shared" si="239"/>
        <v>2.7186233283344867E-14</v>
      </c>
      <c r="DA372" s="26">
        <f t="shared" si="239"/>
        <v>2.3417844511396089E-14</v>
      </c>
      <c r="DB372" s="26">
        <f t="shared" si="239"/>
        <v>1.9974043847955435E-14</v>
      </c>
      <c r="DC372" s="26">
        <f t="shared" si="239"/>
        <v>1.6871279755069226E-14</v>
      </c>
      <c r="DD372" s="26">
        <f t="shared" si="239"/>
        <v>1.4113474410490569E-14</v>
      </c>
      <c r="DE372" s="26">
        <f t="shared" si="239"/>
        <v>1.1694021654406475E-14</v>
      </c>
      <c r="DF372" s="26">
        <f t="shared" si="239"/>
        <v>9.5979234333336013E-15</v>
      </c>
      <c r="DG372" s="26">
        <f t="shared" si="239"/>
        <v>7.8039190532712596E-15</v>
      </c>
      <c r="DH372" s="26">
        <f t="shared" si="239"/>
        <v>6.2864903484685221E-15</v>
      </c>
      <c r="DI372" s="26">
        <f t="shared" si="239"/>
        <v>5.0176574340987233E-15</v>
      </c>
      <c r="DJ372" s="26">
        <f t="shared" si="239"/>
        <v>3.9685108796962626E-15</v>
      </c>
      <c r="DK372" s="26">
        <f t="shared" si="237"/>
        <v>3.110454473275449E-15</v>
      </c>
      <c r="DL372" s="26">
        <f t="shared" si="237"/>
        <v>2.4161565997764731E-15</v>
      </c>
      <c r="DM372" s="26">
        <f t="shared" si="237"/>
        <v>1.8602267626597609E-15</v>
      </c>
      <c r="DN372" s="26">
        <f t="shared" si="237"/>
        <v>1.4196467399245534E-15</v>
      </c>
      <c r="DO372" s="26">
        <f t="shared" si="237"/>
        <v>1.0739936206385765E-15</v>
      </c>
      <c r="DP372" s="26">
        <f t="shared" si="237"/>
        <v>8.0549521547893081E-16</v>
      </c>
      <c r="DQ372" s="26">
        <f t="shared" si="237"/>
        <v>5.9895798074073994E-16</v>
      </c>
      <c r="DR372" s="26">
        <f t="shared" si="237"/>
        <v>4.416046129190246E-16</v>
      </c>
      <c r="DS372" s="26">
        <f t="shared" si="237"/>
        <v>3.2285379263827752E-16</v>
      </c>
      <c r="DT372" s="26">
        <f t="shared" si="237"/>
        <v>2.3406899966275019E-16</v>
      </c>
      <c r="DU372" s="26">
        <f t="shared" si="237"/>
        <v>1.6829754521205978E-16</v>
      </c>
      <c r="DV372" s="26">
        <f t="shared" si="237"/>
        <v>1.200154625692561E-16</v>
      </c>
      <c r="DW372" s="26">
        <f t="shared" si="237"/>
        <v>8.4888985719718105E-17</v>
      </c>
      <c r="DX372" s="26">
        <f t="shared" si="235"/>
        <v>5.9559207722705302E-17</v>
      </c>
      <c r="DY372" s="26">
        <f t="shared" si="235"/>
        <v>4.145320857500313E-17</v>
      </c>
      <c r="DZ372" s="26">
        <f t="shared" si="235"/>
        <v>2.8622453539883002E-17</v>
      </c>
      <c r="EA372" s="26">
        <f t="shared" ref="EA372:EP383" si="241">$B372*EA$221</f>
        <v>1.9607507543069314E-17</v>
      </c>
      <c r="EB372" s="26">
        <f t="shared" si="241"/>
        <v>1.332697778317999E-17</v>
      </c>
      <c r="EC372" s="26">
        <f t="shared" si="241"/>
        <v>8.9879617607492683E-18</v>
      </c>
      <c r="ED372" s="26">
        <f t="shared" si="241"/>
        <v>6.0150205629629878E-18</v>
      </c>
      <c r="EE372" s="26">
        <f t="shared" si="241"/>
        <v>3.9947083128074623E-18</v>
      </c>
      <c r="EF372" s="26">
        <f t="shared" si="241"/>
        <v>2.6328759334413081E-18</v>
      </c>
      <c r="EG372" s="26">
        <f t="shared" si="241"/>
        <v>1.7222571895443025E-18</v>
      </c>
      <c r="EH372" s="26">
        <f t="shared" si="241"/>
        <v>1.1181819066444449E-18</v>
      </c>
      <c r="EI372" s="26">
        <f t="shared" si="241"/>
        <v>7.2060611761530757E-19</v>
      </c>
      <c r="EJ372" s="26">
        <f t="shared" si="241"/>
        <v>4.6097597229802174E-19</v>
      </c>
      <c r="EK372" s="26">
        <f t="shared" si="241"/>
        <v>2.9273656634984272E-19</v>
      </c>
      <c r="EL372" s="26">
        <f t="shared" si="241"/>
        <v>1.8455131356837762E-19</v>
      </c>
      <c r="EM372" s="26">
        <f t="shared" si="241"/>
        <v>1.1551053439171912E-19</v>
      </c>
      <c r="EN372" s="26">
        <f t="shared" si="241"/>
        <v>7.1781546371996636E-20</v>
      </c>
      <c r="EO372" s="26">
        <f t="shared" si="241"/>
        <v>4.4290741378465937E-20</v>
      </c>
      <c r="EP372" s="26">
        <f t="shared" si="241"/>
        <v>2.7135876760045996E-20</v>
      </c>
      <c r="EQ372" s="26">
        <f t="shared" ref="EQ372:FF383" si="242">$B372*EQ$221</f>
        <v>1.6509239707160684E-20</v>
      </c>
      <c r="ER372" s="26">
        <f t="shared" si="242"/>
        <v>9.9743323230763495E-21</v>
      </c>
      <c r="ES372" s="26">
        <f t="shared" si="234"/>
        <v>5.9845993938457698E-21</v>
      </c>
      <c r="ET372" s="26">
        <f t="shared" si="234"/>
        <v>3.5661653922232342E-21</v>
      </c>
      <c r="EU372" s="26">
        <f t="shared" si="234"/>
        <v>2.1105876811116484E-21</v>
      </c>
      <c r="EV372" s="26">
        <f t="shared" si="234"/>
        <v>1.2406832990318807E-21</v>
      </c>
      <c r="EW372" s="26">
        <f t="shared" si="234"/>
        <v>7.2442581889780799E-22</v>
      </c>
      <c r="EX372" s="26">
        <f t="shared" si="234"/>
        <v>4.201669749607323E-22</v>
      </c>
      <c r="EY372" s="26">
        <f t="shared" si="234"/>
        <v>2.4208295908333426E-22</v>
      </c>
      <c r="EZ372" s="26">
        <f t="shared" si="234"/>
        <v>1.3856064105427383E-22</v>
      </c>
      <c r="FA372" s="26">
        <f t="shared" si="234"/>
        <v>7.8789384128902412E-23</v>
      </c>
      <c r="FB372" s="26">
        <f t="shared" si="234"/>
        <v>4.4510885839054778E-23</v>
      </c>
      <c r="FC372" s="26">
        <f t="shared" si="234"/>
        <v>2.4983529470953587E-23</v>
      </c>
      <c r="FD372" s="26">
        <f t="shared" si="234"/>
        <v>1.393312220495457E-23</v>
      </c>
      <c r="FE372" s="26">
        <f t="shared" si="234"/>
        <v>7.7209021135736572E-24</v>
      </c>
      <c r="FF372" s="26">
        <f t="shared" si="234"/>
        <v>4.2513828093728388E-24</v>
      </c>
      <c r="FG372" s="26">
        <f t="shared" si="234"/>
        <v>2.3262283296568165E-24</v>
      </c>
      <c r="FH372" s="26">
        <f t="shared" si="234"/>
        <v>1.2648866542508931E-24</v>
      </c>
    </row>
    <row r="373" spans="2:164" ht="19.2" customHeight="1" x14ac:dyDescent="0.3">
      <c r="B373" s="26">
        <f t="shared" si="224"/>
        <v>9.1843005146167821E-13</v>
      </c>
      <c r="C373" s="3">
        <v>150</v>
      </c>
      <c r="D373" s="26">
        <f t="shared" si="236"/>
        <v>1.511562677345111E-50</v>
      </c>
      <c r="E373" s="26">
        <f t="shared" si="236"/>
        <v>1.3150595292902464E-48</v>
      </c>
      <c r="F373" s="26">
        <f t="shared" si="236"/>
        <v>5.7205089524125133E-47</v>
      </c>
      <c r="G373" s="26">
        <f t="shared" si="236"/>
        <v>1.6589475961996499E-45</v>
      </c>
      <c r="H373" s="26">
        <f t="shared" si="236"/>
        <v>3.6082110217342296E-44</v>
      </c>
      <c r="I373" s="26">
        <f t="shared" si="236"/>
        <v>6.2782871778175708E-43</v>
      </c>
      <c r="J373" s="26">
        <f t="shared" si="236"/>
        <v>9.103516407835386E-42</v>
      </c>
      <c r="K373" s="26">
        <f t="shared" si="236"/>
        <v>1.1314370392595423E-40</v>
      </c>
      <c r="L373" s="26">
        <f t="shared" si="236"/>
        <v>1.2304377801947584E-39</v>
      </c>
      <c r="M373" s="26">
        <f t="shared" si="236"/>
        <v>1.1894231875215972E-38</v>
      </c>
      <c r="N373" s="26">
        <f t="shared" si="236"/>
        <v>1.0347981731438022E-37</v>
      </c>
      <c r="O373" s="26">
        <f t="shared" si="236"/>
        <v>8.1843128239553988E-37</v>
      </c>
      <c r="P373" s="26">
        <f t="shared" si="236"/>
        <v>5.9336267973677079E-36</v>
      </c>
      <c r="Q373" s="26">
        <f t="shared" si="236"/>
        <v>3.970965625930702E-35</v>
      </c>
      <c r="R373" s="26">
        <f t="shared" si="236"/>
        <v>2.4676714961140702E-34</v>
      </c>
      <c r="S373" s="26">
        <f t="shared" si="236"/>
        <v>1.4312494677461604E-33</v>
      </c>
      <c r="T373" s="26">
        <f t="shared" si="233"/>
        <v>7.7824189808697579E-33</v>
      </c>
      <c r="U373" s="26">
        <f t="shared" si="233"/>
        <v>3.9827673607980247E-32</v>
      </c>
      <c r="V373" s="26">
        <f t="shared" si="233"/>
        <v>1.9250042243857222E-31</v>
      </c>
      <c r="W373" s="26">
        <f t="shared" si="233"/>
        <v>8.8144930274504319E-31</v>
      </c>
      <c r="X373" s="26">
        <f t="shared" si="233"/>
        <v>3.8343044669409568E-30</v>
      </c>
      <c r="Y373" s="26">
        <f t="shared" si="233"/>
        <v>1.5884975648755373E-29</v>
      </c>
      <c r="Z373" s="26">
        <f t="shared" si="233"/>
        <v>6.281785824735058E-29</v>
      </c>
      <c r="AA373" s="26">
        <f t="shared" si="233"/>
        <v>2.376153768486747E-28</v>
      </c>
      <c r="AB373" s="26">
        <f t="shared" si="233"/>
        <v>8.6135574107644601E-28</v>
      </c>
      <c r="AC373" s="26">
        <f t="shared" si="233"/>
        <v>2.997517978946035E-27</v>
      </c>
      <c r="AD373" s="26">
        <f t="shared" si="233"/>
        <v>1.0030156314165524E-26</v>
      </c>
      <c r="AE373" s="26">
        <f t="shared" si="233"/>
        <v>3.2319392567866729E-26</v>
      </c>
      <c r="AF373" s="26">
        <f t="shared" si="233"/>
        <v>1.0042096976444364E-25</v>
      </c>
      <c r="AG373" s="26">
        <f t="shared" si="233"/>
        <v>3.0126290929333053E-25</v>
      </c>
      <c r="AH373" s="26">
        <f t="shared" si="233"/>
        <v>8.7366243695065265E-25</v>
      </c>
      <c r="AI373" s="26">
        <f t="shared" si="233"/>
        <v>2.4518913553131286E-24</v>
      </c>
      <c r="AJ373" s="26">
        <f t="shared" si="231"/>
        <v>6.6660796222575647E-24</v>
      </c>
      <c r="AK373" s="26">
        <f t="shared" si="231"/>
        <v>1.7574209913224502E-23</v>
      </c>
      <c r="AL373" s="26">
        <f t="shared" si="231"/>
        <v>4.4969301836780323E-23</v>
      </c>
      <c r="AM373" s="26">
        <f t="shared" si="231"/>
        <v>1.1178083599428221E-22</v>
      </c>
      <c r="AN373" s="26">
        <f t="shared" si="231"/>
        <v>2.7013702031951626E-22</v>
      </c>
      <c r="AO373" s="26">
        <f t="shared" si="231"/>
        <v>6.3518704777832309E-22</v>
      </c>
      <c r="AP373" s="26">
        <f t="shared" si="231"/>
        <v>1.4542440304398442E-21</v>
      </c>
      <c r="AQ373" s="26">
        <f t="shared" si="231"/>
        <v>3.2440828371350299E-21</v>
      </c>
      <c r="AR373" s="26">
        <f t="shared" si="231"/>
        <v>7.0558801707687082E-21</v>
      </c>
      <c r="AS373" s="26">
        <f t="shared" si="231"/>
        <v>1.4972233533094557E-20</v>
      </c>
      <c r="AT373" s="26">
        <f t="shared" si="231"/>
        <v>3.1013912318552972E-20</v>
      </c>
      <c r="AU373" s="26">
        <f t="shared" si="231"/>
        <v>6.2749078411956092E-20</v>
      </c>
      <c r="AV373" s="26">
        <f t="shared" si="231"/>
        <v>1.2407204140545809E-19</v>
      </c>
      <c r="AW373" s="26">
        <f t="shared" si="231"/>
        <v>2.3987261338388522E-19</v>
      </c>
      <c r="AX373" s="26">
        <f t="shared" si="231"/>
        <v>4.5367211661734887E-19</v>
      </c>
      <c r="AY373" s="26">
        <f t="shared" ref="AY373:CD373" si="243">$B373*AY$221</f>
        <v>8.3977604565339532E-19</v>
      </c>
      <c r="AZ373" s="26">
        <f t="shared" si="243"/>
        <v>1.5220940827467748E-18</v>
      </c>
      <c r="BA373" s="26">
        <f t="shared" si="243"/>
        <v>2.7024935754891736E-18</v>
      </c>
      <c r="BB373" s="26">
        <f t="shared" si="243"/>
        <v>4.7023388213511769E-18</v>
      </c>
      <c r="BC373" s="26">
        <f t="shared" si="243"/>
        <v>8.0216368128931674E-18</v>
      </c>
      <c r="BD373" s="26">
        <f t="shared" si="243"/>
        <v>1.3420815436955805E-17</v>
      </c>
      <c r="BE373" s="26">
        <f t="shared" si="243"/>
        <v>2.2030395151229357E-17</v>
      </c>
      <c r="BF373" s="26">
        <f t="shared" si="243"/>
        <v>3.5493414410314042E-17</v>
      </c>
      <c r="BG373" s="26">
        <f t="shared" si="243"/>
        <v>5.6144128249042382E-17</v>
      </c>
      <c r="BH373" s="26">
        <f t="shared" si="243"/>
        <v>8.7223913529762189E-17</v>
      </c>
      <c r="BI373" s="26">
        <f t="shared" si="243"/>
        <v>1.3313123644016348E-16</v>
      </c>
      <c r="BJ373" s="26">
        <f t="shared" si="243"/>
        <v>1.9969685466024414E-16</v>
      </c>
      <c r="BK373" s="26">
        <f t="shared" si="243"/>
        <v>2.9446824331256317E-16</v>
      </c>
      <c r="BL373" s="26">
        <f t="shared" si="243"/>
        <v>4.2697895280321814E-16</v>
      </c>
      <c r="BM373" s="26">
        <f t="shared" si="243"/>
        <v>6.0896998186688491E-16</v>
      </c>
      <c r="BN373" s="26">
        <f t="shared" si="243"/>
        <v>8.5452239390998315E-16</v>
      </c>
      <c r="BO373" s="26">
        <f t="shared" si="243"/>
        <v>1.1800547344471186E-15</v>
      </c>
      <c r="BP373" s="26">
        <f t="shared" si="243"/>
        <v>1.6041369046390563E-15</v>
      </c>
      <c r="BQ373" s="26">
        <f t="shared" si="243"/>
        <v>2.1470755492861174E-15</v>
      </c>
      <c r="BR373" s="26">
        <f t="shared" si="243"/>
        <v>2.8302359513316973E-15</v>
      </c>
      <c r="BS373" s="26">
        <f t="shared" si="243"/>
        <v>3.6750825039680304E-15</v>
      </c>
      <c r="BT373" s="26">
        <f t="shared" si="243"/>
        <v>4.7019437918414437E-15</v>
      </c>
      <c r="BU373" s="26">
        <f t="shared" si="243"/>
        <v>5.9285378244957478E-15</v>
      </c>
      <c r="BV373" s="26">
        <f t="shared" si="243"/>
        <v>7.368325581873276E-15</v>
      </c>
      <c r="BW373" s="26">
        <f t="shared" si="243"/>
        <v>9.0287933186334656E-15</v>
      </c>
      <c r="BX373" s="26">
        <f t="shared" si="243"/>
        <v>1.0909791926682096E-14</v>
      </c>
      <c r="BY373" s="26">
        <f t="shared" si="243"/>
        <v>1.300208078933347E-14</v>
      </c>
      <c r="BZ373" s="26">
        <f t="shared" si="243"/>
        <v>1.528623011718933E-14</v>
      </c>
      <c r="CA373" s="26">
        <f t="shared" si="243"/>
        <v>1.7732026935939634E-14</v>
      </c>
      <c r="CB373" s="26">
        <f t="shared" si="243"/>
        <v>2.0298504518773022E-14</v>
      </c>
      <c r="CC373" s="26">
        <f t="shared" si="243"/>
        <v>2.2934673936795477E-14</v>
      </c>
      <c r="CD373" s="26">
        <f t="shared" si="243"/>
        <v>2.5580982467964207E-14</v>
      </c>
      <c r="CE373" s="26">
        <f t="shared" si="238"/>
        <v>2.8171461705226355E-14</v>
      </c>
      <c r="CF373" s="26">
        <f t="shared" si="238"/>
        <v>3.0636464604433665E-14</v>
      </c>
      <c r="CG373" s="26">
        <f t="shared" si="238"/>
        <v>3.2905832352910231E-14</v>
      </c>
      <c r="CH373" s="26">
        <f t="shared" si="238"/>
        <v>3.4912285545160881E-14</v>
      </c>
      <c r="CI373" s="26">
        <f t="shared" si="238"/>
        <v>3.6594805330469823E-14</v>
      </c>
      <c r="CJ373" s="26">
        <f t="shared" si="238"/>
        <v>3.7901762663700884E-14</v>
      </c>
      <c r="CK373" s="26">
        <f t="shared" si="238"/>
        <v>3.8793568844023259E-14</v>
      </c>
      <c r="CL373" s="26">
        <f t="shared" si="238"/>
        <v>3.9244656853837491E-14</v>
      </c>
      <c r="CM373" s="26">
        <f t="shared" si="238"/>
        <v>3.9244656853837497E-14</v>
      </c>
      <c r="CN373" s="26">
        <f t="shared" si="238"/>
        <v>3.879869484413479E-14</v>
      </c>
      <c r="CO373" s="26">
        <f t="shared" si="238"/>
        <v>3.7926814061120534E-14</v>
      </c>
      <c r="CP373" s="26">
        <f t="shared" si="238"/>
        <v>3.6662586925749837E-14</v>
      </c>
      <c r="CQ373" s="26">
        <f t="shared" si="238"/>
        <v>3.505104464329932E-14</v>
      </c>
      <c r="CR373" s="26">
        <f t="shared" si="238"/>
        <v>3.3146096564859129E-14</v>
      </c>
      <c r="CS373" s="26">
        <f t="shared" si="238"/>
        <v>3.1007638721965009E-14</v>
      </c>
      <c r="CT373" s="26">
        <f t="shared" si="238"/>
        <v>2.869855924266974E-14</v>
      </c>
      <c r="CU373" s="26">
        <f t="shared" si="239"/>
        <v>2.6281838464339666E-14</v>
      </c>
      <c r="CV373" s="26">
        <f t="shared" si="239"/>
        <v>2.3817916108307768E-14</v>
      </c>
      <c r="CW373" s="26">
        <f t="shared" si="239"/>
        <v>2.1362460839410082E-14</v>
      </c>
      <c r="CX373" s="26">
        <f t="shared" si="239"/>
        <v>1.8964633602333404E-14</v>
      </c>
      <c r="CY373" s="26">
        <f t="shared" si="239"/>
        <v>1.6665890135383931E-14</v>
      </c>
      <c r="CZ373" s="26">
        <f t="shared" si="239"/>
        <v>1.4499324417784023E-14</v>
      </c>
      <c r="DA373" s="26">
        <f t="shared" si="239"/>
        <v>1.2489517072744661E-14</v>
      </c>
      <c r="DB373" s="26">
        <f t="shared" si="239"/>
        <v>1.06528233855763E-14</v>
      </c>
      <c r="DC373" s="26">
        <f t="shared" si="239"/>
        <v>8.9980158693703125E-15</v>
      </c>
      <c r="DD373" s="26">
        <f t="shared" si="239"/>
        <v>7.5271863522616853E-15</v>
      </c>
      <c r="DE373" s="26">
        <f t="shared" si="239"/>
        <v>6.2368115490168271E-15</v>
      </c>
      <c r="DF373" s="26">
        <f t="shared" si="239"/>
        <v>5.1188924977779533E-15</v>
      </c>
      <c r="DG373" s="26">
        <f t="shared" si="239"/>
        <v>4.1620901617446989E-15</v>
      </c>
      <c r="DH373" s="26">
        <f t="shared" si="239"/>
        <v>3.352794852516567E-15</v>
      </c>
      <c r="DI373" s="26">
        <f t="shared" si="239"/>
        <v>2.6760839648526699E-15</v>
      </c>
      <c r="DJ373" s="26">
        <f t="shared" si="239"/>
        <v>2.1165391358380208E-15</v>
      </c>
      <c r="DK373" s="26">
        <f t="shared" si="237"/>
        <v>1.6589090524135836E-15</v>
      </c>
      <c r="DL373" s="26">
        <f t="shared" si="237"/>
        <v>1.2886168532141272E-15</v>
      </c>
      <c r="DM373" s="26">
        <f t="shared" si="237"/>
        <v>9.9212094008521223E-16</v>
      </c>
      <c r="DN373" s="26">
        <f t="shared" si="237"/>
        <v>7.5714492795976679E-16</v>
      </c>
      <c r="DO373" s="26">
        <f t="shared" si="237"/>
        <v>5.7279659767391107E-16</v>
      </c>
      <c r="DP373" s="26">
        <f t="shared" si="237"/>
        <v>4.2959744825543256E-16</v>
      </c>
      <c r="DQ373" s="26">
        <f t="shared" si="237"/>
        <v>3.1944425639506338E-16</v>
      </c>
      <c r="DR373" s="26">
        <f t="shared" si="237"/>
        <v>2.3552246022348132E-16</v>
      </c>
      <c r="DS373" s="26">
        <f t="shared" si="237"/>
        <v>1.7218868940708244E-16</v>
      </c>
      <c r="DT373" s="26">
        <f t="shared" si="237"/>
        <v>1.2483679982013425E-16</v>
      </c>
      <c r="DU373" s="26">
        <f t="shared" si="237"/>
        <v>8.9758690779765787E-17</v>
      </c>
      <c r="DV373" s="26">
        <f t="shared" si="237"/>
        <v>6.400824670360366E-17</v>
      </c>
      <c r="DW373" s="26">
        <f t="shared" si="237"/>
        <v>4.5274125717183281E-17</v>
      </c>
      <c r="DX373" s="26">
        <f t="shared" si="237"/>
        <v>3.1764910785443031E-17</v>
      </c>
      <c r="DY373" s="26">
        <f t="shared" ref="DX373:ED383" si="244">$B373*DY$221</f>
        <v>2.210837790666848E-17</v>
      </c>
      <c r="DZ373" s="26">
        <f t="shared" si="244"/>
        <v>1.5265308554604368E-17</v>
      </c>
      <c r="EA373" s="26">
        <f t="shared" si="244"/>
        <v>1.0457337356303701E-17</v>
      </c>
      <c r="EB373" s="26">
        <f t="shared" si="244"/>
        <v>7.1077214843627067E-18</v>
      </c>
      <c r="EC373" s="26">
        <f t="shared" si="244"/>
        <v>4.7935796057329735E-18</v>
      </c>
      <c r="ED373" s="26">
        <f t="shared" si="244"/>
        <v>3.2080109669136142E-18</v>
      </c>
      <c r="EE373" s="26">
        <f t="shared" si="241"/>
        <v>2.1305111001639937E-18</v>
      </c>
      <c r="EF373" s="26">
        <f t="shared" si="241"/>
        <v>1.4042004978353735E-18</v>
      </c>
      <c r="EG373" s="26">
        <f t="shared" si="241"/>
        <v>9.1853716775696725E-19</v>
      </c>
      <c r="EH373" s="26">
        <f t="shared" si="241"/>
        <v>5.9636368354370778E-19</v>
      </c>
      <c r="EI373" s="26">
        <f t="shared" si="241"/>
        <v>3.8432326272816652E-19</v>
      </c>
      <c r="EJ373" s="26">
        <f t="shared" si="241"/>
        <v>2.4585385189227986E-19</v>
      </c>
      <c r="EK373" s="26">
        <f t="shared" si="241"/>
        <v>1.5612616871991712E-19</v>
      </c>
      <c r="EL373" s="26">
        <f t="shared" si="241"/>
        <v>9.84273672364687E-20</v>
      </c>
      <c r="EM373" s="26">
        <f t="shared" si="241"/>
        <v>6.1605618342250594E-20</v>
      </c>
      <c r="EN373" s="26">
        <f t="shared" si="241"/>
        <v>3.8283491398398458E-20</v>
      </c>
      <c r="EO373" s="26">
        <f t="shared" si="241"/>
        <v>2.3621728735181987E-20</v>
      </c>
      <c r="EP373" s="26">
        <f t="shared" si="241"/>
        <v>1.4472467605357959E-20</v>
      </c>
      <c r="EQ373" s="26">
        <f t="shared" si="242"/>
        <v>8.8049278438190887E-21</v>
      </c>
      <c r="ER373" s="26">
        <f t="shared" si="242"/>
        <v>5.3196439056407536E-21</v>
      </c>
      <c r="ES373" s="26">
        <f t="shared" si="234"/>
        <v>3.1917863433844314E-21</v>
      </c>
      <c r="ET373" s="26">
        <f t="shared" si="234"/>
        <v>1.901954875852404E-21</v>
      </c>
      <c r="EU373" s="26">
        <f t="shared" si="234"/>
        <v>1.125646763259553E-21</v>
      </c>
      <c r="EV373" s="26">
        <f t="shared" si="234"/>
        <v>6.6169775948367396E-22</v>
      </c>
      <c r="EW373" s="26">
        <f t="shared" si="234"/>
        <v>3.8636043674550011E-22</v>
      </c>
      <c r="EX373" s="26">
        <f t="shared" si="234"/>
        <v>2.2408905331239201E-22</v>
      </c>
      <c r="EY373" s="26">
        <f t="shared" si="234"/>
        <v>1.2911091151111243E-22</v>
      </c>
      <c r="EZ373" s="26">
        <f t="shared" si="234"/>
        <v>7.3899008562279847E-23</v>
      </c>
      <c r="FA373" s="26">
        <f t="shared" si="234"/>
        <v>4.2021004868748222E-23</v>
      </c>
      <c r="FB373" s="26">
        <f t="shared" si="234"/>
        <v>2.37391391141627E-23</v>
      </c>
      <c r="FC373" s="26">
        <f t="shared" si="234"/>
        <v>1.3324549051175333E-23</v>
      </c>
      <c r="FD373" s="26">
        <f t="shared" si="234"/>
        <v>7.4309985093091517E-24</v>
      </c>
      <c r="FE373" s="26">
        <f t="shared" si="234"/>
        <v>4.117814460572644E-24</v>
      </c>
      <c r="FF373" s="26">
        <f t="shared" si="234"/>
        <v>2.2674041649988621E-24</v>
      </c>
      <c r="FG373" s="26">
        <f t="shared" si="234"/>
        <v>1.2406551091503102E-24</v>
      </c>
      <c r="FH373" s="26">
        <f t="shared" si="234"/>
        <v>6.7460621560048071E-25</v>
      </c>
    </row>
    <row r="374" spans="2:164" ht="19.2" customHeight="1" x14ac:dyDescent="0.3">
      <c r="B374" s="26">
        <f t="shared" si="224"/>
        <v>4.8658545772804397E-13</v>
      </c>
      <c r="C374" s="3">
        <v>151</v>
      </c>
      <c r="D374" s="26">
        <f t="shared" si="236"/>
        <v>8.0082790852721523E-51</v>
      </c>
      <c r="E374" s="26">
        <f t="shared" si="236"/>
        <v>6.9672028041867722E-49</v>
      </c>
      <c r="F374" s="26">
        <f t="shared" si="236"/>
        <v>3.0307332198212153E-47</v>
      </c>
      <c r="G374" s="26">
        <f t="shared" si="236"/>
        <v>8.7891263374816346E-46</v>
      </c>
      <c r="H374" s="26">
        <f t="shared" si="236"/>
        <v>1.9116349784022508E-44</v>
      </c>
      <c r="I374" s="26">
        <f t="shared" si="236"/>
        <v>3.3262448624199222E-43</v>
      </c>
      <c r="J374" s="26">
        <f t="shared" si="236"/>
        <v>4.8230550505088389E-42</v>
      </c>
      <c r="K374" s="26">
        <f t="shared" si="236"/>
        <v>5.9943684199181356E-41</v>
      </c>
      <c r="L374" s="26">
        <f t="shared" si="236"/>
        <v>6.5188756566610053E-40</v>
      </c>
      <c r="M374" s="26">
        <f t="shared" si="236"/>
        <v>6.3015798014389577E-39</v>
      </c>
      <c r="N374" s="26">
        <f t="shared" si="236"/>
        <v>5.4823744272519607E-38</v>
      </c>
      <c r="O374" s="26">
        <f t="shared" si="236"/>
        <v>4.3360597742810281E-37</v>
      </c>
      <c r="P374" s="26">
        <f t="shared" si="236"/>
        <v>3.1436433363537685E-36</v>
      </c>
      <c r="Q374" s="26">
        <f t="shared" si="236"/>
        <v>2.1038228481752174E-35</v>
      </c>
      <c r="R374" s="26">
        <f t="shared" si="236"/>
        <v>1.307375627080309E-34</v>
      </c>
      <c r="S374" s="26">
        <f t="shared" si="236"/>
        <v>7.5827786370657903E-34</v>
      </c>
      <c r="T374" s="26">
        <f t="shared" si="233"/>
        <v>4.1231358839045291E-33</v>
      </c>
      <c r="U374" s="26">
        <f t="shared" si="233"/>
        <v>2.1100754229393618E-32</v>
      </c>
      <c r="V374" s="26">
        <f t="shared" si="233"/>
        <v>1.0198697877540304E-31</v>
      </c>
      <c r="W374" s="26">
        <f t="shared" si="233"/>
        <v>4.6699300807684651E-31</v>
      </c>
      <c r="X374" s="26">
        <f t="shared" si="233"/>
        <v>2.0314195851342924E-30</v>
      </c>
      <c r="Y374" s="26">
        <f t="shared" si="233"/>
        <v>8.4158811384134868E-30</v>
      </c>
      <c r="Z374" s="26">
        <f t="shared" si="233"/>
        <v>3.3280984501907763E-29</v>
      </c>
      <c r="AA374" s="26">
        <f t="shared" si="233"/>
        <v>1.2588894137678196E-28</v>
      </c>
      <c r="AB374" s="26">
        <f t="shared" si="233"/>
        <v>4.5634741249083472E-28</v>
      </c>
      <c r="AC374" s="26">
        <f t="shared" si="233"/>
        <v>1.5880889954681063E-27</v>
      </c>
      <c r="AD374" s="26">
        <f t="shared" si="233"/>
        <v>5.3139901002201737E-27</v>
      </c>
      <c r="AE374" s="26">
        <f t="shared" si="233"/>
        <v>1.7122856989598356E-26</v>
      </c>
      <c r="AF374" s="26">
        <f t="shared" si="233"/>
        <v>5.3203162789109491E-26</v>
      </c>
      <c r="AG374" s="26">
        <f t="shared" si="233"/>
        <v>1.5960948836732826E-25</v>
      </c>
      <c r="AH374" s="26">
        <f t="shared" si="233"/>
        <v>4.6286751626524889E-25</v>
      </c>
      <c r="AI374" s="26">
        <f t="shared" ref="AI374:CD379" si="245">$B374*AI$221</f>
        <v>1.2990152875831212E-24</v>
      </c>
      <c r="AJ374" s="26">
        <f t="shared" si="245"/>
        <v>3.5316978131166093E-24</v>
      </c>
      <c r="AK374" s="26">
        <f t="shared" si="245"/>
        <v>9.3108396891256131E-24</v>
      </c>
      <c r="AL374" s="26">
        <f t="shared" si="245"/>
        <v>2.3824795675115528E-23</v>
      </c>
      <c r="AM374" s="26">
        <f t="shared" si="245"/>
        <v>5.9221634963858428E-23</v>
      </c>
      <c r="AN374" s="26">
        <f t="shared" si="245"/>
        <v>1.4311895116265836E-22</v>
      </c>
      <c r="AO374" s="26">
        <f t="shared" si="245"/>
        <v>3.3652293922030537E-22</v>
      </c>
      <c r="AP374" s="26">
        <f t="shared" si="245"/>
        <v>7.7046041347806713E-22</v>
      </c>
      <c r="AQ374" s="26">
        <f t="shared" si="245"/>
        <v>1.7187193839126078E-21</v>
      </c>
      <c r="AR374" s="26">
        <f t="shared" si="245"/>
        <v>3.7382146600099308E-21</v>
      </c>
      <c r="AS374" s="26">
        <f t="shared" si="245"/>
        <v>7.932309156606429E-21</v>
      </c>
      <c r="AT374" s="26">
        <f t="shared" si="245"/>
        <v>1.6431211824399011E-20</v>
      </c>
      <c r="AU374" s="26">
        <f t="shared" si="245"/>
        <v>3.3244544854016642E-20</v>
      </c>
      <c r="AV374" s="26">
        <f t="shared" si="245"/>
        <v>6.5733531870441717E-20</v>
      </c>
      <c r="AW374" s="26">
        <f t="shared" si="245"/>
        <v>1.2708482828285377E-19</v>
      </c>
      <c r="AX374" s="26">
        <f t="shared" si="245"/>
        <v>2.4035608827409333E-19</v>
      </c>
      <c r="AY374" s="26">
        <f t="shared" si="245"/>
        <v>4.449144612733244E-19</v>
      </c>
      <c r="AZ374" s="26">
        <f t="shared" si="245"/>
        <v>8.0640746105789817E-19</v>
      </c>
      <c r="BA374" s="26">
        <f t="shared" si="245"/>
        <v>1.431784675755861E-18</v>
      </c>
      <c r="BB374" s="26">
        <f t="shared" si="245"/>
        <v>2.491305335815206E-18</v>
      </c>
      <c r="BC374" s="26">
        <f t="shared" si="245"/>
        <v>4.2498738081553422E-18</v>
      </c>
      <c r="BD374" s="26">
        <f t="shared" si="245"/>
        <v>7.1103657944137084E-18</v>
      </c>
      <c r="BE374" s="26">
        <f t="shared" si="245"/>
        <v>1.1671732530452699E-17</v>
      </c>
      <c r="BF374" s="26">
        <f t="shared" si="245"/>
        <v>1.880445796572939E-17</v>
      </c>
      <c r="BG374" s="26">
        <f t="shared" si="245"/>
        <v>2.9745233509426579E-17</v>
      </c>
      <c r="BH374" s="26">
        <f t="shared" si="245"/>
        <v>4.6211344916430542E-17</v>
      </c>
      <c r="BI374" s="26">
        <f t="shared" si="245"/>
        <v>7.0533105398762475E-17</v>
      </c>
      <c r="BJ374" s="26">
        <f t="shared" si="245"/>
        <v>1.0579965809814315E-16</v>
      </c>
      <c r="BK374" s="26">
        <f t="shared" si="245"/>
        <v>1.5600966533116012E-16</v>
      </c>
      <c r="BL374" s="26">
        <f t="shared" si="245"/>
        <v>2.2621401473018299E-16</v>
      </c>
      <c r="BM374" s="26">
        <f t="shared" si="245"/>
        <v>3.2263310297583475E-16</v>
      </c>
      <c r="BN374" s="26">
        <f t="shared" si="245"/>
        <v>4.5272709611125169E-16</v>
      </c>
      <c r="BO374" s="26">
        <f t="shared" si="245"/>
        <v>6.2519456129648992E-16</v>
      </c>
      <c r="BP374" s="26">
        <f t="shared" si="245"/>
        <v>8.4987385676241844E-16</v>
      </c>
      <c r="BQ374" s="26">
        <f t="shared" si="245"/>
        <v>1.1375234698204655E-15</v>
      </c>
      <c r="BR374" s="26">
        <f t="shared" si="245"/>
        <v>1.4994627556724302E-15</v>
      </c>
      <c r="BS374" s="26">
        <f t="shared" si="245"/>
        <v>1.9470635782612183E-15</v>
      </c>
      <c r="BT374" s="26">
        <f t="shared" si="245"/>
        <v>2.4910960486577312E-15</v>
      </c>
      <c r="BU374" s="26">
        <f t="shared" si="245"/>
        <v>3.140947191785843E-15</v>
      </c>
      <c r="BV374" s="26">
        <f t="shared" si="245"/>
        <v>3.9037486526481136E-15</v>
      </c>
      <c r="BW374" s="26">
        <f t="shared" si="245"/>
        <v>4.7834666588786826E-15</v>
      </c>
      <c r="BX374" s="26">
        <f t="shared" si="245"/>
        <v>5.7800222128117361E-15</v>
      </c>
      <c r="BY374" s="26">
        <f t="shared" si="245"/>
        <v>6.8885196234879677E-15</v>
      </c>
      <c r="BZ374" s="26">
        <f t="shared" si="245"/>
        <v>8.0986649627493558E-15</v>
      </c>
      <c r="CA374" s="26">
        <f t="shared" si="245"/>
        <v>9.3944513567892588E-15</v>
      </c>
      <c r="CB374" s="26">
        <f t="shared" si="245"/>
        <v>1.0754174579482451E-14</v>
      </c>
      <c r="CC374" s="26">
        <f t="shared" si="245"/>
        <v>1.2150820628765879E-14</v>
      </c>
      <c r="CD374" s="26">
        <f t="shared" si="245"/>
        <v>1.3552838393623492E-14</v>
      </c>
      <c r="CE374" s="26">
        <f t="shared" si="238"/>
        <v>1.4925277724623312E-14</v>
      </c>
      <c r="CF374" s="26">
        <f t="shared" si="238"/>
        <v>1.6231239525527856E-14</v>
      </c>
      <c r="CG374" s="26">
        <f t="shared" si="238"/>
        <v>1.7433553564455845E-14</v>
      </c>
      <c r="CH374" s="26">
        <f t="shared" si="238"/>
        <v>1.8496575123264137E-14</v>
      </c>
      <c r="CI374" s="26">
        <f t="shared" si="238"/>
        <v>1.938797633402385E-14</v>
      </c>
      <c r="CJ374" s="26">
        <f t="shared" si="238"/>
        <v>2.0080404060238985E-14</v>
      </c>
      <c r="CK374" s="26">
        <f t="shared" si="238"/>
        <v>2.0552884155774021E-14</v>
      </c>
      <c r="CL374" s="26">
        <f t="shared" si="238"/>
        <v>2.0791871180841162E-14</v>
      </c>
      <c r="CM374" s="26">
        <f t="shared" si="238"/>
        <v>2.0791871180841165E-14</v>
      </c>
      <c r="CN374" s="26">
        <f t="shared" si="238"/>
        <v>2.0555599917422514E-14</v>
      </c>
      <c r="CO374" s="26">
        <f t="shared" si="238"/>
        <v>2.0093676323772573E-14</v>
      </c>
      <c r="CP374" s="26">
        <f t="shared" si="238"/>
        <v>1.9423887112980146E-14</v>
      </c>
      <c r="CQ374" s="26">
        <f t="shared" si="238"/>
        <v>1.857008987724477E-14</v>
      </c>
      <c r="CR374" s="26">
        <f t="shared" si="238"/>
        <v>1.7560845862177113E-14</v>
      </c>
      <c r="CS374" s="26">
        <f t="shared" si="238"/>
        <v>1.6427888064617311E-14</v>
      </c>
      <c r="CT374" s="26">
        <f t="shared" si="238"/>
        <v>1.5204534698103252E-14</v>
      </c>
      <c r="CU374" s="26">
        <f t="shared" si="239"/>
        <v>1.39241528287893E-14</v>
      </c>
      <c r="CV374" s="26">
        <f t="shared" si="239"/>
        <v>1.2618763501090275E-14</v>
      </c>
      <c r="CW374" s="26">
        <f t="shared" si="239"/>
        <v>1.1317860047369639E-14</v>
      </c>
      <c r="CX374" s="26">
        <f t="shared" si="239"/>
        <v>1.0047488001236292E-14</v>
      </c>
      <c r="CY374" s="26">
        <f t="shared" si="239"/>
        <v>8.8296106677531216E-15</v>
      </c>
      <c r="CZ374" s="26">
        <f t="shared" si="239"/>
        <v>7.681761280945218E-15</v>
      </c>
      <c r="DA374" s="26">
        <f t="shared" si="239"/>
        <v>6.616962687546875E-15</v>
      </c>
      <c r="DB374" s="26">
        <f t="shared" si="239"/>
        <v>5.6438799393782014E-15</v>
      </c>
      <c r="DC374" s="26">
        <f t="shared" si="239"/>
        <v>4.7671607254942298E-15</v>
      </c>
      <c r="DD374" s="26">
        <f t="shared" si="239"/>
        <v>3.9879132992115098E-15</v>
      </c>
      <c r="DE374" s="26">
        <f t="shared" si="239"/>
        <v>3.3042710193466805E-15</v>
      </c>
      <c r="DF374" s="26">
        <f t="shared" si="239"/>
        <v>2.7119960253128372E-15</v>
      </c>
      <c r="DG374" s="26">
        <f t="shared" si="239"/>
        <v>2.2050808803945541E-15</v>
      </c>
      <c r="DH374" s="26">
        <f t="shared" si="239"/>
        <v>1.7763151536511704E-15</v>
      </c>
      <c r="DI374" s="26">
        <f t="shared" si="239"/>
        <v>1.4177928290610246E-15</v>
      </c>
      <c r="DJ374" s="26">
        <f t="shared" si="239"/>
        <v>1.1213452375300831E-15</v>
      </c>
      <c r="DK374" s="26">
        <f t="shared" si="237"/>
        <v>8.7889221319925416E-16</v>
      </c>
      <c r="DL374" s="26">
        <f t="shared" si="237"/>
        <v>6.8271091561013721E-16</v>
      </c>
      <c r="DM374" s="26">
        <f t="shared" si="237"/>
        <v>5.2562698812461856E-16</v>
      </c>
      <c r="DN374" s="26">
        <f t="shared" si="237"/>
        <v>4.0113638567405069E-16</v>
      </c>
      <c r="DO374" s="26">
        <f t="shared" si="237"/>
        <v>3.0346839611862998E-16</v>
      </c>
      <c r="DP374" s="26">
        <f t="shared" si="237"/>
        <v>2.2760129708897207E-16</v>
      </c>
      <c r="DQ374" s="26">
        <f t="shared" si="237"/>
        <v>1.6924199014308081E-16</v>
      </c>
      <c r="DR374" s="26">
        <f t="shared" si="237"/>
        <v>1.2478011137667948E-16</v>
      </c>
      <c r="DS374" s="26">
        <f t="shared" si="237"/>
        <v>9.1225795712362042E-17</v>
      </c>
      <c r="DT374" s="26">
        <f t="shared" si="237"/>
        <v>6.6138701891462196E-17</v>
      </c>
      <c r="DU374" s="26">
        <f t="shared" si="237"/>
        <v>4.7554273260803315E-17</v>
      </c>
      <c r="DV374" s="26">
        <f t="shared" si="237"/>
        <v>3.3911653882704108E-17</v>
      </c>
      <c r="DW374" s="26">
        <f t="shared" si="237"/>
        <v>2.3986291770693253E-17</v>
      </c>
      <c r="DX374" s="26">
        <f t="shared" si="244"/>
        <v>1.6829091806857324E-17</v>
      </c>
      <c r="DY374" s="26">
        <f t="shared" si="244"/>
        <v>1.1713047897572766E-17</v>
      </c>
      <c r="DZ374" s="26">
        <f t="shared" si="244"/>
        <v>8.087580691181164E-18</v>
      </c>
      <c r="EA374" s="26">
        <f t="shared" si="244"/>
        <v>5.5403111821476854E-18</v>
      </c>
      <c r="EB374" s="26">
        <f t="shared" si="244"/>
        <v>3.7656802566160238E-18</v>
      </c>
      <c r="EC374" s="26">
        <f t="shared" si="244"/>
        <v>2.5396448242294034E-18</v>
      </c>
      <c r="ED374" s="26">
        <f t="shared" si="244"/>
        <v>1.69960845929199E-18</v>
      </c>
      <c r="EE374" s="26">
        <f t="shared" si="241"/>
        <v>1.1287476027358965E-18</v>
      </c>
      <c r="EF374" s="26">
        <f t="shared" si="241"/>
        <v>7.4394728362139381E-19</v>
      </c>
      <c r="EG374" s="26">
        <f t="shared" si="241"/>
        <v>4.8664220808316403E-19</v>
      </c>
      <c r="EH374" s="26">
        <f t="shared" si="241"/>
        <v>3.1595426942713161E-19</v>
      </c>
      <c r="EI374" s="26">
        <f t="shared" si="241"/>
        <v>2.0361497363081777E-19</v>
      </c>
      <c r="EJ374" s="26">
        <f t="shared" si="241"/>
        <v>1.3025369636677149E-19</v>
      </c>
      <c r="EK374" s="26">
        <f t="shared" si="241"/>
        <v>8.2715850977439969E-20</v>
      </c>
      <c r="EL374" s="26">
        <f t="shared" si="241"/>
        <v>5.2146949529255209E-20</v>
      </c>
      <c r="EM374" s="26">
        <f t="shared" si="241"/>
        <v>3.2638738194570024E-20</v>
      </c>
      <c r="EN374" s="26">
        <f t="shared" si="241"/>
        <v>2.0282644449482732E-20</v>
      </c>
      <c r="EO374" s="26">
        <f t="shared" si="241"/>
        <v>1.2514823170957409E-20</v>
      </c>
      <c r="EP374" s="26">
        <f t="shared" si="241"/>
        <v>7.6675325061499506E-21</v>
      </c>
      <c r="EQ374" s="26">
        <f t="shared" si="242"/>
        <v>4.6648624338114617E-21</v>
      </c>
      <c r="ER374" s="26">
        <f t="shared" si="242"/>
        <v>2.818354387094454E-21</v>
      </c>
      <c r="ES374" s="26">
        <f t="shared" si="234"/>
        <v>1.6910126322566612E-21</v>
      </c>
      <c r="ET374" s="26">
        <f t="shared" si="234"/>
        <v>1.0076582123721398E-21</v>
      </c>
      <c r="EU374" s="26">
        <f t="shared" si="234"/>
        <v>5.963691460977795E-22</v>
      </c>
      <c r="EV374" s="26">
        <f t="shared" si="234"/>
        <v>3.5056834939532582E-22</v>
      </c>
      <c r="EW374" s="26">
        <f t="shared" si="234"/>
        <v>2.0469427112344483E-22</v>
      </c>
      <c r="EX374" s="26">
        <f t="shared" si="234"/>
        <v>1.1872267725159903E-22</v>
      </c>
      <c r="EY374" s="26">
        <f t="shared" si="234"/>
        <v>6.8403131926417535E-23</v>
      </c>
      <c r="EZ374" s="26">
        <f t="shared" si="234"/>
        <v>3.9151792615777611E-23</v>
      </c>
      <c r="FA374" s="26">
        <f t="shared" si="234"/>
        <v>2.2262784036423015E-23</v>
      </c>
      <c r="FB374" s="26">
        <f t="shared" si="234"/>
        <v>1.2577027345251828E-23</v>
      </c>
      <c r="FC374" s="26">
        <f t="shared" si="234"/>
        <v>7.0593637357220677E-24</v>
      </c>
      <c r="FD374" s="26">
        <f t="shared" si="234"/>
        <v>3.936952852614141E-24</v>
      </c>
      <c r="FE374" s="26">
        <f t="shared" si="234"/>
        <v>2.1816235552702864E-24</v>
      </c>
      <c r="FF374" s="26">
        <f t="shared" si="234"/>
        <v>1.2012737298007278E-24</v>
      </c>
      <c r="FG374" s="26">
        <f t="shared" si="234"/>
        <v>6.5730072007963799E-25</v>
      </c>
      <c r="FH374" s="26">
        <f t="shared" ref="FH374" si="246">$B374*FH$221</f>
        <v>3.5740726654330288E-25</v>
      </c>
    </row>
    <row r="375" spans="2:164" ht="19.2" customHeight="1" x14ac:dyDescent="0.3">
      <c r="B375" s="26">
        <f t="shared" si="224"/>
        <v>2.5609760933055068E-13</v>
      </c>
      <c r="C375" s="3">
        <v>152</v>
      </c>
      <c r="D375" s="26">
        <f t="shared" si="236"/>
        <v>4.2148837290906268E-51</v>
      </c>
      <c r="E375" s="26">
        <f t="shared" si="236"/>
        <v>3.6669488443088448E-49</v>
      </c>
      <c r="F375" s="26">
        <f t="shared" si="236"/>
        <v>1.5951227472743315E-47</v>
      </c>
      <c r="G375" s="26">
        <f t="shared" si="236"/>
        <v>4.6258559670956196E-46</v>
      </c>
      <c r="H375" s="26">
        <f t="shared" si="236"/>
        <v>1.0061236728432947E-44</v>
      </c>
      <c r="I375" s="26">
        <f t="shared" si="236"/>
        <v>1.7506551907473359E-43</v>
      </c>
      <c r="J375" s="26">
        <f t="shared" si="236"/>
        <v>2.5384500265836116E-42</v>
      </c>
      <c r="K375" s="26">
        <f t="shared" si="236"/>
        <v>3.15493074732535E-41</v>
      </c>
      <c r="L375" s="26">
        <f t="shared" si="236"/>
        <v>3.4309871877163352E-40</v>
      </c>
      <c r="M375" s="26">
        <f t="shared" si="236"/>
        <v>3.316620948125783E-39</v>
      </c>
      <c r="N375" s="26">
        <f t="shared" si="236"/>
        <v>2.8854602248694665E-38</v>
      </c>
      <c r="O375" s="26">
        <f t="shared" si="236"/>
        <v>2.2821367233058155E-37</v>
      </c>
      <c r="P375" s="26">
        <f t="shared" si="236"/>
        <v>1.6545491243967282E-36</v>
      </c>
      <c r="Q375" s="26">
        <f t="shared" si="236"/>
        <v>1.1072751832501196E-35</v>
      </c>
      <c r="R375" s="26">
        <f t="shared" si="236"/>
        <v>6.8809243530542907E-35</v>
      </c>
      <c r="S375" s="26">
        <f t="shared" si="236"/>
        <v>3.9909361247714874E-34</v>
      </c>
      <c r="T375" s="26">
        <f t="shared" ref="T375:AI383" si="247">$B375*T$221</f>
        <v>2.1700715178444993E-33</v>
      </c>
      <c r="U375" s="26">
        <f t="shared" si="247"/>
        <v>1.1105660120733536E-32</v>
      </c>
      <c r="V375" s="26">
        <f t="shared" si="247"/>
        <v>5.3677357250212376E-32</v>
      </c>
      <c r="W375" s="26">
        <f t="shared" si="247"/>
        <v>2.4578579372465726E-31</v>
      </c>
      <c r="X375" s="26">
        <f t="shared" si="247"/>
        <v>1.0691682027022641E-30</v>
      </c>
      <c r="Y375" s="26">
        <f t="shared" si="247"/>
        <v>4.4294111254808037E-30</v>
      </c>
      <c r="Z375" s="26">
        <f t="shared" si="247"/>
        <v>1.7516307632583117E-29</v>
      </c>
      <c r="AA375" s="26">
        <f t="shared" si="247"/>
        <v>6.6257337566727658E-29</v>
      </c>
      <c r="AB375" s="26">
        <f t="shared" si="247"/>
        <v>2.4018284867938781E-28</v>
      </c>
      <c r="AC375" s="26">
        <f t="shared" si="247"/>
        <v>8.3583631340427039E-28</v>
      </c>
      <c r="AD375" s="26">
        <f t="shared" si="247"/>
        <v>2.7968368948527363E-27</v>
      </c>
      <c r="AE375" s="26">
        <f t="shared" si="247"/>
        <v>9.0120299945254933E-27</v>
      </c>
      <c r="AF375" s="26">
        <f t="shared" si="247"/>
        <v>2.8001664625847233E-26</v>
      </c>
      <c r="AG375" s="26">
        <f t="shared" si="247"/>
        <v>8.4004993877541591E-26</v>
      </c>
      <c r="AH375" s="26">
        <f t="shared" si="247"/>
        <v>2.4361448224486897E-25</v>
      </c>
      <c r="AI375" s="26">
        <f t="shared" si="245"/>
        <v>6.8369225662269865E-25</v>
      </c>
      <c r="AJ375" s="26">
        <f t="shared" si="245"/>
        <v>1.8587883226929609E-24</v>
      </c>
      <c r="AK375" s="26">
        <f t="shared" si="245"/>
        <v>4.9004419416450823E-24</v>
      </c>
      <c r="AL375" s="26">
        <f t="shared" si="245"/>
        <v>1.2539366144797706E-23</v>
      </c>
      <c r="AM375" s="26">
        <f t="shared" si="245"/>
        <v>3.116928155992564E-23</v>
      </c>
      <c r="AN375" s="26">
        <f t="shared" si="245"/>
        <v>7.5325763769820546E-23</v>
      </c>
      <c r="AO375" s="26">
        <f t="shared" si="245"/>
        <v>1.7711733643174053E-22</v>
      </c>
      <c r="AP375" s="26">
        <f t="shared" si="245"/>
        <v>4.0550548077793202E-22</v>
      </c>
      <c r="AQ375" s="26">
        <f t="shared" si="245"/>
        <v>9.0458914942769251E-22</v>
      </c>
      <c r="AR375" s="26">
        <f t="shared" si="245"/>
        <v>1.9674814000052362E-21</v>
      </c>
      <c r="AS375" s="26">
        <f t="shared" si="245"/>
        <v>4.1748995561086667E-21</v>
      </c>
      <c r="AT375" s="26">
        <f t="shared" si="245"/>
        <v>8.6480062233679427E-21</v>
      </c>
      <c r="AU375" s="26">
        <f t="shared" si="245"/>
        <v>1.749712887053516E-20</v>
      </c>
      <c r="AV375" s="26">
        <f t="shared" si="245"/>
        <v>3.4596595721285276E-20</v>
      </c>
      <c r="AW375" s="26">
        <f t="shared" si="245"/>
        <v>6.6886751727818088E-20</v>
      </c>
      <c r="AX375" s="26">
        <f t="shared" si="245"/>
        <v>1.2650320435478657E-19</v>
      </c>
      <c r="AY375" s="26">
        <f t="shared" si="245"/>
        <v>2.3416550593332973E-19</v>
      </c>
      <c r="AZ375" s="26">
        <f t="shared" si="245"/>
        <v>4.2442497950415898E-19</v>
      </c>
      <c r="BA375" s="26">
        <f t="shared" si="245"/>
        <v>7.5357088197677256E-19</v>
      </c>
      <c r="BB375" s="26">
        <f t="shared" si="245"/>
        <v>1.3112133346395885E-18</v>
      </c>
      <c r="BC375" s="26">
        <f t="shared" si="245"/>
        <v>2.2367756885028226E-18</v>
      </c>
      <c r="BD375" s="26">
        <f t="shared" si="245"/>
        <v>3.7422977865335487E-18</v>
      </c>
      <c r="BE375" s="26">
        <f t="shared" si="245"/>
        <v>6.1430171212909238E-18</v>
      </c>
      <c r="BF375" s="26">
        <f t="shared" si="245"/>
        <v>9.8970831398576215E-18</v>
      </c>
      <c r="BG375" s="26">
        <f t="shared" si="245"/>
        <v>1.565538605759301E-17</v>
      </c>
      <c r="BH375" s="26">
        <f t="shared" si="245"/>
        <v>2.4321760482331979E-17</v>
      </c>
      <c r="BI375" s="26">
        <f t="shared" si="245"/>
        <v>3.7122687051980429E-17</v>
      </c>
      <c r="BJ375" s="26">
        <f t="shared" si="245"/>
        <v>5.5684030577970345E-17</v>
      </c>
      <c r="BK375" s="26">
        <f t="shared" si="245"/>
        <v>8.2110350174295184E-17</v>
      </c>
      <c r="BL375" s="26">
        <f t="shared" si="245"/>
        <v>1.1906000775272846E-16</v>
      </c>
      <c r="BM375" s="26">
        <f t="shared" si="245"/>
        <v>1.6980689630307174E-16</v>
      </c>
      <c r="BN375" s="26">
        <f t="shared" si="245"/>
        <v>2.3827741900592311E-16</v>
      </c>
      <c r="BO375" s="26">
        <f t="shared" si="245"/>
        <v>3.2904976910341731E-16</v>
      </c>
      <c r="BP375" s="26">
        <f t="shared" si="245"/>
        <v>4.4730202987495916E-16</v>
      </c>
      <c r="BQ375" s="26">
        <f t="shared" si="245"/>
        <v>5.9869656306340571E-16</v>
      </c>
      <c r="BR375" s="26">
        <f t="shared" si="245"/>
        <v>7.8919092403812498E-16</v>
      </c>
      <c r="BS375" s="26">
        <f t="shared" si="245"/>
        <v>1.0247703043480146E-15</v>
      </c>
      <c r="BT375" s="26">
        <f t="shared" si="245"/>
        <v>1.3111031835040753E-15</v>
      </c>
      <c r="BU375" s="26">
        <f t="shared" si="245"/>
        <v>1.6531301009399253E-15</v>
      </c>
      <c r="BV375" s="26">
        <f t="shared" si="245"/>
        <v>2.0546045540253326E-15</v>
      </c>
      <c r="BW375" s="26">
        <f t="shared" si="245"/>
        <v>2.5176140309887921E-15</v>
      </c>
      <c r="BX375" s="26">
        <f t="shared" si="245"/>
        <v>3.0421169541114547E-15</v>
      </c>
      <c r="BY375" s="26">
        <f t="shared" si="245"/>
        <v>3.6255366439410528E-15</v>
      </c>
      <c r="BZ375" s="26">
        <f t="shared" si="245"/>
        <v>4.2624552435523128E-15</v>
      </c>
      <c r="CA375" s="26">
        <f t="shared" si="245"/>
        <v>4.9444480825206856E-15</v>
      </c>
      <c r="CB375" s="26">
        <f t="shared" si="245"/>
        <v>5.660091883938159E-15</v>
      </c>
      <c r="CC375" s="26">
        <f t="shared" si="245"/>
        <v>6.3951687519820718E-15</v>
      </c>
      <c r="CD375" s="26">
        <f t="shared" si="245"/>
        <v>7.1330728387492398E-15</v>
      </c>
      <c r="CE375" s="26">
        <f t="shared" si="238"/>
        <v>7.8554093287491495E-15</v>
      </c>
      <c r="CF375" s="26">
        <f t="shared" si="238"/>
        <v>8.5427576450147016E-15</v>
      </c>
      <c r="CG375" s="26">
        <f t="shared" si="238"/>
        <v>9.1755545076083825E-15</v>
      </c>
      <c r="CH375" s="26">
        <f t="shared" si="238"/>
        <v>9.7350395385601188E-15</v>
      </c>
      <c r="CI375" s="26">
        <f t="shared" si="238"/>
        <v>1.0204198070538917E-14</v>
      </c>
      <c r="CJ375" s="26">
        <f t="shared" si="238"/>
        <v>1.0568633715915304E-14</v>
      </c>
      <c r="CK375" s="26">
        <f t="shared" si="238"/>
        <v>1.0817307450407431E-14</v>
      </c>
      <c r="CL375" s="26">
        <f t="shared" si="238"/>
        <v>1.0943090095179611E-14</v>
      </c>
      <c r="CM375" s="26">
        <f t="shared" si="238"/>
        <v>1.0943090095179613E-14</v>
      </c>
      <c r="CN375" s="26">
        <f t="shared" si="238"/>
        <v>1.081873679864348E-14</v>
      </c>
      <c r="CO375" s="26">
        <f t="shared" si="238"/>
        <v>1.0575619117775089E-14</v>
      </c>
      <c r="CP375" s="26">
        <f t="shared" si="238"/>
        <v>1.0223098480515915E-14</v>
      </c>
      <c r="CQ375" s="26">
        <f t="shared" si="238"/>
        <v>9.7737315143393985E-15</v>
      </c>
      <c r="CR375" s="26">
        <f t="shared" si="238"/>
        <v>9.2425504537774717E-15</v>
      </c>
      <c r="CS375" s="26">
        <f t="shared" si="238"/>
        <v>8.6462568761144151E-15</v>
      </c>
      <c r="CT375" s="26">
        <f t="shared" si="238"/>
        <v>8.0023866832122764E-15</v>
      </c>
      <c r="CU375" s="26">
        <f t="shared" si="239"/>
        <v>7.3285014888365079E-15</v>
      </c>
      <c r="CV375" s="26">
        <f t="shared" si="239"/>
        <v>6.6414544742580707E-15</v>
      </c>
      <c r="CW375" s="26">
        <f t="shared" si="239"/>
        <v>5.956768445984049E-15</v>
      </c>
      <c r="CX375" s="26">
        <f t="shared" si="239"/>
        <v>5.2881515795980741E-15</v>
      </c>
      <c r="CY375" s="26">
        <f t="shared" si="239"/>
        <v>4.6471635093437708E-15</v>
      </c>
      <c r="CZ375" s="26">
        <f t="shared" si="239"/>
        <v>4.0430322531290808E-15</v>
      </c>
      <c r="DA375" s="26">
        <f t="shared" si="239"/>
        <v>3.4826119408141613E-15</v>
      </c>
      <c r="DB375" s="26">
        <f t="shared" si="239"/>
        <v>2.9704631259885413E-15</v>
      </c>
      <c r="DC375" s="26">
        <f t="shared" si="239"/>
        <v>2.5090319607864487E-15</v>
      </c>
      <c r="DD375" s="26">
        <f t="shared" si="239"/>
        <v>2.0989017364271203E-15</v>
      </c>
      <c r="DE375" s="26">
        <f t="shared" si="239"/>
        <v>1.7390900101824716E-15</v>
      </c>
      <c r="DF375" s="26">
        <f t="shared" si="239"/>
        <v>1.4273663291120264E-15</v>
      </c>
      <c r="DG375" s="26">
        <f t="shared" si="239"/>
        <v>1.1605688844181919E-15</v>
      </c>
      <c r="DH375" s="26">
        <f t="shared" si="239"/>
        <v>9.3490271244798899E-16</v>
      </c>
      <c r="DI375" s="26">
        <f t="shared" si="239"/>
        <v>7.4620675213738494E-16</v>
      </c>
      <c r="DJ375" s="26">
        <f t="shared" si="239"/>
        <v>5.901817039632044E-16</v>
      </c>
      <c r="DK375" s="26">
        <f t="shared" si="237"/>
        <v>4.6257484905224126E-16</v>
      </c>
      <c r="DL375" s="26">
        <f t="shared" si="237"/>
        <v>3.5932153453165289E-16</v>
      </c>
      <c r="DM375" s="26">
        <f t="shared" si="237"/>
        <v>2.7664578322348474E-16</v>
      </c>
      <c r="DN375" s="26">
        <f t="shared" si="237"/>
        <v>2.1112441351265928E-16</v>
      </c>
      <c r="DO375" s="26">
        <f t="shared" si="237"/>
        <v>1.5972020848349022E-16</v>
      </c>
      <c r="DP375" s="26">
        <f t="shared" si="237"/>
        <v>1.1979015636261745E-16</v>
      </c>
      <c r="DQ375" s="26">
        <f t="shared" si="237"/>
        <v>8.9074731654253481E-17</v>
      </c>
      <c r="DR375" s="26">
        <f t="shared" si="237"/>
        <v>6.5673742829831614E-17</v>
      </c>
      <c r="DS375" s="26">
        <f t="shared" si="237"/>
        <v>4.8013576690717088E-17</v>
      </c>
      <c r="DT375" s="26">
        <f t="shared" si="237"/>
        <v>3.4809843100769745E-17</v>
      </c>
      <c r="DU375" s="26">
        <f t="shared" si="237"/>
        <v>2.5028564874107127E-17</v>
      </c>
      <c r="DV375" s="26">
        <f t="shared" si="237"/>
        <v>1.7848238885633825E-17</v>
      </c>
      <c r="DW375" s="26">
        <f t="shared" si="237"/>
        <v>1.2624364089838615E-17</v>
      </c>
      <c r="DX375" s="26">
        <f t="shared" si="244"/>
        <v>8.857416740451265E-18</v>
      </c>
      <c r="DY375" s="26">
        <f t="shared" si="244"/>
        <v>6.1647620513541167E-18</v>
      </c>
      <c r="DZ375" s="26">
        <f t="shared" si="244"/>
        <v>4.2566214164111595E-18</v>
      </c>
      <c r="EA375" s="26">
        <f t="shared" si="244"/>
        <v>2.9159532537619535E-18</v>
      </c>
      <c r="EB375" s="26">
        <f t="shared" si="244"/>
        <v>1.9819369771663378E-18</v>
      </c>
      <c r="EC375" s="26">
        <f t="shared" si="244"/>
        <v>1.3366551706470607E-18</v>
      </c>
      <c r="ED375" s="26">
        <f t="shared" si="244"/>
        <v>8.9453076804842005E-19</v>
      </c>
      <c r="EE375" s="26">
        <f t="shared" si="241"/>
        <v>5.9407768565047467E-19</v>
      </c>
      <c r="EF375" s="26">
        <f t="shared" si="241"/>
        <v>3.9155120190599859E-19</v>
      </c>
      <c r="EG375" s="26">
        <f t="shared" si="241"/>
        <v>2.5612747793850859E-19</v>
      </c>
      <c r="EH375" s="26">
        <f t="shared" si="241"/>
        <v>1.6629172075112269E-19</v>
      </c>
      <c r="EI375" s="26">
        <f t="shared" si="241"/>
        <v>1.0716577559516776E-19</v>
      </c>
      <c r="EJ375" s="26">
        <f t="shared" si="241"/>
        <v>6.8554577035143212E-20</v>
      </c>
      <c r="EK375" s="26">
        <f t="shared" si="241"/>
        <v>4.3534658409179132E-20</v>
      </c>
      <c r="EL375" s="26">
        <f t="shared" si="241"/>
        <v>2.7445762910134454E-20</v>
      </c>
      <c r="EM375" s="26">
        <f t="shared" si="241"/>
        <v>1.7178283260300094E-20</v>
      </c>
      <c r="EN375" s="26">
        <f t="shared" si="241"/>
        <v>1.0675076026043593E-20</v>
      </c>
      <c r="EO375" s="26">
        <f t="shared" si="241"/>
        <v>6.5867490373460357E-21</v>
      </c>
      <c r="EP375" s="26">
        <f t="shared" si="241"/>
        <v>4.0355434242894673E-21</v>
      </c>
      <c r="EQ375" s="26">
        <f t="shared" si="242"/>
        <v>2.4551907546376232E-21</v>
      </c>
      <c r="ER375" s="26">
        <f t="shared" si="242"/>
        <v>1.4833444142602458E-21</v>
      </c>
      <c r="ES375" s="26">
        <f t="shared" si="242"/>
        <v>8.9000664855614172E-22</v>
      </c>
      <c r="ET375" s="26">
        <f t="shared" si="242"/>
        <v>5.3034642756428661E-22</v>
      </c>
      <c r="EU375" s="26">
        <f t="shared" si="242"/>
        <v>3.1387849794620126E-22</v>
      </c>
      <c r="EV375" s="26">
        <f t="shared" si="242"/>
        <v>1.8450965757648813E-22</v>
      </c>
      <c r="EW375" s="26">
        <f t="shared" si="242"/>
        <v>1.0773382690707674E-22</v>
      </c>
      <c r="EX375" s="26">
        <f t="shared" si="242"/>
        <v>6.2485619606105047E-23</v>
      </c>
      <c r="EY375" s="26">
        <f t="shared" si="242"/>
        <v>3.6001648382325193E-23</v>
      </c>
      <c r="EZ375" s="26">
        <f t="shared" si="242"/>
        <v>2.0606206639883051E-23</v>
      </c>
      <c r="FA375" s="26">
        <f t="shared" si="242"/>
        <v>1.1717254756012168E-23</v>
      </c>
      <c r="FB375" s="26">
        <f t="shared" si="242"/>
        <v>6.6194880764483615E-24</v>
      </c>
      <c r="FC375" s="26">
        <f t="shared" si="242"/>
        <v>3.7154545977484738E-24</v>
      </c>
      <c r="FD375" s="26">
        <f t="shared" si="242"/>
        <v>2.0720804487442946E-24</v>
      </c>
      <c r="FE375" s="26">
        <f t="shared" si="242"/>
        <v>1.148222923826472E-24</v>
      </c>
      <c r="FF375" s="26">
        <f t="shared" si="242"/>
        <v>6.3224933147407026E-25</v>
      </c>
      <c r="FG375" s="26">
        <f t="shared" ref="FG375:FH383" si="248">$B375*FG$221</f>
        <v>3.4594774741033742E-25</v>
      </c>
      <c r="FH375" s="26">
        <f t="shared" si="248"/>
        <v>1.8810908765437084E-25</v>
      </c>
    </row>
    <row r="376" spans="2:164" ht="19.2" customHeight="1" x14ac:dyDescent="0.3">
      <c r="B376" s="26">
        <f t="shared" si="224"/>
        <v>1.3390724670878328E-13</v>
      </c>
      <c r="C376" s="3">
        <v>153</v>
      </c>
      <c r="D376" s="26">
        <f t="shared" si="236"/>
        <v>2.2038607733806969E-51</v>
      </c>
      <c r="E376" s="26">
        <f t="shared" si="236"/>
        <v>1.9173588728412062E-49</v>
      </c>
      <c r="F376" s="26">
        <f t="shared" si="236"/>
        <v>8.340511096859162E-48</v>
      </c>
      <c r="G376" s="26">
        <f t="shared" si="236"/>
        <v>2.4187482180891876E-46</v>
      </c>
      <c r="H376" s="26">
        <f t="shared" si="236"/>
        <v>5.2607773743439699E-45</v>
      </c>
      <c r="I376" s="26">
        <f t="shared" si="236"/>
        <v>9.1537526313585242E-44</v>
      </c>
      <c r="J376" s="26">
        <f t="shared" si="236"/>
        <v>1.3272941315469728E-42</v>
      </c>
      <c r="K376" s="26">
        <f t="shared" si="236"/>
        <v>1.6496369920655253E-41</v>
      </c>
      <c r="L376" s="26">
        <f t="shared" si="236"/>
        <v>1.7939802288712676E-40</v>
      </c>
      <c r="M376" s="26">
        <f t="shared" si="236"/>
        <v>1.7341808879088882E-39</v>
      </c>
      <c r="N376" s="26">
        <f t="shared" si="236"/>
        <v>1.5087373724807512E-38</v>
      </c>
      <c r="O376" s="26">
        <f t="shared" si="236"/>
        <v>1.1932741036893028E-37</v>
      </c>
      <c r="P376" s="26">
        <f t="shared" si="236"/>
        <v>8.6512372517475089E-37</v>
      </c>
      <c r="Q376" s="26">
        <f t="shared" si="236"/>
        <v>5.7896741607848794E-36</v>
      </c>
      <c r="R376" s="26">
        <f t="shared" si="236"/>
        <v>3.5978689427734482E-35</v>
      </c>
      <c r="S376" s="26">
        <f t="shared" si="236"/>
        <v>2.0867639868085993E-34</v>
      </c>
      <c r="T376" s="26">
        <f t="shared" si="247"/>
        <v>1.1346779178271774E-33</v>
      </c>
      <c r="U376" s="26">
        <f t="shared" si="247"/>
        <v>5.8068811088802202E-33</v>
      </c>
      <c r="V376" s="26">
        <f t="shared" si="247"/>
        <v>2.8066592026254544E-32</v>
      </c>
      <c r="W376" s="26">
        <f t="shared" si="247"/>
        <v>1.2851544769916586E-31</v>
      </c>
      <c r="X376" s="26">
        <f t="shared" si="247"/>
        <v>5.590421974913742E-31</v>
      </c>
      <c r="Y376" s="26">
        <f t="shared" si="247"/>
        <v>2.3160319610356903E-30</v>
      </c>
      <c r="Z376" s="26">
        <f t="shared" si="247"/>
        <v>9.1588536640956521E-30</v>
      </c>
      <c r="AA376" s="26">
        <f t="shared" si="247"/>
        <v>3.4644359512014104E-29</v>
      </c>
      <c r="AB376" s="26">
        <f t="shared" si="247"/>
        <v>1.2558580323105115E-28</v>
      </c>
      <c r="AC376" s="26">
        <f t="shared" si="247"/>
        <v>4.3703859524405841E-28</v>
      </c>
      <c r="AD376" s="26">
        <f t="shared" si="247"/>
        <v>1.4623983763935725E-27</v>
      </c>
      <c r="AE376" s="26">
        <f t="shared" si="247"/>
        <v>4.712172546157072E-27</v>
      </c>
      <c r="AF376" s="26">
        <f t="shared" si="247"/>
        <v>1.4641393268416703E-26</v>
      </c>
      <c r="AG376" s="26">
        <f t="shared" si="247"/>
        <v>4.392417980525005E-26</v>
      </c>
      <c r="AH376" s="26">
        <f t="shared" si="247"/>
        <v>1.273801214352243E-25</v>
      </c>
      <c r="AI376" s="26">
        <f t="shared" si="245"/>
        <v>3.5748614725369497E-25</v>
      </c>
      <c r="AJ376" s="26">
        <f t="shared" si="245"/>
        <v>9.7191546284598257E-25</v>
      </c>
      <c r="AK376" s="26">
        <f t="shared" si="245"/>
        <v>2.5623225838666834E-24</v>
      </c>
      <c r="AL376" s="26">
        <f t="shared" si="245"/>
        <v>6.5565313175412163E-24</v>
      </c>
      <c r="AM376" s="26">
        <f t="shared" si="245"/>
        <v>1.6297663560745263E-23</v>
      </c>
      <c r="AN376" s="26">
        <f t="shared" si="245"/>
        <v>3.9386020271801187E-23</v>
      </c>
      <c r="AO376" s="26">
        <f t="shared" si="245"/>
        <v>9.2610371990451595E-23</v>
      </c>
      <c r="AP376" s="26">
        <f t="shared" si="245"/>
        <v>2.1202900955708642E-22</v>
      </c>
      <c r="AQ376" s="26">
        <f t="shared" si="245"/>
        <v>4.7298779055042256E-22</v>
      </c>
      <c r="AR376" s="26">
        <f t="shared" si="245"/>
        <v>1.0287484444471716E-21</v>
      </c>
      <c r="AS376" s="26">
        <f t="shared" si="245"/>
        <v>2.1829540162659471E-21</v>
      </c>
      <c r="AT376" s="26">
        <f t="shared" si="245"/>
        <v>4.5218333194080277E-21</v>
      </c>
      <c r="AU376" s="26">
        <f t="shared" si="245"/>
        <v>9.1488255532209037E-21</v>
      </c>
      <c r="AV376" s="26">
        <f t="shared" si="245"/>
        <v>1.8089723252959433E-20</v>
      </c>
      <c r="AW376" s="26">
        <f t="shared" si="245"/>
        <v>3.4973464955721511E-20</v>
      </c>
      <c r="AX376" s="26">
        <f t="shared" si="245"/>
        <v>6.6145466329299486E-20</v>
      </c>
      <c r="AY376" s="26">
        <f t="shared" si="245"/>
        <v>1.2243948022657637E-19</v>
      </c>
      <c r="AZ376" s="26">
        <f t="shared" si="245"/>
        <v>2.2192155791066905E-19</v>
      </c>
      <c r="BA376" s="26">
        <f t="shared" si="245"/>
        <v>3.9402399057608617E-19</v>
      </c>
      <c r="BB376" s="26">
        <f t="shared" si="245"/>
        <v>6.8560174360239203E-19</v>
      </c>
      <c r="BC376" s="26">
        <f t="shared" si="245"/>
        <v>1.1695559155570192E-18</v>
      </c>
      <c r="BD376" s="26">
        <f t="shared" si="245"/>
        <v>1.9567570125665408E-18</v>
      </c>
      <c r="BE376" s="26">
        <f t="shared" si="245"/>
        <v>3.212035096099796E-18</v>
      </c>
      <c r="BF376" s="26">
        <f t="shared" si="245"/>
        <v>5.1749454326052388E-18</v>
      </c>
      <c r="BG376" s="26">
        <f t="shared" si="245"/>
        <v>8.1858227752119476E-18</v>
      </c>
      <c r="BH376" s="26">
        <f t="shared" si="245"/>
        <v>1.271726038291855E-17</v>
      </c>
      <c r="BI376" s="26">
        <f t="shared" si="245"/>
        <v>1.9410555321296754E-17</v>
      </c>
      <c r="BJ376" s="26">
        <f t="shared" si="245"/>
        <v>2.9115832981944972E-17</v>
      </c>
      <c r="BK376" s="26">
        <f t="shared" si="245"/>
        <v>4.2933516431003577E-17</v>
      </c>
      <c r="BL376" s="26">
        <f t="shared" si="245"/>
        <v>6.2253598824955412E-17</v>
      </c>
      <c r="BM376" s="26">
        <f t="shared" si="245"/>
        <v>8.878791963559214E-17</v>
      </c>
      <c r="BN376" s="26">
        <f t="shared" si="245"/>
        <v>1.2458950013381471E-16</v>
      </c>
      <c r="BO376" s="26">
        <f t="shared" si="245"/>
        <v>1.7205216685145826E-16</v>
      </c>
      <c r="BP376" s="26">
        <f t="shared" si="245"/>
        <v>2.338834143137017E-16</v>
      </c>
      <c r="BQ376" s="26">
        <f t="shared" si="245"/>
        <v>3.1304395454295399E-16</v>
      </c>
      <c r="BR376" s="26">
        <f t="shared" si="245"/>
        <v>4.1264884917025714E-16</v>
      </c>
      <c r="BS376" s="26">
        <f t="shared" si="245"/>
        <v>5.3582761011660331E-16</v>
      </c>
      <c r="BT376" s="26">
        <f t="shared" si="245"/>
        <v>6.8554414823741794E-16</v>
      </c>
      <c r="BU376" s="26">
        <f t="shared" si="245"/>
        <v>8.6438175212544217E-16</v>
      </c>
      <c r="BV376" s="26">
        <f t="shared" si="245"/>
        <v>1.0743030347844765E-15</v>
      </c>
      <c r="BW376" s="26">
        <f t="shared" si="245"/>
        <v>1.3163994933274594E-15</v>
      </c>
      <c r="BX376" s="26">
        <f t="shared" si="245"/>
        <v>1.5906493877706787E-15</v>
      </c>
      <c r="BY376" s="26">
        <f t="shared" si="245"/>
        <v>1.8957054347403999E-15</v>
      </c>
      <c r="BZ376" s="26">
        <f t="shared" si="245"/>
        <v>2.228734767870467E-15</v>
      </c>
      <c r="CA376" s="26">
        <f t="shared" si="245"/>
        <v>2.5853323307297434E-15</v>
      </c>
      <c r="CB376" s="26">
        <f t="shared" si="245"/>
        <v>2.9595251680722096E-15</v>
      </c>
      <c r="CC376" s="26">
        <f t="shared" si="245"/>
        <v>3.343879086003663E-15</v>
      </c>
      <c r="CD376" s="26">
        <f t="shared" si="245"/>
        <v>3.7297112882348584E-15</v>
      </c>
      <c r="CE376" s="26">
        <f t="shared" si="238"/>
        <v>4.1074035705877477E-15</v>
      </c>
      <c r="CF376" s="26">
        <f t="shared" si="238"/>
        <v>4.4668013830141765E-15</v>
      </c>
      <c r="CG376" s="26">
        <f t="shared" si="238"/>
        <v>4.7976755595337448E-15</v>
      </c>
      <c r="CH376" s="26">
        <f t="shared" si="238"/>
        <v>5.0902167521882448E-15</v>
      </c>
      <c r="CI376" s="26">
        <f t="shared" si="238"/>
        <v>5.33552840289611E-15</v>
      </c>
      <c r="CJ376" s="26">
        <f t="shared" si="238"/>
        <v>5.5260829887138273E-15</v>
      </c>
      <c r="CK376" s="26">
        <f t="shared" si="238"/>
        <v>5.6561084708012119E-15</v>
      </c>
      <c r="CL376" s="26">
        <f t="shared" si="238"/>
        <v>5.7218771739500643E-15</v>
      </c>
      <c r="CM376" s="26">
        <f t="shared" si="238"/>
        <v>5.7218771739500651E-15</v>
      </c>
      <c r="CN376" s="26">
        <f t="shared" si="238"/>
        <v>5.6568558424279042E-15</v>
      </c>
      <c r="CO376" s="26">
        <f t="shared" si="238"/>
        <v>5.5297354864182897E-15</v>
      </c>
      <c r="CP376" s="26">
        <f t="shared" si="238"/>
        <v>5.3454109702043442E-15</v>
      </c>
      <c r="CQ376" s="26">
        <f t="shared" si="238"/>
        <v>5.110447850634927E-15</v>
      </c>
      <c r="CR376" s="26">
        <f t="shared" si="238"/>
        <v>4.8327061196221572E-15</v>
      </c>
      <c r="CS376" s="26">
        <f t="shared" si="238"/>
        <v>4.5209186280336344E-15</v>
      </c>
      <c r="CT376" s="26">
        <f t="shared" si="238"/>
        <v>4.1842544748821932E-15</v>
      </c>
      <c r="CU376" s="26">
        <f t="shared" si="239"/>
        <v>3.8318962033131674E-15</v>
      </c>
      <c r="CV376" s="26">
        <f t="shared" si="239"/>
        <v>3.4726559342525498E-15</v>
      </c>
      <c r="CW376" s="26">
        <f t="shared" si="239"/>
        <v>3.1146501678347644E-15</v>
      </c>
      <c r="CX376" s="26">
        <f t="shared" si="239"/>
        <v>2.7650465775675916E-15</v>
      </c>
      <c r="CY376" s="26">
        <f t="shared" si="239"/>
        <v>2.4298894166503122E-15</v>
      </c>
      <c r="CZ376" s="26">
        <f t="shared" si="239"/>
        <v>2.1140037924857722E-15</v>
      </c>
      <c r="DA376" s="26">
        <f t="shared" si="239"/>
        <v>1.820973563824379E-15</v>
      </c>
      <c r="DB376" s="26">
        <f t="shared" si="239"/>
        <v>1.5531833338502016E-15</v>
      </c>
      <c r="DC376" s="26">
        <f t="shared" si="239"/>
        <v>1.3119121363589139E-15</v>
      </c>
      <c r="DD376" s="26">
        <f t="shared" si="239"/>
        <v>1.0974649602233196E-15</v>
      </c>
      <c r="DE376" s="26">
        <f t="shared" si="239"/>
        <v>9.0932810989932209E-16</v>
      </c>
      <c r="DF376" s="26">
        <f t="shared" si="239"/>
        <v>7.4633533548340476E-16</v>
      </c>
      <c r="DG376" s="26">
        <f t="shared" si="239"/>
        <v>6.0683340361734892E-16</v>
      </c>
      <c r="DH376" s="26">
        <f t="shared" si="239"/>
        <v>4.8883801958064276E-16</v>
      </c>
      <c r="DI376" s="26">
        <f t="shared" si="239"/>
        <v>3.901734651698704E-16</v>
      </c>
      <c r="DJ376" s="26">
        <f t="shared" si="239"/>
        <v>3.0859174063435203E-16</v>
      </c>
      <c r="DK376" s="26">
        <f t="shared" si="237"/>
        <v>2.4186920211881641E-16</v>
      </c>
      <c r="DL376" s="26">
        <f t="shared" si="237"/>
        <v>1.8788054093158126E-16</v>
      </c>
      <c r="DM376" s="26">
        <f t="shared" si="237"/>
        <v>1.4465138992077484E-16</v>
      </c>
      <c r="DN376" s="26">
        <f t="shared" si="237"/>
        <v>1.1039185020269651E-16</v>
      </c>
      <c r="DO376" s="26">
        <f t="shared" si="237"/>
        <v>8.35138345011705E-17</v>
      </c>
      <c r="DP376" s="26">
        <f t="shared" si="237"/>
        <v>6.2635375875877761E-17</v>
      </c>
      <c r="DQ376" s="26">
        <f t="shared" si="237"/>
        <v>4.6575023087190882E-17</v>
      </c>
      <c r="DR376" s="26">
        <f t="shared" si="237"/>
        <v>3.4339211937166505E-17</v>
      </c>
      <c r="DS376" s="26">
        <f t="shared" si="237"/>
        <v>2.5105138138936781E-17</v>
      </c>
      <c r="DT376" s="26">
        <f t="shared" si="237"/>
        <v>1.8201225150729089E-17</v>
      </c>
      <c r="DU376" s="26">
        <f t="shared" si="237"/>
        <v>1.3086831306722545E-17</v>
      </c>
      <c r="DV376" s="26">
        <f t="shared" si="237"/>
        <v>9.332412489220204E-18</v>
      </c>
      <c r="DW376" s="26">
        <f t="shared" si="237"/>
        <v>6.6009746874972464E-18</v>
      </c>
      <c r="DX376" s="26">
        <f t="shared" si="244"/>
        <v>4.6313290146149924E-18</v>
      </c>
      <c r="DY376" s="26">
        <f t="shared" si="244"/>
        <v>3.2234049941720535E-18</v>
      </c>
      <c r="DZ376" s="26">
        <f t="shared" si="244"/>
        <v>2.2256844007378379E-18</v>
      </c>
      <c r="EA376" s="26">
        <f t="shared" si="244"/>
        <v>1.5246814398755153E-18</v>
      </c>
      <c r="EB376" s="26">
        <f t="shared" si="244"/>
        <v>1.0363069161653945E-18</v>
      </c>
      <c r="EC376" s="26">
        <f t="shared" si="244"/>
        <v>6.9890466439061273E-19</v>
      </c>
      <c r="ED376" s="26">
        <f t="shared" si="244"/>
        <v>4.6772850616910363E-19</v>
      </c>
      <c r="EE376" s="26">
        <f t="shared" si="241"/>
        <v>3.1062885524207505E-19</v>
      </c>
      <c r="EF376" s="26">
        <f t="shared" si="241"/>
        <v>2.0473265459136971E-19</v>
      </c>
      <c r="EG376" s="26">
        <f t="shared" si="241"/>
        <v>1.3392286428157174E-19</v>
      </c>
      <c r="EH376" s="26">
        <f t="shared" si="241"/>
        <v>8.6949919346991349E-20</v>
      </c>
      <c r="EI376" s="26">
        <f t="shared" si="241"/>
        <v>5.603439246806099E-20</v>
      </c>
      <c r="EJ376" s="26">
        <f t="shared" si="241"/>
        <v>3.5845530475891503E-20</v>
      </c>
      <c r="EK376" s="26">
        <f t="shared" si="241"/>
        <v>2.2763220083230684E-20</v>
      </c>
      <c r="EL376" s="26">
        <f t="shared" si="241"/>
        <v>1.4350725704645316E-20</v>
      </c>
      <c r="EM376" s="26">
        <f t="shared" si="241"/>
        <v>8.982108894274465E-21</v>
      </c>
      <c r="EN376" s="26">
        <f t="shared" si="241"/>
        <v>5.5817390985848273E-21</v>
      </c>
      <c r="EO376" s="26">
        <f t="shared" si="241"/>
        <v>3.4440517842331857E-21</v>
      </c>
      <c r="EP376" s="26">
        <f t="shared" si="241"/>
        <v>2.1100880649879349E-21</v>
      </c>
      <c r="EQ376" s="26">
        <f t="shared" si="242"/>
        <v>1.2837598717059333E-21</v>
      </c>
      <c r="ER376" s="26">
        <f t="shared" si="242"/>
        <v>7.7560492248900941E-22</v>
      </c>
      <c r="ES376" s="26">
        <f t="shared" si="242"/>
        <v>4.6536295349340256E-22</v>
      </c>
      <c r="ET376" s="26">
        <f t="shared" si="242"/>
        <v>2.7730532160223849E-22</v>
      </c>
      <c r="EU376" s="26">
        <f t="shared" si="242"/>
        <v>1.6411947605029961E-22</v>
      </c>
      <c r="EV376" s="26">
        <f t="shared" si="242"/>
        <v>9.6475637948489527E-23</v>
      </c>
      <c r="EW376" s="26">
        <f t="shared" si="242"/>
        <v>5.6331412761869604E-23</v>
      </c>
      <c r="EX376" s="26">
        <f t="shared" si="242"/>
        <v>3.2672219401884653E-23</v>
      </c>
      <c r="EY376" s="26">
        <f t="shared" si="242"/>
        <v>1.8824391311019514E-23</v>
      </c>
      <c r="EZ376" s="26">
        <f t="shared" si="242"/>
        <v>1.0774487131964882E-23</v>
      </c>
      <c r="FA376" s="26">
        <f t="shared" si="242"/>
        <v>6.126669153470352E-24</v>
      </c>
      <c r="FB376" s="26">
        <f t="shared" si="242"/>
        <v>3.461170236051395E-24</v>
      </c>
      <c r="FC376" s="26">
        <f t="shared" si="242"/>
        <v>1.9427213582998356E-24</v>
      </c>
      <c r="FD376" s="26">
        <f t="shared" si="242"/>
        <v>1.0834407575133453E-24</v>
      </c>
      <c r="FE376" s="26">
        <f t="shared" si="242"/>
        <v>6.0037799938638431E-25</v>
      </c>
      <c r="FF376" s="26">
        <f t="shared" si="242"/>
        <v>3.3058788573807254E-25</v>
      </c>
      <c r="FG376" s="26">
        <f t="shared" si="248"/>
        <v>1.8088771106422684E-25</v>
      </c>
      <c r="FH376" s="26">
        <f t="shared" si="248"/>
        <v>9.8357692891173281E-26</v>
      </c>
    </row>
    <row r="377" spans="2:164" ht="19.2" customHeight="1" x14ac:dyDescent="0.3">
      <c r="B377" s="26">
        <f t="shared" si="224"/>
        <v>6.9562206082484902E-14</v>
      </c>
      <c r="C377" s="3">
        <v>154</v>
      </c>
      <c r="D377" s="26">
        <f t="shared" si="236"/>
        <v>1.1448627394185452E-51</v>
      </c>
      <c r="E377" s="26">
        <f t="shared" si="236"/>
        <v>9.9603058329413435E-50</v>
      </c>
      <c r="F377" s="26">
        <f t="shared" si="236"/>
        <v>4.3327330373294402E-48</v>
      </c>
      <c r="G377" s="26">
        <f t="shared" si="236"/>
        <v>1.2564925808255535E-46</v>
      </c>
      <c r="H377" s="26">
        <f t="shared" si="236"/>
        <v>2.732871363295572E-45</v>
      </c>
      <c r="I377" s="26">
        <f t="shared" si="236"/>
        <v>4.7551961721343034E-44</v>
      </c>
      <c r="J377" s="26">
        <f t="shared" si="236"/>
        <v>6.8950344495946715E-43</v>
      </c>
      <c r="K377" s="26">
        <f t="shared" si="236"/>
        <v>8.5695428159248164E-42</v>
      </c>
      <c r="L377" s="26">
        <f t="shared" si="236"/>
        <v>9.3193778123182855E-41</v>
      </c>
      <c r="M377" s="26">
        <f t="shared" si="236"/>
        <v>9.0087318852409887E-40</v>
      </c>
      <c r="N377" s="26">
        <f t="shared" si="236"/>
        <v>7.8375967401597556E-39</v>
      </c>
      <c r="O377" s="26">
        <f t="shared" si="236"/>
        <v>6.1988265126717106E-38</v>
      </c>
      <c r="P377" s="26">
        <f t="shared" si="236"/>
        <v>4.4941492216870235E-37</v>
      </c>
      <c r="Q377" s="26">
        <f t="shared" si="236"/>
        <v>3.0076229406674731E-36</v>
      </c>
      <c r="R377" s="26">
        <f t="shared" si="236"/>
        <v>1.8690228274147804E-35</v>
      </c>
      <c r="S377" s="26">
        <f t="shared" ref="S377" si="249">$B377*S$221</f>
        <v>1.0840332399005724E-34</v>
      </c>
      <c r="T377" s="26">
        <f t="shared" si="247"/>
        <v>5.8944307419593704E-34</v>
      </c>
      <c r="U377" s="26">
        <f t="shared" si="247"/>
        <v>3.0165616150027155E-33</v>
      </c>
      <c r="V377" s="26">
        <f t="shared" si="247"/>
        <v>1.4580047805846534E-32</v>
      </c>
      <c r="W377" s="26">
        <f t="shared" si="247"/>
        <v>6.6761271532034284E-32</v>
      </c>
      <c r="X377" s="26">
        <f t="shared" si="247"/>
        <v>2.9041153116435057E-31</v>
      </c>
      <c r="Y377" s="26">
        <f t="shared" si="247"/>
        <v>1.203133486252308E-30</v>
      </c>
      <c r="Z377" s="26">
        <f t="shared" si="247"/>
        <v>4.7578460592704742E-30</v>
      </c>
      <c r="AA377" s="26">
        <f t="shared" si="247"/>
        <v>1.7997069876370986E-29</v>
      </c>
      <c r="AB377" s="26">
        <f t="shared" si="247"/>
        <v>6.523937830184483E-29</v>
      </c>
      <c r="AC377" s="26">
        <f t="shared" si="247"/>
        <v>2.2703303649042024E-28</v>
      </c>
      <c r="AD377" s="26">
        <f t="shared" si="247"/>
        <v>7.5968746825640209E-28</v>
      </c>
      <c r="AE377" s="26">
        <f t="shared" si="247"/>
        <v>2.4478818421595209E-27</v>
      </c>
      <c r="AF377" s="26">
        <f t="shared" si="247"/>
        <v>7.6059185809956991E-27</v>
      </c>
      <c r="AG377" s="26">
        <f t="shared" si="247"/>
        <v>2.2817755742987066E-26</v>
      </c>
      <c r="AH377" s="26">
        <f t="shared" si="247"/>
        <v>6.6171491654662045E-26</v>
      </c>
      <c r="AI377" s="26">
        <f t="shared" si="245"/>
        <v>1.8570708948243916E-25</v>
      </c>
      <c r="AJ377" s="26">
        <f t="shared" si="245"/>
        <v>5.0489114953038114E-25</v>
      </c>
      <c r="AK377" s="26">
        <f t="shared" si="245"/>
        <v>1.3310766669437331E-24</v>
      </c>
      <c r="AL377" s="26">
        <f t="shared" si="245"/>
        <v>3.4059902948266096E-24</v>
      </c>
      <c r="AM377" s="26">
        <f t="shared" si="245"/>
        <v>8.4663187328546917E-24</v>
      </c>
      <c r="AN377" s="26">
        <f t="shared" si="245"/>
        <v>2.0460270271065575E-23</v>
      </c>
      <c r="AO377" s="26">
        <f t="shared" si="245"/>
        <v>4.8109284150884004E-23</v>
      </c>
      <c r="AP377" s="26">
        <f t="shared" si="245"/>
        <v>1.1014494002965542E-22</v>
      </c>
      <c r="AQ377" s="26">
        <f t="shared" si="245"/>
        <v>2.4570794314307691E-22</v>
      </c>
      <c r="AR377" s="26">
        <f t="shared" si="245"/>
        <v>5.3441477633619373E-22</v>
      </c>
      <c r="AS377" s="26">
        <f t="shared" si="245"/>
        <v>1.1340020863719219E-21</v>
      </c>
      <c r="AT377" s="26">
        <f t="shared" si="245"/>
        <v>2.3490043217704065E-21</v>
      </c>
      <c r="AU377" s="26">
        <f t="shared" si="245"/>
        <v>4.7526366510238517E-21</v>
      </c>
      <c r="AV377" s="26">
        <f t="shared" si="245"/>
        <v>9.3972588327062103E-21</v>
      </c>
      <c r="AW377" s="26">
        <f t="shared" si="245"/>
        <v>1.8168033743231977E-20</v>
      </c>
      <c r="AX377" s="26">
        <f t="shared" si="245"/>
        <v>3.4361281210025744E-20</v>
      </c>
      <c r="AY377" s="26">
        <f t="shared" si="245"/>
        <v>6.3604924793026759E-20</v>
      </c>
      <c r="AZ377" s="26">
        <f t="shared" si="245"/>
        <v>1.1528392618736067E-19</v>
      </c>
      <c r="BA377" s="26">
        <f t="shared" si="245"/>
        <v>2.0468778731225279E-19</v>
      </c>
      <c r="BB377" s="26">
        <f t="shared" si="245"/>
        <v>3.5615674992332098E-19</v>
      </c>
      <c r="BC377" s="26">
        <f t="shared" si="245"/>
        <v>6.0756151457507561E-19</v>
      </c>
      <c r="BD377" s="26">
        <f t="shared" si="245"/>
        <v>1.0164971493852173E-18</v>
      </c>
      <c r="BE377" s="26">
        <f t="shared" si="245"/>
        <v>1.6685896603115844E-18</v>
      </c>
      <c r="BF377" s="26">
        <f t="shared" si="245"/>
        <v>2.6882833416131143E-18</v>
      </c>
      <c r="BG377" s="26">
        <f t="shared" si="245"/>
        <v>4.2523754676425752E-18</v>
      </c>
      <c r="BH377" s="26">
        <f t="shared" si="245"/>
        <v>6.6063690300875666E-18</v>
      </c>
      <c r="BI377" s="26">
        <f t="shared" si="245"/>
        <v>1.0083405361712612E-17</v>
      </c>
      <c r="BJ377" s="26">
        <f t="shared" si="245"/>
        <v>1.5125108042568835E-17</v>
      </c>
      <c r="BK377" s="26">
        <f t="shared" si="245"/>
        <v>2.2303125418703183E-17</v>
      </c>
      <c r="BL377" s="26">
        <f t="shared" si="245"/>
        <v>3.2339531857119731E-17</v>
      </c>
      <c r="BM377" s="26">
        <f t="shared" si="245"/>
        <v>4.612359461589208E-17</v>
      </c>
      <c r="BN377" s="26">
        <f t="shared" si="245"/>
        <v>6.4721818251332389E-17</v>
      </c>
      <c r="BO377" s="26">
        <f t="shared" si="245"/>
        <v>8.9377749013744645E-17</v>
      </c>
      <c r="BP377" s="26">
        <f t="shared" si="245"/>
        <v>1.2149787756555948E-16</v>
      </c>
      <c r="BQ377" s="26">
        <f t="shared" si="245"/>
        <v>1.6262023612621005E-16</v>
      </c>
      <c r="BR377" s="26">
        <f t="shared" si="245"/>
        <v>2.1436303853000394E-16</v>
      </c>
      <c r="BS377" s="26">
        <f t="shared" si="245"/>
        <v>2.7835200525537869E-16</v>
      </c>
      <c r="BT377" s="26">
        <f t="shared" si="245"/>
        <v>3.5612683025320454E-16</v>
      </c>
      <c r="BU377" s="26">
        <f t="shared" si="245"/>
        <v>4.4902948162360681E-16</v>
      </c>
      <c r="BV377" s="26">
        <f t="shared" si="245"/>
        <v>5.5807949858933909E-16</v>
      </c>
      <c r="BW377" s="26">
        <f t="shared" si="245"/>
        <v>6.83843892637642E-16</v>
      </c>
      <c r="BX377" s="26">
        <f t="shared" si="245"/>
        <v>8.263113702704834E-16</v>
      </c>
      <c r="BY377" s="26">
        <f t="shared" si="245"/>
        <v>9.8478204402098814E-16</v>
      </c>
      <c r="BZ377" s="26">
        <f t="shared" si="245"/>
        <v>1.1577842949976467E-15</v>
      </c>
      <c r="CA377" s="26">
        <f t="shared" si="245"/>
        <v>1.343029782197271E-15</v>
      </c>
      <c r="CB377" s="26">
        <f t="shared" si="245"/>
        <v>1.537415671725825E-15</v>
      </c>
      <c r="CC377" s="26">
        <f t="shared" si="245"/>
        <v>1.7370800446772295E-15</v>
      </c>
      <c r="CD377" s="26">
        <f t="shared" si="245"/>
        <v>1.937512357524604E-15</v>
      </c>
      <c r="CE377" s="26">
        <f t="shared" si="238"/>
        <v>2.1337161405650664E-15</v>
      </c>
      <c r="CF377" s="26">
        <f t="shared" si="238"/>
        <v>2.32041630286451E-15</v>
      </c>
      <c r="CG377" s="26">
        <f t="shared" si="238"/>
        <v>2.4922989919655847E-15</v>
      </c>
      <c r="CH377" s="26">
        <f t="shared" si="238"/>
        <v>2.6442684426951951E-15</v>
      </c>
      <c r="CI377" s="26">
        <f t="shared" si="238"/>
        <v>2.7717030664395409E-15</v>
      </c>
      <c r="CJ377" s="26">
        <f t="shared" si="238"/>
        <v>2.8706924616695244E-15</v>
      </c>
      <c r="CK377" s="26">
        <f t="shared" si="238"/>
        <v>2.938238166649984E-15</v>
      </c>
      <c r="CL377" s="26">
        <f t="shared" si="238"/>
        <v>2.9724037267273096E-15</v>
      </c>
      <c r="CM377" s="26">
        <f t="shared" si="238"/>
        <v>2.97240372672731E-15</v>
      </c>
      <c r="CN377" s="26">
        <f t="shared" si="238"/>
        <v>2.9386264116508627E-15</v>
      </c>
      <c r="CO377" s="26">
        <f t="shared" si="238"/>
        <v>2.8725898630744399E-15</v>
      </c>
      <c r="CP377" s="26">
        <f t="shared" si="238"/>
        <v>2.7768368676386239E-15</v>
      </c>
      <c r="CQ377" s="26">
        <f t="shared" si="238"/>
        <v>2.654778104225939E-15</v>
      </c>
      <c r="CR377" s="26">
        <f t="shared" si="238"/>
        <v>2.5104966855180066E-15</v>
      </c>
      <c r="CS377" s="26">
        <f t="shared" si="238"/>
        <v>2.3485291574200723E-15</v>
      </c>
      <c r="CT377" s="26">
        <f t="shared" si="238"/>
        <v>2.1736386882504925E-15</v>
      </c>
      <c r="CU377" s="26">
        <f t="shared" si="239"/>
        <v>1.9905954302925566E-15</v>
      </c>
      <c r="CV377" s="26">
        <f t="shared" si="239"/>
        <v>1.8039771087026255E-15</v>
      </c>
      <c r="CW377" s="26">
        <f t="shared" si="239"/>
        <v>1.6180000871868925E-15</v>
      </c>
      <c r="CX377" s="26">
        <f t="shared" si="239"/>
        <v>1.4363878325026467E-15</v>
      </c>
      <c r="CY377" s="26">
        <f t="shared" si="239"/>
        <v>1.2622802164417222E-15</v>
      </c>
      <c r="CZ377" s="26">
        <f t="shared" si="239"/>
        <v>1.0981837883042985E-15</v>
      </c>
      <c r="DA377" s="26">
        <f t="shared" si="239"/>
        <v>9.459602928957824E-16</v>
      </c>
      <c r="DB377" s="26">
        <f t="shared" si="239"/>
        <v>8.0684848511698882E-16</v>
      </c>
      <c r="DC377" s="26">
        <f t="shared" si="239"/>
        <v>6.8151279810852749E-16</v>
      </c>
      <c r="DD377" s="26">
        <f t="shared" si="239"/>
        <v>5.7011166764847842E-16</v>
      </c>
      <c r="DE377" s="26">
        <f t="shared" si="239"/>
        <v>4.7237823890873934E-16</v>
      </c>
      <c r="DF377" s="26">
        <f t="shared" si="239"/>
        <v>3.8770666778358731E-16</v>
      </c>
      <c r="DG377" s="26">
        <f t="shared" si="239"/>
        <v>3.1523813174927254E-16</v>
      </c>
      <c r="DH377" s="26">
        <f t="shared" si="239"/>
        <v>2.5394182835358093E-16</v>
      </c>
      <c r="DI377" s="26">
        <f t="shared" si="239"/>
        <v>2.026875143739589E-16</v>
      </c>
      <c r="DJ377" s="26">
        <f t="shared" si="239"/>
        <v>1.6030739773213111E-16</v>
      </c>
      <c r="DK377" s="26">
        <f t="shared" si="237"/>
        <v>1.2564633876302168E-16</v>
      </c>
      <c r="DL377" s="26">
        <f t="shared" si="237"/>
        <v>9.7600281003418952E-17</v>
      </c>
      <c r="DM377" s="26">
        <f t="shared" si="237"/>
        <v>7.5143579179623382E-17</v>
      </c>
      <c r="DN377" s="26">
        <f t="shared" si="237"/>
        <v>5.7346415689712542E-17</v>
      </c>
      <c r="DO377" s="26">
        <f t="shared" si="237"/>
        <v>4.3383810130478228E-17</v>
      </c>
      <c r="DP377" s="26">
        <f t="shared" si="237"/>
        <v>3.2537857597858613E-17</v>
      </c>
      <c r="DQ377" s="26">
        <f t="shared" si="237"/>
        <v>2.4194817188151134E-17</v>
      </c>
      <c r="DR377" s="26">
        <f t="shared" si="237"/>
        <v>1.7838551655670931E-17</v>
      </c>
      <c r="DS377" s="26">
        <f t="shared" si="237"/>
        <v>1.3041630202045096E-17</v>
      </c>
      <c r="DT377" s="26">
        <f t="shared" si="237"/>
        <v>9.4551818964826551E-18</v>
      </c>
      <c r="DU377" s="26">
        <f t="shared" si="237"/>
        <v>6.7983539255701617E-18</v>
      </c>
      <c r="DV377" s="26">
        <f t="shared" si="237"/>
        <v>4.848006487906605E-18</v>
      </c>
      <c r="DW377" s="26">
        <f t="shared" si="237"/>
        <v>3.4290777597388336E-18</v>
      </c>
      <c r="DX377" s="26">
        <f t="shared" si="244"/>
        <v>2.4058852023974015E-18</v>
      </c>
      <c r="DY377" s="26">
        <f t="shared" si="244"/>
        <v>1.6744961008686012E-18</v>
      </c>
      <c r="DZ377" s="26">
        <f t="shared" si="244"/>
        <v>1.1561996886949821E-18</v>
      </c>
      <c r="EA377" s="26">
        <f t="shared" si="244"/>
        <v>7.9204230642884015E-19</v>
      </c>
      <c r="EB377" s="26">
        <f t="shared" si="244"/>
        <v>5.383412551508549E-19</v>
      </c>
      <c r="EC377" s="26">
        <f t="shared" si="244"/>
        <v>3.6306735812499408E-19</v>
      </c>
      <c r="ED377" s="26">
        <f t="shared" si="244"/>
        <v>2.4297584736057363E-19</v>
      </c>
      <c r="EE377" s="26">
        <f t="shared" si="241"/>
        <v>1.6136563908679243E-19</v>
      </c>
      <c r="EF377" s="26">
        <f t="shared" si="241"/>
        <v>1.0635462576175062E-19</v>
      </c>
      <c r="EG377" s="26">
        <f t="shared" si="241"/>
        <v>6.9570319107310069E-20</v>
      </c>
      <c r="EH377" s="26">
        <f t="shared" si="241"/>
        <v>4.5168789271164392E-20</v>
      </c>
      <c r="EI377" s="26">
        <f t="shared" si="241"/>
        <v>2.9108775308083664E-20</v>
      </c>
      <c r="EJ377" s="26">
        <f t="shared" si="241"/>
        <v>1.8621054792670931E-20</v>
      </c>
      <c r="EK377" s="26">
        <f t="shared" si="241"/>
        <v>1.1825049393886084E-20</v>
      </c>
      <c r="EL377" s="26">
        <f t="shared" si="241"/>
        <v>7.454922443971601E-21</v>
      </c>
      <c r="EM377" s="26">
        <f t="shared" si="241"/>
        <v>4.6660305944282994E-21</v>
      </c>
      <c r="EN377" s="26">
        <f t="shared" si="241"/>
        <v>2.8996047265375762E-21</v>
      </c>
      <c r="EO377" s="26">
        <f t="shared" si="241"/>
        <v>1.7891178099912675E-21</v>
      </c>
      <c r="EP377" s="26">
        <f t="shared" si="241"/>
        <v>1.0961496441495778E-21</v>
      </c>
      <c r="EQ377" s="26">
        <f t="shared" si="242"/>
        <v>6.6688824504204409E-22</v>
      </c>
      <c r="ER377" s="26">
        <f t="shared" si="242"/>
        <v>4.0291164804623915E-22</v>
      </c>
      <c r="ES377" s="26">
        <f t="shared" si="242"/>
        <v>2.417469888277419E-22</v>
      </c>
      <c r="ET377" s="26">
        <f t="shared" si="242"/>
        <v>1.4405471252064355E-22</v>
      </c>
      <c r="EU377" s="26">
        <f t="shared" si="242"/>
        <v>8.5256870675480411E-23</v>
      </c>
      <c r="EV377" s="26">
        <f t="shared" si="242"/>
        <v>5.0117214518695916E-23</v>
      </c>
      <c r="EW377" s="26">
        <f t="shared" si="242"/>
        <v>2.9263071564607623E-23</v>
      </c>
      <c r="EX377" s="26">
        <f t="shared" si="242"/>
        <v>1.6972581507472567E-23</v>
      </c>
      <c r="EY377" s="26">
        <f t="shared" si="242"/>
        <v>9.7789045771530052E-24</v>
      </c>
      <c r="EZ377" s="26">
        <f t="shared" si="242"/>
        <v>5.5971361724492962E-24</v>
      </c>
      <c r="FA377" s="26">
        <f t="shared" si="242"/>
        <v>3.1826852745300566E-24</v>
      </c>
      <c r="FB377" s="26">
        <f t="shared" si="242"/>
        <v>1.798010512234493E-24</v>
      </c>
      <c r="FC377" s="26">
        <f t="shared" si="242"/>
        <v>1.0092059004155002E-24</v>
      </c>
      <c r="FD377" s="26">
        <f t="shared" si="242"/>
        <v>5.6282636753940087E-25</v>
      </c>
      <c r="FE377" s="26">
        <f t="shared" si="242"/>
        <v>3.1188467500591429E-25</v>
      </c>
      <c r="FF377" s="26">
        <f t="shared" si="242"/>
        <v>1.7173396661718074E-25</v>
      </c>
      <c r="FG377" s="26">
        <f t="shared" si="248"/>
        <v>9.3967642111286779E-26</v>
      </c>
      <c r="FH377" s="26">
        <f t="shared" si="248"/>
        <v>5.109490539801215E-26</v>
      </c>
    </row>
    <row r="378" spans="2:164" ht="19.2" customHeight="1" x14ac:dyDescent="0.3">
      <c r="B378" s="26">
        <f t="shared" si="224"/>
        <v>3.5903074107088769E-14</v>
      </c>
      <c r="C378" s="3">
        <v>155</v>
      </c>
      <c r="D378" s="26">
        <f t="shared" ref="D378:S383" si="250">$B378*D$221</f>
        <v>5.9089689776440697E-52</v>
      </c>
      <c r="E378" s="26">
        <f t="shared" si="250"/>
        <v>5.1408030105503402E-50</v>
      </c>
      <c r="F378" s="26">
        <f t="shared" si="250"/>
        <v>2.2362493095893752E-48</v>
      </c>
      <c r="G378" s="26">
        <f t="shared" si="250"/>
        <v>6.4851229978092698E-47</v>
      </c>
      <c r="H378" s="26">
        <f t="shared" si="250"/>
        <v>1.4105142520235127E-45</v>
      </c>
      <c r="I378" s="26">
        <f t="shared" si="250"/>
        <v>2.4542947985209162E-44</v>
      </c>
      <c r="J378" s="26">
        <f t="shared" si="250"/>
        <v>3.5587274578552933E-43</v>
      </c>
      <c r="K378" s="26">
        <f t="shared" si="250"/>
        <v>4.4229898404772984E-42</v>
      </c>
      <c r="L378" s="26">
        <f t="shared" si="250"/>
        <v>4.8100014515190866E-41</v>
      </c>
      <c r="M378" s="26">
        <f t="shared" si="250"/>
        <v>4.6496680698017728E-40</v>
      </c>
      <c r="N378" s="26">
        <f t="shared" si="250"/>
        <v>4.0452112207275922E-39</v>
      </c>
      <c r="O378" s="26">
        <f t="shared" si="250"/>
        <v>3.1993943291208639E-38</v>
      </c>
      <c r="P378" s="26">
        <f t="shared" si="250"/>
        <v>2.3195608886126433E-37</v>
      </c>
      <c r="Q378" s="26">
        <f t="shared" si="250"/>
        <v>1.5523215177638479E-36</v>
      </c>
      <c r="R378" s="26">
        <f t="shared" si="250"/>
        <v>9.6465694318181639E-36</v>
      </c>
      <c r="S378" s="26">
        <f t="shared" si="250"/>
        <v>5.5950102704545336E-35</v>
      </c>
      <c r="T378" s="26">
        <f t="shared" si="247"/>
        <v>3.0422868345596568E-34</v>
      </c>
      <c r="U378" s="26">
        <f t="shared" si="247"/>
        <v>1.5569350270981665E-33</v>
      </c>
      <c r="V378" s="26">
        <f t="shared" si="247"/>
        <v>7.5251859643078443E-33</v>
      </c>
      <c r="W378" s="26">
        <f t="shared" si="247"/>
        <v>3.4457430468146526E-32</v>
      </c>
      <c r="X378" s="26">
        <f t="shared" si="247"/>
        <v>1.4988982253643812E-31</v>
      </c>
      <c r="Y378" s="26">
        <f t="shared" si="247"/>
        <v>6.2097212193667141E-31</v>
      </c>
      <c r="Z378" s="26">
        <f t="shared" si="247"/>
        <v>2.4556624822041014E-30</v>
      </c>
      <c r="AA378" s="26">
        <f t="shared" si="247"/>
        <v>9.2888102587720665E-30</v>
      </c>
      <c r="AB378" s="26">
        <f t="shared" si="247"/>
        <v>3.3671937188048744E-29</v>
      </c>
      <c r="AC378" s="26">
        <f t="shared" si="247"/>
        <v>1.1717834141440976E-28</v>
      </c>
      <c r="AD378" s="26">
        <f t="shared" si="247"/>
        <v>3.9209675780975364E-28</v>
      </c>
      <c r="AE378" s="26">
        <f t="shared" si="247"/>
        <v>1.2634228862758742E-27</v>
      </c>
      <c r="AF378" s="26">
        <f t="shared" si="247"/>
        <v>3.9256353966429182E-27</v>
      </c>
      <c r="AG378" s="26">
        <f t="shared" si="247"/>
        <v>1.1776906189928738E-26</v>
      </c>
      <c r="AH378" s="26">
        <f t="shared" si="247"/>
        <v>3.4153027950793114E-26</v>
      </c>
      <c r="AI378" s="26">
        <f t="shared" si="245"/>
        <v>9.5848820378032541E-26</v>
      </c>
      <c r="AJ378" s="26">
        <f t="shared" si="245"/>
        <v>2.6058898040277584E-25</v>
      </c>
      <c r="AK378" s="26">
        <f t="shared" si="245"/>
        <v>6.8700731197095502E-25</v>
      </c>
      <c r="AL378" s="26">
        <f t="shared" si="245"/>
        <v>1.7579304747492075E-24</v>
      </c>
      <c r="AM378" s="26">
        <f t="shared" si="245"/>
        <v>4.3697128943765891E-24</v>
      </c>
      <c r="AN378" s="26">
        <f t="shared" si="245"/>
        <v>1.0560139494743459E-23</v>
      </c>
      <c r="AO378" s="26">
        <f t="shared" si="245"/>
        <v>2.4830598271423856E-23</v>
      </c>
      <c r="AP378" s="26">
        <f t="shared" si="245"/>
        <v>5.6849001305628268E-23</v>
      </c>
      <c r="AQ378" s="26">
        <f t="shared" si="245"/>
        <v>1.2681700291255509E-22</v>
      </c>
      <c r="AR378" s="26">
        <f t="shared" si="245"/>
        <v>2.7582698133480801E-22</v>
      </c>
      <c r="AS378" s="26">
        <f t="shared" si="245"/>
        <v>5.8529139941776269E-22</v>
      </c>
      <c r="AT378" s="26">
        <f t="shared" si="245"/>
        <v>1.212389327365364E-21</v>
      </c>
      <c r="AU378" s="26">
        <f t="shared" si="245"/>
        <v>2.4529737553671347E-21</v>
      </c>
      <c r="AV378" s="26">
        <f t="shared" si="245"/>
        <v>4.8501981072031766E-21</v>
      </c>
      <c r="AW378" s="26">
        <f t="shared" si="245"/>
        <v>9.3770496739261265E-21</v>
      </c>
      <c r="AX378" s="26">
        <f t="shared" si="245"/>
        <v>1.77348548180777E-20</v>
      </c>
      <c r="AY378" s="26">
        <f t="shared" si="245"/>
        <v>3.2828348280271678E-20</v>
      </c>
      <c r="AZ378" s="26">
        <f t="shared" si="245"/>
        <v>5.9501381257992254E-20</v>
      </c>
      <c r="BA378" s="26">
        <f t="shared" si="245"/>
        <v>1.0564530958051694E-19</v>
      </c>
      <c r="BB378" s="26">
        <f t="shared" si="245"/>
        <v>1.8382283867010007E-19</v>
      </c>
      <c r="BC378" s="26">
        <f t="shared" si="245"/>
        <v>3.1358013655487587E-19</v>
      </c>
      <c r="BD378" s="26">
        <f t="shared" si="245"/>
        <v>5.2464369000527031E-19</v>
      </c>
      <c r="BE378" s="26">
        <f t="shared" si="245"/>
        <v>8.6120756661242555E-19</v>
      </c>
      <c r="BF378" s="26">
        <f t="shared" si="245"/>
        <v>1.3875010795422443E-18</v>
      </c>
      <c r="BG378" s="26">
        <f t="shared" si="245"/>
        <v>2.1947744349122837E-18</v>
      </c>
      <c r="BH378" s="26">
        <f t="shared" si="245"/>
        <v>3.4097388542387238E-18</v>
      </c>
      <c r="BI378" s="26">
        <f t="shared" si="245"/>
        <v>5.2043382512064783E-18</v>
      </c>
      <c r="BJ378" s="26">
        <f t="shared" si="245"/>
        <v>7.8065073768096747E-18</v>
      </c>
      <c r="BK378" s="26">
        <f t="shared" si="245"/>
        <v>1.1511290538685445E-17</v>
      </c>
      <c r="BL378" s="26">
        <f t="shared" si="245"/>
        <v>1.6691371281093957E-17</v>
      </c>
      <c r="BM378" s="26">
        <f t="shared" si="245"/>
        <v>2.3805726253363513E-17</v>
      </c>
      <c r="BN378" s="26">
        <f t="shared" si="245"/>
        <v>3.3404809420042326E-17</v>
      </c>
      <c r="BO378" s="26">
        <f t="shared" si="245"/>
        <v>4.6130451103867932E-17</v>
      </c>
      <c r="BP378" s="26">
        <f t="shared" si="245"/>
        <v>6.2708581969320656E-17</v>
      </c>
      <c r="BQ378" s="26">
        <f t="shared" si="245"/>
        <v>8.393302509739824E-17</v>
      </c>
      <c r="BR378" s="26">
        <f t="shared" si="245"/>
        <v>1.1063898762838849E-16</v>
      </c>
      <c r="BS378" s="26">
        <f t="shared" si="245"/>
        <v>1.4366555109954945E-16</v>
      </c>
      <c r="BT378" s="26">
        <f t="shared" si="245"/>
        <v>1.8380739625971738E-16</v>
      </c>
      <c r="BU378" s="26">
        <f t="shared" si="245"/>
        <v>2.3175715180573117E-16</v>
      </c>
      <c r="BV378" s="26">
        <f t="shared" si="245"/>
        <v>2.8804103152997976E-16</v>
      </c>
      <c r="BW378" s="26">
        <f t="shared" si="245"/>
        <v>3.5295168652265186E-16</v>
      </c>
      <c r="BX378" s="26">
        <f t="shared" si="245"/>
        <v>4.2648328788153734E-16</v>
      </c>
      <c r="BY378" s="26">
        <f t="shared" si="245"/>
        <v>5.0827460336566828E-16</v>
      </c>
      <c r="BZ378" s="26">
        <f t="shared" si="245"/>
        <v>5.9756608774071734E-16</v>
      </c>
      <c r="CA378" s="26">
        <f t="shared" si="245"/>
        <v>6.9317666177923255E-16</v>
      </c>
      <c r="CB378" s="26">
        <f t="shared" si="245"/>
        <v>7.935048628262275E-16</v>
      </c>
      <c r="CC378" s="26">
        <f t="shared" si="245"/>
        <v>8.9655744241404866E-16</v>
      </c>
      <c r="CD378" s="26">
        <f t="shared" si="245"/>
        <v>1.000006378077209E-15</v>
      </c>
      <c r="CE378" s="26">
        <f t="shared" si="238"/>
        <v>1.1012728467432535E-15</v>
      </c>
      <c r="CF378" s="26">
        <f t="shared" si="238"/>
        <v>1.1976342208332885E-15</v>
      </c>
      <c r="CG378" s="26">
        <f t="shared" si="238"/>
        <v>1.2863478668209393E-15</v>
      </c>
      <c r="CH378" s="26">
        <f t="shared" si="238"/>
        <v>1.3647837123588024E-15</v>
      </c>
      <c r="CI378" s="26">
        <f t="shared" si="238"/>
        <v>1.4305564213881417E-15</v>
      </c>
      <c r="CJ378" s="26">
        <f t="shared" si="238"/>
        <v>1.4816477221520038E-15</v>
      </c>
      <c r="CK378" s="26">
        <f t="shared" si="238"/>
        <v>1.5165100214967569E-15</v>
      </c>
      <c r="CL378" s="26">
        <f t="shared" si="238"/>
        <v>1.5341438589560217E-15</v>
      </c>
      <c r="CM378" s="26">
        <f t="shared" si="238"/>
        <v>1.5341438589560219E-15</v>
      </c>
      <c r="CN378" s="26">
        <f t="shared" si="238"/>
        <v>1.5167104060133396E-15</v>
      </c>
      <c r="CO378" s="26">
        <f t="shared" si="238"/>
        <v>1.4826270261029279E-15</v>
      </c>
      <c r="CP378" s="26">
        <f t="shared" si="238"/>
        <v>1.4332061252328297E-15</v>
      </c>
      <c r="CQ378" s="26">
        <f t="shared" si="238"/>
        <v>1.3702080537940249E-15</v>
      </c>
      <c r="CR378" s="26">
        <f t="shared" si="238"/>
        <v>1.2957402247834796E-15</v>
      </c>
      <c r="CS378" s="26">
        <f t="shared" si="238"/>
        <v>1.2121440812490625E-15</v>
      </c>
      <c r="CT378" s="26">
        <f t="shared" ref="CT378" si="251">$B378*CT$221</f>
        <v>1.1218780326454087E-15</v>
      </c>
      <c r="CU378" s="26">
        <f t="shared" si="239"/>
        <v>1.0274040930542167E-15</v>
      </c>
      <c r="CV378" s="26">
        <f t="shared" si="239"/>
        <v>9.3108495933038176E-16</v>
      </c>
      <c r="CW378" s="26">
        <f t="shared" si="239"/>
        <v>8.3509681919322986E-16</v>
      </c>
      <c r="CX378" s="26">
        <f t="shared" si="239"/>
        <v>7.4136146193684553E-16</v>
      </c>
      <c r="CY378" s="26">
        <f t="shared" si="239"/>
        <v>6.5149946655056245E-16</v>
      </c>
      <c r="CZ378" s="26">
        <f t="shared" si="239"/>
        <v>5.6680453589898937E-16</v>
      </c>
      <c r="DA378" s="26">
        <f t="shared" si="239"/>
        <v>4.8823757052685255E-16</v>
      </c>
      <c r="DB378" s="26">
        <f t="shared" si="239"/>
        <v>4.1643792780231432E-16</v>
      </c>
      <c r="DC378" s="26">
        <f t="shared" si="239"/>
        <v>3.5174854095923791E-16</v>
      </c>
      <c r="DD378" s="26">
        <f t="shared" si="239"/>
        <v>2.9425118330243871E-16</v>
      </c>
      <c r="DE378" s="26">
        <f t="shared" si="239"/>
        <v>2.43808123307735E-16</v>
      </c>
      <c r="DF378" s="26">
        <f t="shared" si="239"/>
        <v>2.0010666724314067E-16</v>
      </c>
      <c r="DG378" s="26">
        <f t="shared" si="239"/>
        <v>1.6270355187059132E-16</v>
      </c>
      <c r="DH378" s="26">
        <f t="shared" si="239"/>
        <v>1.3106675011797649E-16</v>
      </c>
      <c r="DI378" s="26">
        <f t="shared" si="239"/>
        <v>1.0461291064462333E-16</v>
      </c>
      <c r="DJ378" s="26">
        <f t="shared" ref="DJ378:DW383" si="252">$B378*DJ$221</f>
        <v>8.2739302055292993E-17</v>
      </c>
      <c r="DK378" s="26">
        <f t="shared" si="237"/>
        <v>6.4849723232526927E-17</v>
      </c>
      <c r="DL378" s="26">
        <f t="shared" si="237"/>
        <v>5.0374338582409484E-17</v>
      </c>
      <c r="DM378" s="26">
        <f t="shared" si="237"/>
        <v>3.8783782802386034E-17</v>
      </c>
      <c r="DN378" s="26">
        <f t="shared" si="237"/>
        <v>2.9598150033399844E-17</v>
      </c>
      <c r="DO378" s="26">
        <f t="shared" si="237"/>
        <v>2.2391643938311213E-17</v>
      </c>
      <c r="DP378" s="26">
        <f t="shared" si="237"/>
        <v>1.679373295373338E-17</v>
      </c>
      <c r="DQ378" s="26">
        <f t="shared" si="237"/>
        <v>1.2487647580981158E-17</v>
      </c>
      <c r="DR378" s="26">
        <f t="shared" si="237"/>
        <v>9.2069944029268777E-18</v>
      </c>
      <c r="DS378" s="26">
        <f t="shared" si="237"/>
        <v>6.7311639752490422E-18</v>
      </c>
      <c r="DT378" s="26">
        <f t="shared" si="237"/>
        <v>4.8800938820555346E-18</v>
      </c>
      <c r="DU378" s="26">
        <f t="shared" si="237"/>
        <v>3.5088278325523209E-18</v>
      </c>
      <c r="DV378" s="26">
        <f t="shared" si="237"/>
        <v>2.5021968969840395E-18</v>
      </c>
      <c r="DW378" s="26">
        <f t="shared" si="237"/>
        <v>1.7698465856716456E-18</v>
      </c>
      <c r="DX378" s="26">
        <f t="shared" si="244"/>
        <v>1.2417472012373612E-18</v>
      </c>
      <c r="DY378" s="26">
        <f t="shared" si="244"/>
        <v>8.6425605206120844E-19</v>
      </c>
      <c r="DZ378" s="26">
        <f t="shared" si="244"/>
        <v>5.9674822642321302E-19</v>
      </c>
      <c r="EA378" s="26">
        <f t="shared" si="244"/>
        <v>4.0879602912456023E-19</v>
      </c>
      <c r="EB378" s="26">
        <f t="shared" si="244"/>
        <v>2.7785355104560091E-19</v>
      </c>
      <c r="EC378" s="26">
        <f t="shared" si="244"/>
        <v>1.8738960419354421E-19</v>
      </c>
      <c r="ED378" s="26">
        <f t="shared" si="244"/>
        <v>1.2540688896029533E-19</v>
      </c>
      <c r="EE378" s="26">
        <f t="shared" si="241"/>
        <v>8.3285491141569795E-20</v>
      </c>
      <c r="EF378" s="26">
        <f t="shared" si="241"/>
        <v>5.4892710070580637E-20</v>
      </c>
      <c r="EG378" s="26">
        <f t="shared" si="241"/>
        <v>3.5907261474740472E-20</v>
      </c>
      <c r="EH378" s="26">
        <f t="shared" si="241"/>
        <v>2.3312923494794387E-20</v>
      </c>
      <c r="EI378" s="26">
        <f t="shared" si="241"/>
        <v>1.5023884029978576E-20</v>
      </c>
      <c r="EJ378" s="26">
        <f t="shared" si="241"/>
        <v>9.6108669897655849E-21</v>
      </c>
      <c r="EK378" s="26">
        <f t="shared" si="241"/>
        <v>6.1032513000702007E-21</v>
      </c>
      <c r="EL378" s="26">
        <f t="shared" si="241"/>
        <v>3.8477019065659655E-21</v>
      </c>
      <c r="EM378" s="26">
        <f t="shared" si="241"/>
        <v>2.4082738551887854E-21</v>
      </c>
      <c r="EN378" s="26">
        <f t="shared" si="241"/>
        <v>1.4965701814387402E-21</v>
      </c>
      <c r="EO378" s="26">
        <f t="shared" si="241"/>
        <v>9.234156438664551E-22</v>
      </c>
      <c r="EP378" s="26">
        <f t="shared" si="241"/>
        <v>5.6575465504494006E-22</v>
      </c>
      <c r="EQ378" s="26">
        <f t="shared" si="242"/>
        <v>3.4420038453782718E-22</v>
      </c>
      <c r="ER378" s="26">
        <f t="shared" si="242"/>
        <v>2.0795439899160606E-22</v>
      </c>
      <c r="ES378" s="26">
        <f t="shared" si="242"/>
        <v>1.2477263939496282E-22</v>
      </c>
      <c r="ET378" s="26">
        <f t="shared" si="242"/>
        <v>7.4350819365493005E-23</v>
      </c>
      <c r="EU378" s="26">
        <f t="shared" si="242"/>
        <v>4.4003546155086408E-23</v>
      </c>
      <c r="EV378" s="26">
        <f t="shared" si="242"/>
        <v>2.5866949429004192E-23</v>
      </c>
      <c r="EW378" s="26">
        <f t="shared" si="242"/>
        <v>1.510352080753933E-23</v>
      </c>
      <c r="EX378" s="26">
        <f t="shared" si="242"/>
        <v>8.7600420683728872E-24</v>
      </c>
      <c r="EY378" s="26">
        <f t="shared" si="242"/>
        <v>5.0471765559499085E-24</v>
      </c>
      <c r="EZ378" s="26">
        <f t="shared" si="242"/>
        <v>2.8888444761028452E-24</v>
      </c>
      <c r="FA378" s="26">
        <f t="shared" si="242"/>
        <v>1.6426762707251808E-24</v>
      </c>
      <c r="FB378" s="26">
        <f t="shared" si="242"/>
        <v>9.2800542566941023E-25</v>
      </c>
      <c r="FC378" s="26">
        <f t="shared" si="242"/>
        <v>5.2088046473057766E-25</v>
      </c>
      <c r="FD378" s="26">
        <f t="shared" si="242"/>
        <v>2.9049102840743098E-25</v>
      </c>
      <c r="FE378" s="26">
        <f t="shared" si="242"/>
        <v>1.6097273548692257E-25</v>
      </c>
      <c r="FF378" s="26">
        <f t="shared" si="242"/>
        <v>8.8636885995963729E-26</v>
      </c>
      <c r="FG378" s="26">
        <f t="shared" si="248"/>
        <v>4.849942818647031E-26</v>
      </c>
      <c r="FH378" s="26">
        <f t="shared" si="248"/>
        <v>2.6371564076393214E-26</v>
      </c>
    </row>
    <row r="379" spans="2:164" ht="19.2" customHeight="1" x14ac:dyDescent="0.3">
      <c r="B379" s="26">
        <f t="shared" si="224"/>
        <v>1.8411832875430203E-14</v>
      </c>
      <c r="C379" s="3">
        <v>156</v>
      </c>
      <c r="D379" s="26">
        <f t="shared" si="250"/>
        <v>3.0302405013559438E-52</v>
      </c>
      <c r="E379" s="26">
        <f t="shared" si="250"/>
        <v>2.6363092361796707E-50</v>
      </c>
      <c r="F379" s="26">
        <f t="shared" si="250"/>
        <v>1.1467945177381451E-48</v>
      </c>
      <c r="G379" s="26">
        <f t="shared" si="250"/>
        <v>3.3257041014406631E-47</v>
      </c>
      <c r="H379" s="26">
        <f t="shared" si="250"/>
        <v>7.233406420633424E-46</v>
      </c>
      <c r="I379" s="26">
        <f t="shared" si="250"/>
        <v>1.2586127171902179E-44</v>
      </c>
      <c r="J379" s="26">
        <f t="shared" si="250"/>
        <v>1.8249884399257979E-43</v>
      </c>
      <c r="K379" s="26">
        <f t="shared" si="250"/>
        <v>2.2681999181934946E-42</v>
      </c>
      <c r="L379" s="26">
        <f t="shared" si="250"/>
        <v>2.4666674110354377E-41</v>
      </c>
      <c r="M379" s="26">
        <f t="shared" si="250"/>
        <v>2.3844451640009177E-40</v>
      </c>
      <c r="N379" s="26">
        <f t="shared" si="250"/>
        <v>2.074467292680824E-39</v>
      </c>
      <c r="O379" s="26">
        <f t="shared" si="250"/>
        <v>1.6407150405748078E-38</v>
      </c>
      <c r="P379" s="26">
        <f t="shared" si="250"/>
        <v>1.1895184044167443E-37</v>
      </c>
      <c r="Q379" s="26">
        <f t="shared" si="250"/>
        <v>7.960623168019761E-37</v>
      </c>
      <c r="R379" s="26">
        <f t="shared" si="250"/>
        <v>4.9469586829836915E-36</v>
      </c>
      <c r="S379" s="26">
        <f t="shared" si="250"/>
        <v>2.8692360361305401E-35</v>
      </c>
      <c r="T379" s="26">
        <f t="shared" si="247"/>
        <v>1.5601470946459834E-34</v>
      </c>
      <c r="U379" s="26">
        <f t="shared" si="247"/>
        <v>7.9842821902470354E-34</v>
      </c>
      <c r="V379" s="26">
        <f t="shared" si="247"/>
        <v>3.8590697252860878E-33</v>
      </c>
      <c r="W379" s="26">
        <f t="shared" si="247"/>
        <v>1.7670477163152128E-32</v>
      </c>
      <c r="X379" s="26">
        <f t="shared" si="247"/>
        <v>7.686657565971212E-32</v>
      </c>
      <c r="Y379" s="26">
        <f t="shared" si="247"/>
        <v>3.18447242018807E-31</v>
      </c>
      <c r="Z379" s="26">
        <f t="shared" si="247"/>
        <v>1.259314093438005E-30</v>
      </c>
      <c r="AA379" s="26">
        <f t="shared" si="247"/>
        <v>4.7634924403959481E-30</v>
      </c>
      <c r="AB379" s="26">
        <f t="shared" si="247"/>
        <v>1.7267660096435315E-29</v>
      </c>
      <c r="AC379" s="26">
        <f t="shared" si="247"/>
        <v>6.0091457135594957E-29</v>
      </c>
      <c r="AD379" s="26">
        <f t="shared" si="247"/>
        <v>2.0107526041525899E-28</v>
      </c>
      <c r="AE379" s="26">
        <f t="shared" si="247"/>
        <v>6.4790917244916859E-28</v>
      </c>
      <c r="AF379" s="26">
        <f t="shared" si="247"/>
        <v>2.0131463572527856E-27</v>
      </c>
      <c r="AG379" s="26">
        <f t="shared" si="247"/>
        <v>6.0394390717583491E-27</v>
      </c>
      <c r="AH379" s="26">
        <f t="shared" si="247"/>
        <v>1.7514373308099095E-26</v>
      </c>
      <c r="AI379" s="26">
        <f t="shared" si="247"/>
        <v>4.9153241219504044E-26</v>
      </c>
      <c r="AJ379" s="26">
        <f t="shared" si="245"/>
        <v>1.3363537456552653E-25</v>
      </c>
      <c r="AK379" s="26">
        <f t="shared" si="245"/>
        <v>3.5231144203638841E-25</v>
      </c>
      <c r="AL379" s="26">
        <f t="shared" si="245"/>
        <v>9.015028075636994E-25</v>
      </c>
      <c r="AM379" s="26">
        <f t="shared" si="245"/>
        <v>2.2408784073726179E-24</v>
      </c>
      <c r="AN379" s="26">
        <f t="shared" si="245"/>
        <v>5.4154561511505114E-24</v>
      </c>
      <c r="AO379" s="26">
        <f t="shared" si="245"/>
        <v>1.2733640139191766E-23</v>
      </c>
      <c r="AP379" s="26">
        <f t="shared" si="245"/>
        <v>2.9153334002886395E-23</v>
      </c>
      <c r="AQ379" s="26">
        <f t="shared" si="245"/>
        <v>6.5034360467977197E-23</v>
      </c>
      <c r="AR379" s="26">
        <f t="shared" si="245"/>
        <v>1.4144973401785077E-22</v>
      </c>
      <c r="AS379" s="26">
        <f t="shared" si="245"/>
        <v>3.0014943559885371E-22</v>
      </c>
      <c r="AT379" s="26">
        <f t="shared" si="245"/>
        <v>6.2173811659762478E-22</v>
      </c>
      <c r="AU379" s="26">
        <f t="shared" si="245"/>
        <v>1.2579352591626376E-21</v>
      </c>
      <c r="AV379" s="26">
        <f t="shared" si="245"/>
        <v>2.4872810806170224E-21</v>
      </c>
      <c r="AW379" s="26">
        <f t="shared" si="245"/>
        <v>4.8087434225262356E-21</v>
      </c>
      <c r="AX379" s="26">
        <f t="shared" si="245"/>
        <v>9.0947973426039806E-21</v>
      </c>
      <c r="AY379" s="26">
        <f t="shared" ref="AY379:BN383" si="253">$B379*AY$221</f>
        <v>1.6835050400139381E-20</v>
      </c>
      <c r="AZ379" s="26">
        <f t="shared" si="253"/>
        <v>3.0513528850252546E-20</v>
      </c>
      <c r="BA379" s="26">
        <f t="shared" si="253"/>
        <v>5.4177081836162727E-20</v>
      </c>
      <c r="BB379" s="26">
        <f t="shared" si="253"/>
        <v>9.4268122394923443E-20</v>
      </c>
      <c r="BC379" s="26">
        <f t="shared" si="253"/>
        <v>1.6081032643839847E-19</v>
      </c>
      <c r="BD379" s="26">
        <f t="shared" si="253"/>
        <v>2.6904804615654983E-19</v>
      </c>
      <c r="BE379" s="26">
        <f t="shared" si="253"/>
        <v>4.416449059550916E-19</v>
      </c>
      <c r="BF379" s="26">
        <f t="shared" si="253"/>
        <v>7.1153901514987132E-19</v>
      </c>
      <c r="BG379" s="26">
        <f t="shared" si="253"/>
        <v>1.1255253512370727E-18</v>
      </c>
      <c r="BH379" s="26">
        <f t="shared" si="253"/>
        <v>1.7485840278147365E-18</v>
      </c>
      <c r="BI379" s="26">
        <f t="shared" si="253"/>
        <v>2.6688914108751267E-18</v>
      </c>
      <c r="BJ379" s="26">
        <f t="shared" si="253"/>
        <v>4.0033371163126684E-18</v>
      </c>
      <c r="BK379" s="26">
        <f t="shared" si="253"/>
        <v>5.9032259172746081E-18</v>
      </c>
      <c r="BL379" s="26">
        <f t="shared" si="253"/>
        <v>8.5596775800482122E-18</v>
      </c>
      <c r="BM379" s="26">
        <f t="shared" si="253"/>
        <v>1.2208064745314664E-17</v>
      </c>
      <c r="BN379" s="26">
        <f t="shared" si="253"/>
        <v>1.7130671497457663E-17</v>
      </c>
      <c r="BO379" s="26">
        <f t="shared" ref="BO379:CD383" si="254">$B379*BO$221</f>
        <v>2.3656641591727228E-17</v>
      </c>
      <c r="BP379" s="26">
        <f t="shared" si="254"/>
        <v>3.2158247163754291E-17</v>
      </c>
      <c r="BQ379" s="26">
        <f t="shared" si="254"/>
        <v>4.3042576973024895E-17</v>
      </c>
      <c r="BR379" s="26">
        <f t="shared" si="254"/>
        <v>5.6737942373532752E-17</v>
      </c>
      <c r="BS379" s="26">
        <f t="shared" si="254"/>
        <v>7.3674641589512791E-17</v>
      </c>
      <c r="BT379" s="26">
        <f t="shared" si="254"/>
        <v>9.4260203210111808E-17</v>
      </c>
      <c r="BU379" s="26">
        <f t="shared" si="254"/>
        <v>1.1884982143883691E-16</v>
      </c>
      <c r="BV379" s="26">
        <f t="shared" si="254"/>
        <v>1.4771334950255425E-16</v>
      </c>
      <c r="BW379" s="26">
        <f t="shared" si="254"/>
        <v>1.8100086488341186E-16</v>
      </c>
      <c r="BX379" s="26">
        <f t="shared" si="254"/>
        <v>2.1870937840078915E-16</v>
      </c>
      <c r="BY379" s="26">
        <f t="shared" si="254"/>
        <v>2.6065364275162571E-16</v>
      </c>
      <c r="BZ379" s="26">
        <f t="shared" si="254"/>
        <v>3.0644414755934329E-16</v>
      </c>
      <c r="CA379" s="26">
        <f t="shared" si="254"/>
        <v>3.5547521116883842E-16</v>
      </c>
      <c r="CB379" s="26">
        <f t="shared" si="254"/>
        <v>4.069255706801181E-16</v>
      </c>
      <c r="CC379" s="26">
        <f t="shared" si="254"/>
        <v>4.5977304739182145E-16</v>
      </c>
      <c r="CD379" s="26">
        <f t="shared" si="254"/>
        <v>5.1282378362933981E-16</v>
      </c>
      <c r="CE379" s="26">
        <f t="shared" ref="CE379:CT383" si="255">$B379*CE$221</f>
        <v>5.6475530602218327E-16</v>
      </c>
      <c r="CF379" s="26">
        <f t="shared" si="255"/>
        <v>6.1417139529912444E-16</v>
      </c>
      <c r="CG379" s="26">
        <f t="shared" si="255"/>
        <v>6.5966557272868914E-16</v>
      </c>
      <c r="CH379" s="26">
        <f t="shared" si="255"/>
        <v>6.9988908326092674E-16</v>
      </c>
      <c r="CI379" s="26">
        <f t="shared" si="255"/>
        <v>7.33618677634947E-16</v>
      </c>
      <c r="CJ379" s="26">
        <f t="shared" si="255"/>
        <v>7.5981934469333792E-16</v>
      </c>
      <c r="CK379" s="26">
        <f t="shared" si="255"/>
        <v>7.7769744692141654E-16</v>
      </c>
      <c r="CL379" s="26">
        <f t="shared" si="255"/>
        <v>7.8674044049027031E-16</v>
      </c>
      <c r="CM379" s="26">
        <f t="shared" si="255"/>
        <v>7.8674044049027041E-16</v>
      </c>
      <c r="CN379" s="26">
        <f t="shared" si="255"/>
        <v>7.7780020821197182E-16</v>
      </c>
      <c r="CO379" s="26">
        <f t="shared" si="255"/>
        <v>7.60321551847658E-16</v>
      </c>
      <c r="CP379" s="26">
        <f t="shared" si="255"/>
        <v>7.349775001194024E-16</v>
      </c>
      <c r="CQ379" s="26">
        <f t="shared" si="255"/>
        <v>7.0267079681745121E-16</v>
      </c>
      <c r="CR379" s="26">
        <f t="shared" si="255"/>
        <v>6.6448216655563292E-16</v>
      </c>
      <c r="CS379" s="26">
        <f t="shared" si="255"/>
        <v>6.2161234935849578E-16</v>
      </c>
      <c r="CT379" s="26">
        <f t="shared" si="255"/>
        <v>5.7532206802328858E-16</v>
      </c>
      <c r="CU379" s="26">
        <f t="shared" ref="CU379:DI383" si="256">$B379*CU$221</f>
        <v>5.2687389387395915E-16</v>
      </c>
      <c r="CV379" s="26">
        <f t="shared" si="256"/>
        <v>4.7747946632327445E-16</v>
      </c>
      <c r="CW379" s="26">
        <f t="shared" si="256"/>
        <v>4.2825477907345273E-16</v>
      </c>
      <c r="CX379" s="26">
        <f t="shared" si="256"/>
        <v>3.8018536509581955E-16</v>
      </c>
      <c r="CY379" s="26">
        <f t="shared" si="256"/>
        <v>3.3410229053875115E-16</v>
      </c>
      <c r="CZ379" s="26">
        <f t="shared" si="256"/>
        <v>2.9066899276871357E-16</v>
      </c>
      <c r="DA379" s="26">
        <f t="shared" si="256"/>
        <v>2.5037824129582272E-16</v>
      </c>
      <c r="DB379" s="26">
        <f t="shared" si="256"/>
        <v>2.1355791169349528E-16</v>
      </c>
      <c r="DC379" s="26">
        <f t="shared" si="256"/>
        <v>1.8038386715858418E-16</v>
      </c>
      <c r="DD379" s="26">
        <f t="shared" si="256"/>
        <v>1.5089804271919987E-16</v>
      </c>
      <c r="DE379" s="26">
        <f t="shared" si="256"/>
        <v>1.2502980682447991E-16</v>
      </c>
      <c r="DF379" s="26">
        <f t="shared" si="256"/>
        <v>1.0261880371443148E-16</v>
      </c>
      <c r="DG379" s="26">
        <f t="shared" si="256"/>
        <v>8.3437718907995845E-17</v>
      </c>
      <c r="DH379" s="26">
        <f t="shared" si="256"/>
        <v>6.7213718009218942E-17</v>
      </c>
      <c r="DI379" s="26">
        <f t="shared" si="256"/>
        <v>5.3647646484422411E-17</v>
      </c>
      <c r="DJ379" s="26">
        <f t="shared" si="252"/>
        <v>4.2430411310406808E-17</v>
      </c>
      <c r="DK379" s="26">
        <f t="shared" si="237"/>
        <v>3.32562683243729E-17</v>
      </c>
      <c r="DL379" s="26">
        <f t="shared" si="237"/>
        <v>2.5832994144825468E-17</v>
      </c>
      <c r="DM379" s="26">
        <f t="shared" si="237"/>
        <v>1.9889119385839059E-17</v>
      </c>
      <c r="DN379" s="26">
        <f t="shared" si="237"/>
        <v>1.5178538478666641E-17</v>
      </c>
      <c r="DO379" s="26">
        <f t="shared" si="237"/>
        <v>1.1482894327339124E-17</v>
      </c>
      <c r="DP379" s="26">
        <f t="shared" si="237"/>
        <v>8.6121707455043275E-18</v>
      </c>
      <c r="DQ379" s="26">
        <f t="shared" si="237"/>
        <v>6.4039218364006162E-18</v>
      </c>
      <c r="DR379" s="26">
        <f t="shared" si="237"/>
        <v>4.7215355912445698E-18</v>
      </c>
      <c r="DS379" s="26">
        <f t="shared" si="237"/>
        <v>3.4518789616661875E-18</v>
      </c>
      <c r="DT379" s="26">
        <f t="shared" si="237"/>
        <v>2.5026122472079754E-18</v>
      </c>
      <c r="DU379" s="26">
        <f t="shared" si="237"/>
        <v>1.7993988884883757E-18</v>
      </c>
      <c r="DV379" s="26">
        <f t="shared" si="237"/>
        <v>1.2831778958892556E-18</v>
      </c>
      <c r="DW379" s="26">
        <f t="shared" si="237"/>
        <v>9.0761363367777019E-19</v>
      </c>
      <c r="DX379" s="26">
        <f t="shared" si="244"/>
        <v>6.3679343653198233E-19</v>
      </c>
      <c r="DY379" s="26">
        <f t="shared" si="244"/>
        <v>4.4320823182626233E-19</v>
      </c>
      <c r="DZ379" s="26">
        <f t="shared" si="244"/>
        <v>3.0602473149908468E-19</v>
      </c>
      <c r="EA379" s="26">
        <f t="shared" si="244"/>
        <v>2.09638989294647E-19</v>
      </c>
      <c r="EB379" s="26">
        <f t="shared" si="244"/>
        <v>1.4248900053620609E-19</v>
      </c>
      <c r="EC379" s="26">
        <f t="shared" si="244"/>
        <v>9.6097232919766602E-20</v>
      </c>
      <c r="ED379" s="26">
        <f t="shared" si="244"/>
        <v>6.4311225107843982E-20</v>
      </c>
      <c r="EE379" s="26">
        <f t="shared" si="241"/>
        <v>4.2710508277728246E-20</v>
      </c>
      <c r="EF379" s="26">
        <f t="shared" si="241"/>
        <v>2.8150107728502993E-20</v>
      </c>
      <c r="EG379" s="26">
        <f t="shared" si="241"/>
        <v>1.8413980243456716E-20</v>
      </c>
      <c r="EH379" s="26">
        <f t="shared" si="241"/>
        <v>1.1955345381945882E-20</v>
      </c>
      <c r="EI379" s="26">
        <f t="shared" si="241"/>
        <v>7.7045559128095536E-21</v>
      </c>
      <c r="EJ379" s="26">
        <f t="shared" si="241"/>
        <v>4.9286497383413435E-21</v>
      </c>
      <c r="EK379" s="26">
        <f t="shared" si="241"/>
        <v>3.1298724615744731E-21</v>
      </c>
      <c r="EL379" s="26">
        <f t="shared" si="241"/>
        <v>1.9731804649056303E-21</v>
      </c>
      <c r="EM379" s="26">
        <f t="shared" si="241"/>
        <v>1.2350122334301506E-21</v>
      </c>
      <c r="EN379" s="26">
        <f t="shared" si="241"/>
        <v>7.6747188791730534E-22</v>
      </c>
      <c r="EO379" s="26">
        <f t="shared" si="241"/>
        <v>4.7354648403408126E-22</v>
      </c>
      <c r="EP379" s="26">
        <f t="shared" si="241"/>
        <v>2.9013059233073952E-22</v>
      </c>
      <c r="EQ379" s="26">
        <f t="shared" si="242"/>
        <v>1.7651301771170686E-22</v>
      </c>
      <c r="ER379" s="26">
        <f t="shared" si="242"/>
        <v>1.0664328153415732E-22</v>
      </c>
      <c r="ES379" s="26">
        <f t="shared" si="242"/>
        <v>6.3985968920493976E-23</v>
      </c>
      <c r="ET379" s="26">
        <f t="shared" si="242"/>
        <v>3.8128625315637574E-23</v>
      </c>
      <c r="EU379" s="26">
        <f t="shared" si="242"/>
        <v>2.2565921105172594E-23</v>
      </c>
      <c r="EV379" s="26">
        <f t="shared" si="242"/>
        <v>1.3265102271284249E-23</v>
      </c>
      <c r="EW379" s="26">
        <f t="shared" si="242"/>
        <v>7.7453952859176313E-24</v>
      </c>
      <c r="EX379" s="26">
        <f t="shared" si="242"/>
        <v>4.4923292658322653E-24</v>
      </c>
      <c r="EY379" s="26">
        <f t="shared" si="242"/>
        <v>2.5882956697179107E-24</v>
      </c>
      <c r="EZ379" s="26">
        <f t="shared" si="242"/>
        <v>1.4814587056937721E-24</v>
      </c>
      <c r="FA379" s="26">
        <f t="shared" si="242"/>
        <v>8.423980875513777E-25</v>
      </c>
      <c r="FB379" s="26">
        <f t="shared" si="242"/>
        <v>4.75900218292007E-25</v>
      </c>
      <c r="FC379" s="26">
        <f t="shared" si="242"/>
        <v>2.6711818704132282E-25</v>
      </c>
      <c r="FD379" s="26">
        <f t="shared" si="242"/>
        <v>1.4896975815765743E-25</v>
      </c>
      <c r="FE379" s="26">
        <f t="shared" si="242"/>
        <v>8.2550120762524679E-26</v>
      </c>
      <c r="FF379" s="26">
        <f t="shared" si="242"/>
        <v>4.5454813331263609E-26</v>
      </c>
      <c r="FG379" s="26">
        <f t="shared" si="248"/>
        <v>2.4871501634087425E-26</v>
      </c>
      <c r="FH379" s="26">
        <f t="shared" si="248"/>
        <v>1.3523879013535027E-26</v>
      </c>
    </row>
    <row r="380" spans="2:164" ht="19.2" customHeight="1" x14ac:dyDescent="0.3">
      <c r="B380" s="26">
        <f t="shared" si="224"/>
        <v>9.381825669009132E-15</v>
      </c>
      <c r="C380" s="3">
        <v>157</v>
      </c>
      <c r="D380" s="26">
        <f t="shared" si="250"/>
        <v>1.5440715930476329E-52</v>
      </c>
      <c r="E380" s="26">
        <f t="shared" si="250"/>
        <v>1.3433422859514405E-50</v>
      </c>
      <c r="F380" s="26">
        <f t="shared" si="250"/>
        <v>5.8435389438887072E-49</v>
      </c>
      <c r="G380" s="26">
        <f t="shared" si="250"/>
        <v>1.6946262937277465E-47</v>
      </c>
      <c r="H380" s="26">
        <f t="shared" si="250"/>
        <v>3.6858121888578397E-46</v>
      </c>
      <c r="I380" s="26">
        <f t="shared" si="250"/>
        <v>6.4133132086126516E-45</v>
      </c>
      <c r="J380" s="26">
        <f t="shared" si="250"/>
        <v>9.2993041524882523E-44</v>
      </c>
      <c r="K380" s="26">
        <f t="shared" si="250"/>
        <v>1.1557706589521128E-42</v>
      </c>
      <c r="L380" s="26">
        <f t="shared" si="250"/>
        <v>1.256900591610429E-41</v>
      </c>
      <c r="M380" s="26">
        <f t="shared" si="250"/>
        <v>1.2150039052234118E-40</v>
      </c>
      <c r="N380" s="26">
        <f t="shared" si="250"/>
        <v>1.0570533975443814E-39</v>
      </c>
      <c r="O380" s="26">
        <f t="shared" si="250"/>
        <v>8.3603314169417943E-39</v>
      </c>
      <c r="P380" s="26">
        <f t="shared" si="250"/>
        <v>6.0612402772828457E-38</v>
      </c>
      <c r="Q380" s="26">
        <f t="shared" si="250"/>
        <v>4.0563684932585249E-37</v>
      </c>
      <c r="R380" s="26">
        <f t="shared" si="250"/>
        <v>2.5207432779535031E-36</v>
      </c>
      <c r="S380" s="26">
        <f t="shared" si="250"/>
        <v>1.4620311012130314E-35</v>
      </c>
      <c r="T380" s="26">
        <f t="shared" si="247"/>
        <v>7.9497941128458694E-35</v>
      </c>
      <c r="U380" s="26">
        <f t="shared" si="247"/>
        <v>4.0684240459857994E-34</v>
      </c>
      <c r="V380" s="26">
        <f t="shared" si="247"/>
        <v>1.9664049555598133E-33</v>
      </c>
      <c r="W380" s="26">
        <f t="shared" si="247"/>
        <v>9.0040647965107443E-33</v>
      </c>
      <c r="X380" s="26">
        <f t="shared" si="247"/>
        <v>3.9167681864821928E-32</v>
      </c>
      <c r="Y380" s="26">
        <f t="shared" si="247"/>
        <v>1.6226611058283352E-31</v>
      </c>
      <c r="Z380" s="26">
        <f t="shared" si="247"/>
        <v>6.4168871003211212E-31</v>
      </c>
      <c r="AA380" s="26">
        <f t="shared" si="247"/>
        <v>2.4272572944693017E-30</v>
      </c>
      <c r="AB380" s="26">
        <f t="shared" si="247"/>
        <v>8.7988076924512208E-30</v>
      </c>
      <c r="AC380" s="26">
        <f t="shared" si="247"/>
        <v>3.0619850769730275E-29</v>
      </c>
      <c r="AD380" s="26">
        <f t="shared" si="247"/>
        <v>1.0245873142178924E-28</v>
      </c>
      <c r="AE380" s="26">
        <f t="shared" si="247"/>
        <v>3.301448012479879E-28</v>
      </c>
      <c r="AF380" s="26">
        <f t="shared" si="247"/>
        <v>1.0258070610205399E-27</v>
      </c>
      <c r="AG380" s="26">
        <f t="shared" si="247"/>
        <v>3.0774211830616155E-27</v>
      </c>
      <c r="AH380" s="26">
        <f t="shared" si="247"/>
        <v>8.924521430878625E-27</v>
      </c>
      <c r="AI380" s="26">
        <f t="shared" si="247"/>
        <v>2.5046237564078789E-26</v>
      </c>
      <c r="AJ380" s="26">
        <f t="shared" ref="AJ380:AY383" si="257">$B380*AJ$221</f>
        <v>6.8094458377339174E-26</v>
      </c>
      <c r="AK380" s="26">
        <f t="shared" si="257"/>
        <v>1.7952175390389432E-25</v>
      </c>
      <c r="AL380" s="26">
        <f t="shared" si="257"/>
        <v>4.5936448793055289E-25</v>
      </c>
      <c r="AM380" s="26">
        <f t="shared" si="257"/>
        <v>1.1418488699987996E-24</v>
      </c>
      <c r="AN380" s="26">
        <f t="shared" si="257"/>
        <v>2.7594681024971084E-24</v>
      </c>
      <c r="AO380" s="26">
        <f t="shared" si="257"/>
        <v>6.4884790518175369E-24</v>
      </c>
      <c r="AP380" s="26">
        <f t="shared" si="257"/>
        <v>1.4855202039687511E-23</v>
      </c>
      <c r="AQ380" s="26">
        <f t="shared" si="257"/>
        <v>3.3138527626995145E-23</v>
      </c>
      <c r="AR380" s="26">
        <f t="shared" si="257"/>
        <v>7.2076297588714618E-23</v>
      </c>
      <c r="AS380" s="26">
        <f t="shared" si="257"/>
        <v>1.529423875662967E-22</v>
      </c>
      <c r="AT380" s="26">
        <f t="shared" si="257"/>
        <v>3.1680923138732849E-22</v>
      </c>
      <c r="AU380" s="26">
        <f t="shared" si="257"/>
        <v>6.4098611931854903E-22</v>
      </c>
      <c r="AV380" s="26">
        <f t="shared" si="257"/>
        <v>1.2674043722889437E-21</v>
      </c>
      <c r="AW380" s="26">
        <f t="shared" si="257"/>
        <v>2.4503151197586203E-21</v>
      </c>
      <c r="AX380" s="26">
        <f t="shared" si="257"/>
        <v>4.6342916395434847E-21</v>
      </c>
      <c r="AY380" s="26">
        <f t="shared" si="257"/>
        <v>8.5783696306443738E-21</v>
      </c>
      <c r="AZ380" s="26">
        <f t="shared" si="253"/>
        <v>1.5548294955542883E-20</v>
      </c>
      <c r="BA380" s="26">
        <f t="shared" si="253"/>
        <v>2.7606156349637383E-20</v>
      </c>
      <c r="BB380" s="26">
        <f t="shared" si="253"/>
        <v>4.8034712048369201E-20</v>
      </c>
      <c r="BC380" s="26">
        <f t="shared" si="253"/>
        <v>8.1941567611923752E-20</v>
      </c>
      <c r="BD380" s="26">
        <f t="shared" si="253"/>
        <v>1.3709454581225632E-19</v>
      </c>
      <c r="BE380" s="26">
        <f t="shared" si="253"/>
        <v>2.2504199029559075E-19</v>
      </c>
      <c r="BF380" s="26">
        <f t="shared" si="253"/>
        <v>3.6256765103178588E-19</v>
      </c>
      <c r="BG380" s="26">
        <f t="shared" si="253"/>
        <v>5.7351610254119031E-19</v>
      </c>
      <c r="BH380" s="26">
        <f t="shared" si="253"/>
        <v>8.9099823073363413E-19</v>
      </c>
      <c r="BI380" s="26">
        <f t="shared" si="253"/>
        <v>1.3599446679618641E-18</v>
      </c>
      <c r="BJ380" s="26">
        <f t="shared" si="253"/>
        <v>2.0399170019427849E-18</v>
      </c>
      <c r="BK380" s="26">
        <f t="shared" si="253"/>
        <v>3.0080132062546131E-18</v>
      </c>
      <c r="BL380" s="26">
        <f t="shared" si="253"/>
        <v>4.3616191490692048E-18</v>
      </c>
      <c r="BM380" s="26">
        <f t="shared" si="253"/>
        <v>6.2206699339183742E-18</v>
      </c>
      <c r="BN380" s="26">
        <f t="shared" si="253"/>
        <v>8.7290045846919069E-18</v>
      </c>
      <c r="BO380" s="26">
        <f t="shared" si="254"/>
        <v>1.2054339664574528E-17</v>
      </c>
      <c r="BP380" s="26">
        <f t="shared" si="254"/>
        <v>1.6386367981531045E-17</v>
      </c>
      <c r="BQ380" s="26">
        <f t="shared" si="254"/>
        <v>2.1932523298356894E-17</v>
      </c>
      <c r="BR380" s="26">
        <f t="shared" si="254"/>
        <v>2.8911053438743146E-17</v>
      </c>
      <c r="BS380" s="26">
        <f t="shared" si="254"/>
        <v>3.7541218644338175E-17</v>
      </c>
      <c r="BT380" s="26">
        <f t="shared" si="254"/>
        <v>4.8030676794962002E-17</v>
      </c>
      <c r="BU380" s="26">
        <f t="shared" si="254"/>
        <v>6.056041856756093E-17</v>
      </c>
      <c r="BV380" s="26">
        <f t="shared" si="254"/>
        <v>7.5267948791111339E-17</v>
      </c>
      <c r="BW380" s="26">
        <f t="shared" si="254"/>
        <v>9.2229740067981648E-17</v>
      </c>
      <c r="BX380" s="26">
        <f t="shared" si="254"/>
        <v>1.1144426924881109E-16</v>
      </c>
      <c r="BY380" s="26">
        <f t="shared" si="254"/>
        <v>1.3281714280337774E-16</v>
      </c>
      <c r="BZ380" s="26">
        <f t="shared" si="254"/>
        <v>1.561498841066736E-16</v>
      </c>
      <c r="CA380" s="26">
        <f t="shared" si="254"/>
        <v>1.8113386556374147E-16</v>
      </c>
      <c r="CB380" s="26">
        <f t="shared" si="254"/>
        <v>2.073506092637569E-16</v>
      </c>
      <c r="CC380" s="26">
        <f t="shared" si="254"/>
        <v>2.3427925981749143E-16</v>
      </c>
      <c r="CD380" s="26">
        <f t="shared" si="254"/>
        <v>2.6131148210412527E-16</v>
      </c>
      <c r="CE380" s="26">
        <f t="shared" si="255"/>
        <v>2.8777340434251719E-16</v>
      </c>
      <c r="CF380" s="26">
        <f t="shared" si="255"/>
        <v>3.1295357722248749E-16</v>
      </c>
      <c r="CG380" s="26">
        <f t="shared" si="255"/>
        <v>3.3613532368341248E-16</v>
      </c>
      <c r="CH380" s="26">
        <f t="shared" si="255"/>
        <v>3.5663138000557201E-16</v>
      </c>
      <c r="CI380" s="26">
        <f t="shared" si="255"/>
        <v>3.7381843446367173E-16</v>
      </c>
      <c r="CJ380" s="26">
        <f t="shared" si="255"/>
        <v>3.8716909283737422E-16</v>
      </c>
      <c r="CK380" s="26">
        <f t="shared" si="255"/>
        <v>3.9627895384531249E-16</v>
      </c>
      <c r="CL380" s="26">
        <f t="shared" si="255"/>
        <v>4.0088684865746732E-16</v>
      </c>
      <c r="CM380" s="26">
        <f t="shared" si="255"/>
        <v>4.0088684865746737E-16</v>
      </c>
      <c r="CN380" s="26">
        <f t="shared" si="255"/>
        <v>3.9633131628635977E-16</v>
      </c>
      <c r="CO380" s="26">
        <f t="shared" si="255"/>
        <v>3.8742499457205965E-16</v>
      </c>
      <c r="CP380" s="26">
        <f t="shared" si="255"/>
        <v>3.7451082808632412E-16</v>
      </c>
      <c r="CQ380" s="26">
        <f t="shared" si="255"/>
        <v>3.5804881366494752E-16</v>
      </c>
      <c r="CR380" s="26">
        <f t="shared" si="255"/>
        <v>3.3858963900924372E-16</v>
      </c>
      <c r="CS380" s="26">
        <f t="shared" si="255"/>
        <v>3.1674514616993792E-16</v>
      </c>
      <c r="CT380" s="26">
        <f t="shared" si="255"/>
        <v>2.9315774166792123E-16</v>
      </c>
      <c r="CU380" s="26">
        <f t="shared" si="256"/>
        <v>2.684707739485174E-16</v>
      </c>
      <c r="CV380" s="26">
        <f t="shared" si="256"/>
        <v>2.4330163889084335E-16</v>
      </c>
      <c r="CW380" s="26">
        <f t="shared" si="256"/>
        <v>2.1821899570622053E-16</v>
      </c>
      <c r="CX380" s="26">
        <f t="shared" si="256"/>
        <v>1.9372502680041991E-16</v>
      </c>
      <c r="CY380" s="26">
        <f t="shared" si="256"/>
        <v>1.7024320537006631E-16</v>
      </c>
      <c r="CZ380" s="26">
        <f t="shared" si="256"/>
        <v>1.4811158867195771E-16</v>
      </c>
      <c r="DA380" s="26">
        <f t="shared" si="256"/>
        <v>1.2758126945010226E-16</v>
      </c>
      <c r="DB380" s="26">
        <f t="shared" si="256"/>
        <v>1.0881931806038105E-16</v>
      </c>
      <c r="DC380" s="26">
        <f t="shared" si="256"/>
        <v>9.1915346322846532E-17</v>
      </c>
      <c r="DD380" s="26">
        <f t="shared" si="256"/>
        <v>7.6890722404688749E-17</v>
      </c>
      <c r="DE380" s="26">
        <f t="shared" si="256"/>
        <v>6.3709455706742115E-17</v>
      </c>
      <c r="DF380" s="26">
        <f t="shared" si="256"/>
        <v>5.2289836287609012E-17</v>
      </c>
      <c r="DG380" s="26">
        <f t="shared" si="256"/>
        <v>4.2516035112355071E-17</v>
      </c>
      <c r="DH380" s="26">
        <f t="shared" si="256"/>
        <v>3.4249028284952732E-17</v>
      </c>
      <c r="DI380" s="26">
        <f t="shared" si="256"/>
        <v>2.7336380374228304E-17</v>
      </c>
      <c r="DJ380" s="26">
        <f t="shared" si="252"/>
        <v>2.1620591750526019E-17</v>
      </c>
      <c r="DK380" s="26">
        <f t="shared" si="237"/>
        <v>1.6945869209871744E-17</v>
      </c>
      <c r="DL380" s="26">
        <f t="shared" si="237"/>
        <v>1.316330911838256E-17</v>
      </c>
      <c r="DM380" s="26">
        <f t="shared" si="237"/>
        <v>1.0134583126542317E-17</v>
      </c>
      <c r="DN380" s="26">
        <f t="shared" si="237"/>
        <v>7.7342871228875523E-18</v>
      </c>
      <c r="DO380" s="26">
        <f t="shared" si="237"/>
        <v>5.8511563451410243E-18</v>
      </c>
      <c r="DP380" s="26">
        <f t="shared" si="237"/>
        <v>4.3883672588557601E-18</v>
      </c>
      <c r="DQ380" s="26">
        <f t="shared" si="237"/>
        <v>3.2631448847901616E-18</v>
      </c>
      <c r="DR380" s="26">
        <f t="shared" si="237"/>
        <v>2.4058780082775163E-18</v>
      </c>
      <c r="DS380" s="26">
        <f t="shared" si="237"/>
        <v>1.7589192161356579E-18</v>
      </c>
      <c r="DT380" s="26">
        <f t="shared" si="237"/>
        <v>1.2752164316983465E-18</v>
      </c>
      <c r="DU380" s="26">
        <f t="shared" si="237"/>
        <v>9.168911533698839E-19</v>
      </c>
      <c r="DV380" s="26">
        <f t="shared" si="237"/>
        <v>6.5384860937032901E-19</v>
      </c>
      <c r="DW380" s="26">
        <f t="shared" si="237"/>
        <v>4.6247828467657624E-19</v>
      </c>
      <c r="DX380" s="26">
        <f t="shared" si="244"/>
        <v>3.2448073199082288E-19</v>
      </c>
      <c r="DY380" s="26">
        <f t="shared" si="244"/>
        <v>2.2583858946561406E-19</v>
      </c>
      <c r="DZ380" s="26">
        <f t="shared" si="244"/>
        <v>1.5593616891673291E-19</v>
      </c>
      <c r="EA380" s="26">
        <f t="shared" si="244"/>
        <v>1.0682241492720993E-19</v>
      </c>
      <c r="EB380" s="26">
        <f t="shared" si="244"/>
        <v>7.2605860145838361E-20</v>
      </c>
      <c r="EC380" s="26">
        <f t="shared" si="244"/>
        <v>4.8966742889053626E-20</v>
      </c>
      <c r="ED380" s="26">
        <f t="shared" si="244"/>
        <v>3.2770051010366747E-20</v>
      </c>
      <c r="EE380" s="26">
        <f t="shared" si="241"/>
        <v>2.1763316319861785E-20</v>
      </c>
      <c r="EF380" s="26">
        <f t="shared" si="241"/>
        <v>1.4344003938090867E-20</v>
      </c>
      <c r="EG380" s="26">
        <f t="shared" si="241"/>
        <v>9.3829198692774186E-21</v>
      </c>
      <c r="EH380" s="26">
        <f t="shared" si="241"/>
        <v>6.0918957360234512E-21</v>
      </c>
      <c r="EI380" s="26">
        <f t="shared" si="241"/>
        <v>3.9258883632151059E-21</v>
      </c>
      <c r="EJ380" s="26">
        <f t="shared" si="241"/>
        <v>2.5114138794096316E-21</v>
      </c>
      <c r="EK380" s="26">
        <f t="shared" si="241"/>
        <v>1.5948394708659924E-21</v>
      </c>
      <c r="EL380" s="26">
        <f t="shared" si="241"/>
        <v>1.005442275111161E-21</v>
      </c>
      <c r="EM380" s="26">
        <f t="shared" si="241"/>
        <v>6.2930559665231353E-22</v>
      </c>
      <c r="EN380" s="26">
        <f t="shared" si="241"/>
        <v>3.9106847791965066E-22</v>
      </c>
      <c r="EO380" s="26">
        <f t="shared" si="241"/>
        <v>2.4129757148233726E-22</v>
      </c>
      <c r="EP380" s="26">
        <f t="shared" si="241"/>
        <v>1.4783724449974164E-22</v>
      </c>
      <c r="EQ380" s="26">
        <f t="shared" si="242"/>
        <v>8.9942938961380361E-23</v>
      </c>
      <c r="ER380" s="26">
        <f t="shared" si="242"/>
        <v>5.434052562250119E-23</v>
      </c>
      <c r="ES380" s="26">
        <f t="shared" si="242"/>
        <v>3.2604315373500506E-23</v>
      </c>
      <c r="ET380" s="26">
        <f t="shared" si="242"/>
        <v>1.9428598886949311E-23</v>
      </c>
      <c r="EU380" s="26">
        <f t="shared" si="242"/>
        <v>1.1498558524928847E-23</v>
      </c>
      <c r="EV380" s="26">
        <f t="shared" si="242"/>
        <v>6.7592877815461936E-24</v>
      </c>
      <c r="EW380" s="26">
        <f t="shared" si="242"/>
        <v>3.9466982348625341E-24</v>
      </c>
      <c r="EX380" s="26">
        <f t="shared" si="242"/>
        <v>2.2890849762202899E-24</v>
      </c>
      <c r="EY380" s="26">
        <f t="shared" si="242"/>
        <v>1.3188767743785688E-24</v>
      </c>
      <c r="EZ380" s="26">
        <f t="shared" si="242"/>
        <v>7.5488341691403293E-25</v>
      </c>
      <c r="FA380" s="26">
        <f t="shared" si="242"/>
        <v>4.2924743314720391E-25</v>
      </c>
      <c r="FB380" s="26">
        <f t="shared" si="242"/>
        <v>2.42496926518223E-25</v>
      </c>
      <c r="FC380" s="26">
        <f t="shared" si="242"/>
        <v>1.3611117811022979E-25</v>
      </c>
      <c r="FD380" s="26">
        <f t="shared" si="242"/>
        <v>7.5908157023011059E-26</v>
      </c>
      <c r="FE380" s="26">
        <f t="shared" si="242"/>
        <v>4.2063755802560845E-26</v>
      </c>
      <c r="FF380" s="26">
        <f t="shared" si="242"/>
        <v>2.316168832166326E-26</v>
      </c>
      <c r="FG380" s="26">
        <f t="shared" si="248"/>
        <v>1.2673376628834508E-26</v>
      </c>
      <c r="FH380" s="26">
        <f t="shared" si="248"/>
        <v>6.8911485419287588E-27</v>
      </c>
    </row>
    <row r="381" spans="2:164" ht="19.2" customHeight="1" x14ac:dyDescent="0.3">
      <c r="B381" s="26">
        <f t="shared" si="224"/>
        <v>4.7502914779792317E-15</v>
      </c>
      <c r="C381" s="3">
        <v>158</v>
      </c>
      <c r="D381" s="26">
        <f t="shared" si="250"/>
        <v>7.8180840154309284E-53</v>
      </c>
      <c r="E381" s="26">
        <f t="shared" si="250"/>
        <v>6.8017330934249079E-51</v>
      </c>
      <c r="F381" s="26">
        <f t="shared" si="250"/>
        <v>2.9587538956398047E-49</v>
      </c>
      <c r="G381" s="26">
        <f t="shared" si="250"/>
        <v>8.5803862973555412E-48</v>
      </c>
      <c r="H381" s="26">
        <f t="shared" si="250"/>
        <v>1.8662340196748255E-46</v>
      </c>
      <c r="I381" s="26">
        <f t="shared" si="250"/>
        <v>3.2472471942342026E-45</v>
      </c>
      <c r="J381" s="26">
        <f t="shared" si="250"/>
        <v>4.708508431639546E-44</v>
      </c>
      <c r="K381" s="26">
        <f t="shared" si="250"/>
        <v>5.8520033364663004E-43</v>
      </c>
      <c r="L381" s="26">
        <f t="shared" si="250"/>
        <v>6.3640536284071335E-42</v>
      </c>
      <c r="M381" s="26">
        <f t="shared" si="250"/>
        <v>6.1519185074602151E-41</v>
      </c>
      <c r="N381" s="26">
        <f t="shared" si="250"/>
        <v>5.3521691014904537E-40</v>
      </c>
      <c r="O381" s="26">
        <f t="shared" si="250"/>
        <v>4.233079198451474E-39</v>
      </c>
      <c r="P381" s="26">
        <f t="shared" si="250"/>
        <v>3.0689824188773414E-38</v>
      </c>
      <c r="Q381" s="26">
        <f t="shared" si="250"/>
        <v>2.0538574649409928E-37</v>
      </c>
      <c r="R381" s="26">
        <f t="shared" si="250"/>
        <v>1.2763257103561838E-36</v>
      </c>
      <c r="S381" s="26">
        <f t="shared" si="250"/>
        <v>7.4026891200658645E-36</v>
      </c>
      <c r="T381" s="26">
        <f t="shared" si="247"/>
        <v>4.0252122090358193E-35</v>
      </c>
      <c r="U381" s="26">
        <f t="shared" si="247"/>
        <v>2.0599615422712581E-34</v>
      </c>
      <c r="V381" s="26">
        <f t="shared" si="247"/>
        <v>9.9564807876444643E-34</v>
      </c>
      <c r="W381" s="26">
        <f t="shared" si="247"/>
        <v>4.5590201501319502E-33</v>
      </c>
      <c r="X381" s="26">
        <f t="shared" si="247"/>
        <v>1.9831737653074079E-32</v>
      </c>
      <c r="Y381" s="26">
        <f t="shared" si="247"/>
        <v>8.2160055991306803E-32</v>
      </c>
      <c r="Z381" s="26">
        <f t="shared" si="247"/>
        <v>3.2490567596562122E-31</v>
      </c>
      <c r="AA381" s="26">
        <f t="shared" si="247"/>
        <v>1.2289910351743104E-30</v>
      </c>
      <c r="AB381" s="26">
        <f t="shared" si="247"/>
        <v>4.4550925025068763E-30</v>
      </c>
      <c r="AC381" s="26">
        <f t="shared" si="247"/>
        <v>1.5503721908723943E-29</v>
      </c>
      <c r="AD381" s="26">
        <f t="shared" si="247"/>
        <v>5.1877838694575993E-29</v>
      </c>
      <c r="AE381" s="26">
        <f t="shared" si="247"/>
        <v>1.6716192468252285E-28</v>
      </c>
      <c r="AF381" s="26">
        <f t="shared" si="247"/>
        <v>5.1939598026355623E-28</v>
      </c>
      <c r="AG381" s="26">
        <f t="shared" si="247"/>
        <v>1.5581879407906666E-27</v>
      </c>
      <c r="AH381" s="26">
        <f t="shared" si="247"/>
        <v>4.5187450282929026E-27</v>
      </c>
      <c r="AI381" s="26">
        <f t="shared" si="247"/>
        <v>1.2681639272951084E-26</v>
      </c>
      <c r="AJ381" s="26">
        <f t="shared" si="257"/>
        <v>3.4478206773335742E-26</v>
      </c>
      <c r="AK381" s="26">
        <f t="shared" si="257"/>
        <v>9.089709058424884E-26</v>
      </c>
      <c r="AL381" s="26">
        <f t="shared" si="257"/>
        <v>2.3258961414204841E-25</v>
      </c>
      <c r="AM381" s="26">
        <f t="shared" si="257"/>
        <v>5.7815132658166156E-25</v>
      </c>
      <c r="AN381" s="26">
        <f t="shared" si="257"/>
        <v>1.3971990392390201E-24</v>
      </c>
      <c r="AO381" s="26">
        <f t="shared" si="257"/>
        <v>3.2853058490214855E-24</v>
      </c>
      <c r="AP381" s="26">
        <f t="shared" si="257"/>
        <v>7.5216212859176066E-24</v>
      </c>
      <c r="AQ381" s="26">
        <f t="shared" si="257"/>
        <v>1.6779001330123857E-23</v>
      </c>
      <c r="AR381" s="26">
        <f t="shared" si="257"/>
        <v>3.6494327893019481E-23</v>
      </c>
      <c r="AS381" s="26">
        <f t="shared" si="257"/>
        <v>7.7439183577870507E-23</v>
      </c>
      <c r="AT381" s="26">
        <f t="shared" si="257"/>
        <v>1.6040973741130301E-22</v>
      </c>
      <c r="AU381" s="26">
        <f t="shared" si="257"/>
        <v>3.2454993383217159E-22</v>
      </c>
      <c r="AV381" s="26">
        <f t="shared" si="257"/>
        <v>6.4172373280451822E-22</v>
      </c>
      <c r="AW381" s="26">
        <f t="shared" si="257"/>
        <v>1.2406658834220665E-21</v>
      </c>
      <c r="AX381" s="26">
        <f t="shared" si="257"/>
        <v>2.3464767795156508E-21</v>
      </c>
      <c r="AY381" s="26">
        <f t="shared" si="257"/>
        <v>4.3434782939970821E-21</v>
      </c>
      <c r="AZ381" s="26">
        <f t="shared" si="253"/>
        <v>7.8725544078696891E-21</v>
      </c>
      <c r="BA381" s="26">
        <f t="shared" si="253"/>
        <v>1.3977800683360478E-20</v>
      </c>
      <c r="BB381" s="26">
        <f t="shared" si="253"/>
        <v>2.432137318904731E-20</v>
      </c>
      <c r="BC381" s="26">
        <f t="shared" si="253"/>
        <v>4.148940132249238E-20</v>
      </c>
      <c r="BD381" s="26">
        <f t="shared" si="253"/>
        <v>6.94149599049388E-20</v>
      </c>
      <c r="BE381" s="26">
        <f t="shared" si="253"/>
        <v>1.1394531154206944E-19</v>
      </c>
      <c r="BF381" s="26">
        <f t="shared" si="253"/>
        <v>1.8357855748444562E-19</v>
      </c>
      <c r="BG381" s="26">
        <f t="shared" si="253"/>
        <v>2.9038790002085124E-19</v>
      </c>
      <c r="BH381" s="26">
        <f t="shared" si="253"/>
        <v>4.5113834467525061E-19</v>
      </c>
      <c r="BI381" s="26">
        <f t="shared" si="253"/>
        <v>6.8857957871485689E-19</v>
      </c>
      <c r="BJ381" s="26">
        <f t="shared" si="253"/>
        <v>1.0328693680722798E-18</v>
      </c>
      <c r="BK381" s="26">
        <f t="shared" si="253"/>
        <v>1.5230446613947165E-18</v>
      </c>
      <c r="BL381" s="26">
        <f t="shared" si="253"/>
        <v>2.2084147590223469E-18</v>
      </c>
      <c r="BM381" s="26">
        <f t="shared" si="253"/>
        <v>3.1497062956548229E-18</v>
      </c>
      <c r="BN381" s="26">
        <f t="shared" si="253"/>
        <v>4.4197491568059586E-18</v>
      </c>
      <c r="BO381" s="26">
        <f t="shared" si="254"/>
        <v>6.1034631213034606E-18</v>
      </c>
      <c r="BP381" s="26">
        <f t="shared" si="254"/>
        <v>8.296895180521916E-18</v>
      </c>
      <c r="BQ381" s="26">
        <f t="shared" si="254"/>
        <v>1.1105075087775465E-17</v>
      </c>
      <c r="BR381" s="26">
        <f t="shared" si="254"/>
        <v>1.4638508070249463E-17</v>
      </c>
      <c r="BS381" s="26">
        <f t="shared" si="254"/>
        <v>1.9008211971816493E-17</v>
      </c>
      <c r="BT381" s="26">
        <f t="shared" si="254"/>
        <v>2.4319330022765183E-17</v>
      </c>
      <c r="BU381" s="26">
        <f t="shared" si="254"/>
        <v>3.0663503072182261E-17</v>
      </c>
      <c r="BV381" s="26">
        <f t="shared" si="254"/>
        <v>3.8110353818283611E-17</v>
      </c>
      <c r="BW381" s="26">
        <f t="shared" si="254"/>
        <v>4.6698602566065916E-17</v>
      </c>
      <c r="BX381" s="26">
        <f t="shared" si="254"/>
        <v>5.6427478100662936E-17</v>
      </c>
      <c r="BY381" s="26">
        <f t="shared" si="254"/>
        <v>6.7249186229557268E-17</v>
      </c>
      <c r="BZ381" s="26">
        <f t="shared" si="254"/>
        <v>7.9063232459073977E-17</v>
      </c>
      <c r="CA381" s="26">
        <f t="shared" si="254"/>
        <v>9.1713349652525868E-17</v>
      </c>
      <c r="CB381" s="26">
        <f t="shared" si="254"/>
        <v>1.0498765026012841E-16</v>
      </c>
      <c r="CC381" s="26">
        <f t="shared" si="254"/>
        <v>1.1862241003417099E-16</v>
      </c>
      <c r="CD381" s="26">
        <f t="shared" si="254"/>
        <v>1.3230961119196005E-16</v>
      </c>
      <c r="CE381" s="26">
        <f t="shared" si="255"/>
        <v>1.4570805283165195E-16</v>
      </c>
      <c r="CF381" s="26">
        <f t="shared" si="255"/>
        <v>1.5845750745442154E-16</v>
      </c>
      <c r="CG381" s="26">
        <f t="shared" si="255"/>
        <v>1.7019510059919348E-16</v>
      </c>
      <c r="CH381" s="26">
        <f t="shared" si="255"/>
        <v>1.8057285063572979E-16</v>
      </c>
      <c r="CI381" s="26">
        <f t="shared" si="255"/>
        <v>1.8927515669046367E-16</v>
      </c>
      <c r="CJ381" s="26">
        <f t="shared" si="255"/>
        <v>1.9603498371512307E-16</v>
      </c>
      <c r="CK381" s="26">
        <f t="shared" si="255"/>
        <v>2.0064757156724363E-16</v>
      </c>
      <c r="CL381" s="26">
        <f t="shared" si="255"/>
        <v>2.0298068286453718E-16</v>
      </c>
      <c r="CM381" s="26">
        <f t="shared" si="255"/>
        <v>2.0298068286453721E-16</v>
      </c>
      <c r="CN381" s="26">
        <f t="shared" si="255"/>
        <v>2.00674084195622E-16</v>
      </c>
      <c r="CO381" s="26">
        <f t="shared" si="255"/>
        <v>1.9616455421369795E-16</v>
      </c>
      <c r="CP381" s="26">
        <f t="shared" si="255"/>
        <v>1.8962573573990794E-16</v>
      </c>
      <c r="CQ381" s="26">
        <f t="shared" si="255"/>
        <v>1.8129053856452752E-16</v>
      </c>
      <c r="CR381" s="26">
        <f t="shared" si="255"/>
        <v>1.7143779190341182E-16</v>
      </c>
      <c r="CS381" s="26">
        <f t="shared" si="255"/>
        <v>1.6037728919996601E-16</v>
      </c>
      <c r="CT381" s="26">
        <f t="shared" si="255"/>
        <v>1.4843429957869192E-16</v>
      </c>
      <c r="CU381" s="26">
        <f t="shared" si="256"/>
        <v>1.3593456908785474E-16</v>
      </c>
      <c r="CV381" s="26">
        <f t="shared" si="256"/>
        <v>1.231907032358681E-16</v>
      </c>
      <c r="CW381" s="26">
        <f t="shared" si="256"/>
        <v>1.104906307373251E-16</v>
      </c>
      <c r="CX381" s="26">
        <f t="shared" si="256"/>
        <v>9.8088621164768013E-17</v>
      </c>
      <c r="CY381" s="26">
        <f t="shared" si="256"/>
        <v>8.6199091326614471E-17</v>
      </c>
      <c r="CZ381" s="26">
        <f t="shared" si="256"/>
        <v>7.49932094541546E-17</v>
      </c>
      <c r="DA381" s="26">
        <f t="shared" si="256"/>
        <v>6.4598111113974803E-17</v>
      </c>
      <c r="DB381" s="26">
        <f t="shared" si="256"/>
        <v>5.5098388891331301E-17</v>
      </c>
      <c r="DC381" s="26">
        <f t="shared" si="256"/>
        <v>4.6539415859668389E-17</v>
      </c>
      <c r="DD381" s="26">
        <f t="shared" si="256"/>
        <v>3.8932011344145582E-17</v>
      </c>
      <c r="DE381" s="26">
        <f t="shared" si="256"/>
        <v>3.2257952256577774E-17</v>
      </c>
      <c r="DF381" s="26">
        <f t="shared" si="256"/>
        <v>2.6475866474738321E-17</v>
      </c>
      <c r="DG381" s="26">
        <f t="shared" si="256"/>
        <v>2.1527106386002226E-17</v>
      </c>
      <c r="DH381" s="26">
        <f t="shared" si="256"/>
        <v>1.734128014427959E-17</v>
      </c>
      <c r="DI381" s="26">
        <f t="shared" si="256"/>
        <v>1.3841205252773603E-17</v>
      </c>
      <c r="DJ381" s="26">
        <f t="shared" si="252"/>
        <v>1.0947135063557304E-17</v>
      </c>
      <c r="DK381" s="26">
        <f t="shared" si="237"/>
        <v>8.5801869417070758E-18</v>
      </c>
      <c r="DL381" s="26">
        <f t="shared" si="237"/>
        <v>6.6649666422189114E-18</v>
      </c>
      <c r="DM381" s="26">
        <f t="shared" si="237"/>
        <v>5.1314344944517244E-18</v>
      </c>
      <c r="DN381" s="26">
        <f t="shared" si="237"/>
        <v>3.9160947457657869E-18</v>
      </c>
      <c r="DO381" s="26">
        <f t="shared" si="237"/>
        <v>2.9626108076662942E-18</v>
      </c>
      <c r="DP381" s="26">
        <f t="shared" ref="DP381:DW381" si="258">$B381*DP$221</f>
        <v>2.2219581057497166E-18</v>
      </c>
      <c r="DQ381" s="26">
        <f t="shared" si="258"/>
        <v>1.6522252581215745E-18</v>
      </c>
      <c r="DR381" s="26">
        <f t="shared" si="258"/>
        <v>1.2181660801404951E-18</v>
      </c>
      <c r="DS381" s="26">
        <f t="shared" si="258"/>
        <v>8.9059200816993923E-19</v>
      </c>
      <c r="DT381" s="26">
        <f t="shared" si="258"/>
        <v>6.4567920592320319E-19</v>
      </c>
      <c r="DU381" s="26">
        <f t="shared" si="258"/>
        <v>4.6424868525056681E-19</v>
      </c>
      <c r="DV381" s="26">
        <f t="shared" si="258"/>
        <v>3.3106258702294614E-19</v>
      </c>
      <c r="DW381" s="26">
        <f t="shared" si="258"/>
        <v>2.3416622008940194E-19</v>
      </c>
      <c r="DX381" s="26">
        <f t="shared" si="244"/>
        <v>1.6429404151433807E-19</v>
      </c>
      <c r="DY381" s="26">
        <f t="shared" si="244"/>
        <v>1.1434865289397997E-19</v>
      </c>
      <c r="DZ381" s="26">
        <f t="shared" si="244"/>
        <v>7.8955022236319197E-20</v>
      </c>
      <c r="EA381" s="26">
        <f t="shared" si="244"/>
        <v>5.4087298697320624E-20</v>
      </c>
      <c r="EB381" s="26">
        <f t="shared" si="244"/>
        <v>3.6762460833335296E-20</v>
      </c>
      <c r="EC381" s="26">
        <f t="shared" si="244"/>
        <v>2.4793287538760935E-20</v>
      </c>
      <c r="ED381" s="26">
        <f t="shared" si="244"/>
        <v>1.6592430891324673E-20</v>
      </c>
      <c r="EE381" s="26">
        <f t="shared" si="241"/>
        <v>1.1019400668284274E-20</v>
      </c>
      <c r="EF381" s="26">
        <f t="shared" si="241"/>
        <v>7.2627868040965247E-21</v>
      </c>
      <c r="EG381" s="26">
        <f t="shared" si="241"/>
        <v>4.750845503431529E-21</v>
      </c>
      <c r="EH381" s="26">
        <f t="shared" si="241"/>
        <v>3.0845041701384075E-21</v>
      </c>
      <c r="EI381" s="26">
        <f t="shared" si="241"/>
        <v>1.9877915763114144E-21</v>
      </c>
      <c r="EJ381" s="26">
        <f t="shared" si="241"/>
        <v>1.271601964258021E-21</v>
      </c>
      <c r="EK381" s="26">
        <f t="shared" si="241"/>
        <v>8.0751365613466679E-22</v>
      </c>
      <c r="EL381" s="26">
        <f t="shared" si="241"/>
        <v>5.0908469625880761E-22</v>
      </c>
      <c r="EM381" s="26">
        <f t="shared" si="241"/>
        <v>3.1863574514040685E-22</v>
      </c>
      <c r="EN381" s="26">
        <f t="shared" si="241"/>
        <v>1.9800935590868073E-22</v>
      </c>
      <c r="EO381" s="26">
        <f t="shared" si="241"/>
        <v>1.2217598556067514E-22</v>
      </c>
      <c r="EP381" s="26">
        <f t="shared" si="241"/>
        <v>7.4854301012526212E-23</v>
      </c>
      <c r="EQ381" s="26">
        <f t="shared" si="242"/>
        <v>4.5540728588039967E-23</v>
      </c>
      <c r="ER381" s="26">
        <f t="shared" si="242"/>
        <v>2.7514190188607763E-23</v>
      </c>
      <c r="ES381" s="26">
        <f t="shared" si="242"/>
        <v>1.6508514113164549E-23</v>
      </c>
      <c r="ET381" s="26">
        <f t="shared" si="242"/>
        <v>9.8372652592146842E-24</v>
      </c>
      <c r="EU381" s="26">
        <f t="shared" si="242"/>
        <v>5.8220549493309695E-24</v>
      </c>
      <c r="EV381" s="26">
        <f t="shared" si="242"/>
        <v>3.4224241931878919E-24</v>
      </c>
      <c r="EW381" s="26">
        <f t="shared" si="242"/>
        <v>1.99832822018353E-24</v>
      </c>
      <c r="EX381" s="26">
        <f t="shared" si="242"/>
        <v>1.1590303677064573E-24</v>
      </c>
      <c r="EY381" s="26">
        <f t="shared" si="242"/>
        <v>6.6778570854610019E-25</v>
      </c>
      <c r="EZ381" s="26">
        <f t="shared" si="242"/>
        <v>3.822194516020359E-25</v>
      </c>
      <c r="FA381" s="26">
        <f t="shared" si="242"/>
        <v>2.1734047247959348E-25</v>
      </c>
      <c r="FB381" s="26">
        <f t="shared" si="242"/>
        <v>1.2278325393327551E-25</v>
      </c>
      <c r="FC381" s="26">
        <f t="shared" si="242"/>
        <v>6.8917052207710192E-26</v>
      </c>
      <c r="FD381" s="26">
        <f t="shared" si="242"/>
        <v>3.8434509885068278E-26</v>
      </c>
      <c r="FE381" s="26">
        <f t="shared" si="242"/>
        <v>2.1298104203827938E-26</v>
      </c>
      <c r="FF381" s="26">
        <f t="shared" si="242"/>
        <v>1.1727437124892603E-26</v>
      </c>
      <c r="FG381" s="26">
        <f t="shared" si="248"/>
        <v>6.416899558903446E-27</v>
      </c>
      <c r="FH381" s="26">
        <f t="shared" si="248"/>
        <v>3.4891891351537461E-27</v>
      </c>
    </row>
    <row r="382" spans="2:164" ht="19.2" customHeight="1" x14ac:dyDescent="0.3">
      <c r="B382" s="26">
        <f t="shared" si="224"/>
        <v>2.390083762505248E-15</v>
      </c>
      <c r="C382" s="3">
        <v>159</v>
      </c>
      <c r="D382" s="26">
        <f t="shared" si="250"/>
        <v>3.9336271775752676E-53</v>
      </c>
      <c r="E382" s="26">
        <f t="shared" si="250"/>
        <v>3.4222556444904822E-51</v>
      </c>
      <c r="F382" s="26">
        <f t="shared" si="250"/>
        <v>1.4886812053533448E-49</v>
      </c>
      <c r="G382" s="26">
        <f t="shared" si="250"/>
        <v>4.3171754955247542E-48</v>
      </c>
      <c r="H382" s="26">
        <f t="shared" si="250"/>
        <v>9.3898567027663161E-47</v>
      </c>
      <c r="I382" s="26">
        <f t="shared" si="250"/>
        <v>1.633835066281342E-45</v>
      </c>
      <c r="J382" s="26">
        <f t="shared" si="250"/>
        <v>2.3690608461079224E-44</v>
      </c>
      <c r="K382" s="26">
        <f t="shared" si="250"/>
        <v>2.9444041944484214E-43</v>
      </c>
      <c r="L382" s="26">
        <f t="shared" si="250"/>
        <v>3.2020395614626744E-42</v>
      </c>
      <c r="M382" s="26">
        <f t="shared" si="250"/>
        <v>3.0953049094139114E-41</v>
      </c>
      <c r="N382" s="26">
        <f t="shared" si="250"/>
        <v>2.6929152711901361E-40</v>
      </c>
      <c r="O382" s="26">
        <f t="shared" si="250"/>
        <v>2.1298511690321654E-39</v>
      </c>
      <c r="P382" s="26">
        <f t="shared" si="250"/>
        <v>1.5441420975483312E-38</v>
      </c>
      <c r="Q382" s="26">
        <f t="shared" si="250"/>
        <v>1.0333874037438845E-37</v>
      </c>
      <c r="R382" s="26">
        <f t="shared" si="250"/>
        <v>6.421764580408403E-37</v>
      </c>
      <c r="S382" s="26">
        <f t="shared" si="250"/>
        <v>3.7246234566368728E-36</v>
      </c>
      <c r="T382" s="26">
        <f t="shared" si="247"/>
        <v>2.0252640045463024E-35</v>
      </c>
      <c r="U382" s="26">
        <f t="shared" si="247"/>
        <v>1.0364586376207475E-34</v>
      </c>
      <c r="V382" s="26">
        <f t="shared" si="247"/>
        <v>5.0095500818336393E-34</v>
      </c>
      <c r="W382" s="26">
        <f t="shared" si="247"/>
        <v>2.2938466164185665E-33</v>
      </c>
      <c r="X382" s="26">
        <f t="shared" si="247"/>
        <v>9.9782327814208118E-33</v>
      </c>
      <c r="Y382" s="26">
        <f t="shared" si="247"/>
        <v>4.1338392951600459E-32</v>
      </c>
      <c r="Z382" s="26">
        <f t="shared" si="247"/>
        <v>1.6347455394496488E-31</v>
      </c>
      <c r="AA382" s="26">
        <f t="shared" si="247"/>
        <v>6.1836026927008666E-31</v>
      </c>
      <c r="AB382" s="26">
        <f t="shared" si="247"/>
        <v>2.2415559761040643E-30</v>
      </c>
      <c r="AC382" s="26">
        <f t="shared" si="247"/>
        <v>7.8006147968421524E-30</v>
      </c>
      <c r="AD382" s="26">
        <f t="shared" si="247"/>
        <v>2.610205720481783E-29</v>
      </c>
      <c r="AE382" s="26">
        <f t="shared" si="247"/>
        <v>8.410662877107977E-29</v>
      </c>
      <c r="AF382" s="26">
        <f t="shared" si="247"/>
        <v>2.6133131082442797E-28</v>
      </c>
      <c r="AG382" s="26">
        <f t="shared" si="247"/>
        <v>7.8399393247328294E-28</v>
      </c>
      <c r="AH382" s="26">
        <f t="shared" si="247"/>
        <v>2.2735824041725051E-27</v>
      </c>
      <c r="AI382" s="26">
        <f t="shared" si="247"/>
        <v>6.3806990052583378E-27</v>
      </c>
      <c r="AJ382" s="26">
        <f t="shared" si="257"/>
        <v>1.7347525420546097E-26</v>
      </c>
      <c r="AK382" s="26">
        <f t="shared" si="257"/>
        <v>4.5734385199621563E-26</v>
      </c>
      <c r="AL382" s="26">
        <f t="shared" si="257"/>
        <v>1.1702622095197277E-25</v>
      </c>
      <c r="AM382" s="26">
        <f t="shared" si="257"/>
        <v>2.9089374922347438E-25</v>
      </c>
      <c r="AN382" s="26">
        <f t="shared" si="257"/>
        <v>7.0299322729006538E-25</v>
      </c>
      <c r="AO382" s="26">
        <f t="shared" si="257"/>
        <v>1.6529840749793458E-24</v>
      </c>
      <c r="AP382" s="26">
        <f t="shared" si="257"/>
        <v>3.7844635400842898E-24</v>
      </c>
      <c r="AQ382" s="26">
        <f t="shared" si="257"/>
        <v>8.4422648201880129E-24</v>
      </c>
      <c r="AR382" s="26">
        <f t="shared" si="257"/>
        <v>1.8361925983908973E-23</v>
      </c>
      <c r="AS382" s="26">
        <f t="shared" si="257"/>
        <v>3.8963111234148267E-23</v>
      </c>
      <c r="AT382" s="26">
        <f t="shared" si="257"/>
        <v>8.0709301842164162E-23</v>
      </c>
      <c r="AU382" s="26">
        <f t="shared" si="257"/>
        <v>1.6329556419228582E-22</v>
      </c>
      <c r="AV382" s="26">
        <f t="shared" si="257"/>
        <v>3.2287986556201827E-22</v>
      </c>
      <c r="AW382" s="26">
        <f t="shared" si="257"/>
        <v>6.2423440675323424E-22</v>
      </c>
      <c r="AX382" s="26">
        <f t="shared" si="257"/>
        <v>1.1806172475550318E-21</v>
      </c>
      <c r="AY382" s="26">
        <f t="shared" si="257"/>
        <v>2.1853978837720932E-21</v>
      </c>
      <c r="AZ382" s="26">
        <f t="shared" si="253"/>
        <v>3.9610336643369077E-21</v>
      </c>
      <c r="BA382" s="26">
        <f t="shared" si="253"/>
        <v>7.0328556897410455E-21</v>
      </c>
      <c r="BB382" s="26">
        <f t="shared" si="253"/>
        <v>1.2237168900149458E-20</v>
      </c>
      <c r="BC382" s="26">
        <f t="shared" si="253"/>
        <v>2.0875170476725501E-20</v>
      </c>
      <c r="BD382" s="26">
        <f t="shared" si="253"/>
        <v>3.4925765989905938E-20</v>
      </c>
      <c r="BE382" s="26">
        <f t="shared" si="253"/>
        <v>5.7330974360789041E-20</v>
      </c>
      <c r="BF382" s="26">
        <f t="shared" si="253"/>
        <v>9.236656980349366E-20</v>
      </c>
      <c r="BG382" s="26">
        <f t="shared" si="253"/>
        <v>1.4610711950734496E-19</v>
      </c>
      <c r="BH382" s="26">
        <f t="shared" si="253"/>
        <v>2.2698784637748213E-19</v>
      </c>
      <c r="BI382" s="26">
        <f t="shared" si="253"/>
        <v>3.4645513394457838E-19</v>
      </c>
      <c r="BJ382" s="26">
        <f t="shared" si="253"/>
        <v>5.1968270091686471E-19</v>
      </c>
      <c r="BK382" s="26">
        <f t="shared" si="253"/>
        <v>7.6631177931808811E-19</v>
      </c>
      <c r="BL382" s="26">
        <f t="shared" si="253"/>
        <v>1.1111520800112317E-18</v>
      </c>
      <c r="BM382" s="26">
        <f t="shared" si="253"/>
        <v>1.584757884606183E-18</v>
      </c>
      <c r="BN382" s="26">
        <f t="shared" si="253"/>
        <v>2.2237731606570621E-18</v>
      </c>
      <c r="BO382" s="26">
        <f t="shared" si="254"/>
        <v>3.0709248409073683E-18</v>
      </c>
      <c r="BP382" s="26">
        <f t="shared" si="254"/>
        <v>4.1745384556084658E-18</v>
      </c>
      <c r="BQ382" s="26">
        <f t="shared" si="254"/>
        <v>5.5874591636605513E-18</v>
      </c>
      <c r="BR382" s="26">
        <f t="shared" si="254"/>
        <v>7.3652870793707198E-18</v>
      </c>
      <c r="BS382" s="26">
        <f t="shared" si="254"/>
        <v>9.5638802373918438E-18</v>
      </c>
      <c r="BT382" s="26">
        <f t="shared" si="254"/>
        <v>1.2236140891957192E-17</v>
      </c>
      <c r="BU382" s="26">
        <f t="shared" si="254"/>
        <v>1.5428177646380845E-17</v>
      </c>
      <c r="BV382" s="26">
        <f t="shared" si="254"/>
        <v>1.917502078907331E-17</v>
      </c>
      <c r="BW382" s="26">
        <f t="shared" si="254"/>
        <v>2.349615223449832E-17</v>
      </c>
      <c r="BX382" s="26">
        <f t="shared" si="254"/>
        <v>2.8391183950018783E-17</v>
      </c>
      <c r="BY382" s="26">
        <f t="shared" si="254"/>
        <v>3.3836068543173105E-17</v>
      </c>
      <c r="BZ382" s="26">
        <f t="shared" si="254"/>
        <v>3.9780242746703456E-17</v>
      </c>
      <c r="CA382" s="26">
        <f t="shared" si="254"/>
        <v>4.6145081586176039E-17</v>
      </c>
      <c r="CB382" s="26">
        <f t="shared" si="254"/>
        <v>5.2823974973648946E-17</v>
      </c>
      <c r="CC382" s="26">
        <f t="shared" si="254"/>
        <v>5.9684231463733178E-17</v>
      </c>
      <c r="CD382" s="26">
        <f t="shared" si="254"/>
        <v>6.6570873555702455E-17</v>
      </c>
      <c r="CE382" s="26">
        <f t="shared" si="255"/>
        <v>7.3312227839824091E-17</v>
      </c>
      <c r="CF382" s="26">
        <f t="shared" si="255"/>
        <v>7.9727047775808716E-17</v>
      </c>
      <c r="CG382" s="26">
        <f t="shared" si="255"/>
        <v>8.5632755018461202E-17</v>
      </c>
      <c r="CH382" s="26">
        <f t="shared" si="255"/>
        <v>9.085426447080645E-17</v>
      </c>
      <c r="CI382" s="26">
        <f t="shared" si="255"/>
        <v>9.5232783240483838E-17</v>
      </c>
      <c r="CJ382" s="26">
        <f t="shared" si="255"/>
        <v>9.8633954070501111E-17</v>
      </c>
      <c r="CK382" s="26">
        <f t="shared" si="255"/>
        <v>1.0095475298980703E-16</v>
      </c>
      <c r="CL382" s="26">
        <f t="shared" si="255"/>
        <v>1.021286454664327E-16</v>
      </c>
      <c r="CM382" s="26">
        <f t="shared" si="255"/>
        <v>1.0212864546643271E-16</v>
      </c>
      <c r="CN382" s="26">
        <f t="shared" si="255"/>
        <v>1.0096809267704142E-16</v>
      </c>
      <c r="CO382" s="26">
        <f t="shared" si="255"/>
        <v>9.8699146774186584E-17</v>
      </c>
      <c r="CP382" s="26">
        <f t="shared" si="255"/>
        <v>9.540917521504699E-17</v>
      </c>
      <c r="CQ382" s="26">
        <f t="shared" si="255"/>
        <v>9.1215365315484559E-17</v>
      </c>
      <c r="CR382" s="26">
        <f t="shared" si="255"/>
        <v>8.6258008504860361E-17</v>
      </c>
      <c r="CS382" s="26">
        <f t="shared" si="255"/>
        <v>8.0692975698095228E-17</v>
      </c>
      <c r="CT382" s="26">
        <f t="shared" si="255"/>
        <v>7.468392431632218E-17</v>
      </c>
      <c r="CU382" s="26">
        <f t="shared" si="256"/>
        <v>6.8394751742316118E-17</v>
      </c>
      <c r="CV382" s="26">
        <f t="shared" si="256"/>
        <v>6.1982743766473841E-17</v>
      </c>
      <c r="CW382" s="26">
        <f t="shared" si="256"/>
        <v>5.5592770182301331E-17</v>
      </c>
      <c r="CX382" s="26">
        <f t="shared" si="256"/>
        <v>4.9352765365920476E-17</v>
      </c>
      <c r="CY382" s="26">
        <f t="shared" si="256"/>
        <v>4.3370611988233233E-17</v>
      </c>
      <c r="CZ382" s="26">
        <f t="shared" si="256"/>
        <v>3.7732432429762917E-17</v>
      </c>
      <c r="DA382" s="26">
        <f t="shared" si="256"/>
        <v>3.250219427118194E-17</v>
      </c>
      <c r="DB382" s="26">
        <f t="shared" si="256"/>
        <v>2.7722459819537463E-17</v>
      </c>
      <c r="DC382" s="26">
        <f t="shared" si="256"/>
        <v>2.3416058294172523E-17</v>
      </c>
      <c r="DD382" s="26">
        <f t="shared" si="256"/>
        <v>1.9588433380701965E-17</v>
      </c>
      <c r="DE382" s="26">
        <f t="shared" si="256"/>
        <v>1.623041622972449E-17</v>
      </c>
      <c r="DF382" s="26">
        <f t="shared" si="256"/>
        <v>1.3321190679113476E-17</v>
      </c>
      <c r="DG382" s="26">
        <f t="shared" si="256"/>
        <v>1.0831248496101631E-17</v>
      </c>
      <c r="DH382" s="26">
        <f t="shared" si="256"/>
        <v>8.7251723996374355E-18</v>
      </c>
      <c r="DI382" s="26">
        <f t="shared" si="256"/>
        <v>6.9641284290684043E-18</v>
      </c>
      <c r="DJ382" s="26">
        <f t="shared" si="252"/>
        <v>5.5079924848086468E-18</v>
      </c>
      <c r="DK382" s="26">
        <f t="shared" si="252"/>
        <v>4.317075190795966E-18</v>
      </c>
      <c r="DL382" s="26">
        <f t="shared" si="252"/>
        <v>3.3534423357075922E-18</v>
      </c>
      <c r="DM382" s="26">
        <f t="shared" si="252"/>
        <v>2.5818538336863742E-18</v>
      </c>
      <c r="DN382" s="26">
        <f t="shared" si="252"/>
        <v>1.970362136234337E-18</v>
      </c>
      <c r="DO382" s="26">
        <f t="shared" si="252"/>
        <v>1.4906217900207608E-18</v>
      </c>
      <c r="DP382" s="26">
        <f t="shared" si="252"/>
        <v>1.1179663425155686E-18</v>
      </c>
      <c r="DQ382" s="26">
        <f t="shared" si="252"/>
        <v>8.3130830597311022E-19</v>
      </c>
      <c r="DR382" s="26">
        <f t="shared" si="252"/>
        <v>6.1291375101407902E-19</v>
      </c>
      <c r="DS382" s="26">
        <f t="shared" si="252"/>
        <v>4.4809660788424129E-19</v>
      </c>
      <c r="DT382" s="26">
        <f t="shared" si="252"/>
        <v>3.2487004071607355E-19</v>
      </c>
      <c r="DU382" s="26">
        <f t="shared" si="252"/>
        <v>2.3358424415122606E-19</v>
      </c>
      <c r="DV382" s="26">
        <f t="shared" si="252"/>
        <v>1.6657237082915348E-19</v>
      </c>
      <c r="DW382" s="26">
        <f t="shared" si="252"/>
        <v>1.1781948180598713E-19</v>
      </c>
      <c r="DX382" s="26">
        <f t="shared" si="244"/>
        <v>8.266366868645852E-20</v>
      </c>
      <c r="DY382" s="26">
        <f t="shared" si="244"/>
        <v>5.7533913405775465E-20</v>
      </c>
      <c r="DZ382" s="26">
        <f t="shared" si="244"/>
        <v>3.9725797351606714E-20</v>
      </c>
      <c r="EA382" s="26">
        <f t="shared" si="244"/>
        <v>2.7213735193620146E-20</v>
      </c>
      <c r="EB382" s="26">
        <f t="shared" si="244"/>
        <v>1.8496835639413785E-20</v>
      </c>
      <c r="EC382" s="26">
        <f t="shared" si="244"/>
        <v>1.2474610082395304E-20</v>
      </c>
      <c r="ED382" s="26">
        <f t="shared" si="244"/>
        <v>8.3483929012953417E-21</v>
      </c>
      <c r="EE382" s="26">
        <f t="shared" si="241"/>
        <v>5.5443525375014613E-21</v>
      </c>
      <c r="EF382" s="26">
        <f t="shared" si="241"/>
        <v>3.6542323542623634E-21</v>
      </c>
      <c r="EG382" s="26">
        <f t="shared" si="241"/>
        <v>2.3903625174498003E-21</v>
      </c>
      <c r="EH382" s="26">
        <f t="shared" si="241"/>
        <v>1.5519517837174208E-21</v>
      </c>
      <c r="EI382" s="26">
        <f t="shared" si="241"/>
        <v>1.000146705062336E-21</v>
      </c>
      <c r="EJ382" s="26">
        <f t="shared" si="241"/>
        <v>6.3979973044428039E-22</v>
      </c>
      <c r="EK382" s="26">
        <f t="shared" si="241"/>
        <v>4.0629617918724935E-22</v>
      </c>
      <c r="EL382" s="26">
        <f t="shared" si="241"/>
        <v>2.5614324340065517E-22</v>
      </c>
      <c r="EM382" s="26">
        <f t="shared" si="241"/>
        <v>1.6031987176875642E-22</v>
      </c>
      <c r="EN382" s="26">
        <f t="shared" si="241"/>
        <v>9.9627348884869733E-23</v>
      </c>
      <c r="EO382" s="26">
        <f t="shared" si="241"/>
        <v>6.1472193992791857E-23</v>
      </c>
      <c r="EP382" s="26">
        <f t="shared" si="241"/>
        <v>3.7662541389949889E-23</v>
      </c>
      <c r="EQ382" s="26">
        <f t="shared" si="242"/>
        <v>2.2913574132346906E-23</v>
      </c>
      <c r="ER382" s="26">
        <f t="shared" si="242"/>
        <v>1.384361770495973E-23</v>
      </c>
      <c r="ES382" s="26">
        <f t="shared" si="242"/>
        <v>8.3061706229757833E-24</v>
      </c>
      <c r="ET382" s="26">
        <f t="shared" si="242"/>
        <v>4.9495674260199138E-24</v>
      </c>
      <c r="EU382" s="26">
        <f t="shared" si="242"/>
        <v>2.9293358235627202E-24</v>
      </c>
      <c r="EV382" s="26">
        <f t="shared" si="242"/>
        <v>1.7219744368240779E-24</v>
      </c>
      <c r="EW382" s="26">
        <f t="shared" si="242"/>
        <v>1.0054481610986205E-24</v>
      </c>
      <c r="EX382" s="26">
        <f t="shared" si="242"/>
        <v>5.8315993343720497E-25</v>
      </c>
      <c r="EY382" s="26">
        <f t="shared" si="242"/>
        <v>3.3599280933136755E-25</v>
      </c>
      <c r="EZ382" s="26">
        <f t="shared" si="242"/>
        <v>1.9231167376202858E-25</v>
      </c>
      <c r="FA382" s="26">
        <f t="shared" si="242"/>
        <v>1.093536968450773E-25</v>
      </c>
      <c r="FB382" s="26">
        <f t="shared" si="242"/>
        <v>6.177773782806248E-26</v>
      </c>
      <c r="FC382" s="26">
        <f t="shared" si="242"/>
        <v>3.4675246393816077E-26</v>
      </c>
      <c r="FD382" s="26">
        <f t="shared" si="242"/>
        <v>1.9338118181166221E-26</v>
      </c>
      <c r="FE382" s="26">
        <f t="shared" si="242"/>
        <v>1.0716027272366141E-26</v>
      </c>
      <c r="FF382" s="26">
        <f t="shared" si="242"/>
        <v>5.9005972955433849E-27</v>
      </c>
      <c r="FG382" s="26">
        <f t="shared" si="248"/>
        <v>3.2286287088822019E-27</v>
      </c>
      <c r="FH382" s="26">
        <f t="shared" si="248"/>
        <v>1.7555668604546961E-27</v>
      </c>
    </row>
    <row r="383" spans="2:164" ht="19.2" customHeight="1" x14ac:dyDescent="0.3">
      <c r="B383" s="26">
        <f t="shared" si="224"/>
        <v>1.1950418812526378E-15</v>
      </c>
      <c r="C383" s="3">
        <v>160</v>
      </c>
      <c r="D383" s="26">
        <f t="shared" si="250"/>
        <v>1.9668135887876565E-53</v>
      </c>
      <c r="E383" s="26">
        <f t="shared" si="250"/>
        <v>1.711127822245261E-51</v>
      </c>
      <c r="F383" s="26">
        <f t="shared" si="250"/>
        <v>7.4434060267668093E-50</v>
      </c>
      <c r="G383" s="26">
        <f t="shared" si="250"/>
        <v>2.158587747762402E-48</v>
      </c>
      <c r="H383" s="26">
        <f t="shared" si="250"/>
        <v>4.6949283513832125E-47</v>
      </c>
      <c r="I383" s="26">
        <f t="shared" si="250"/>
        <v>8.169175331406805E-46</v>
      </c>
      <c r="J383" s="26">
        <f t="shared" si="250"/>
        <v>1.1845304230539749E-44</v>
      </c>
      <c r="K383" s="26">
        <f t="shared" si="250"/>
        <v>1.4722020972242276E-43</v>
      </c>
      <c r="L383" s="26">
        <f t="shared" si="250"/>
        <v>1.6010197807313557E-42</v>
      </c>
      <c r="M383" s="26">
        <f t="shared" si="250"/>
        <v>1.5476524547069735E-41</v>
      </c>
      <c r="N383" s="26">
        <f t="shared" si="250"/>
        <v>1.3464576355950835E-40</v>
      </c>
      <c r="O383" s="26">
        <f t="shared" si="250"/>
        <v>1.0649255845160949E-39</v>
      </c>
      <c r="P383" s="26">
        <f t="shared" si="250"/>
        <v>7.720710487741745E-39</v>
      </c>
      <c r="Q383" s="26">
        <f t="shared" si="250"/>
        <v>5.1669370187194821E-38</v>
      </c>
      <c r="R383" s="26">
        <f t="shared" si="250"/>
        <v>3.2108822902042387E-37</v>
      </c>
      <c r="S383" s="26">
        <f t="shared" si="250"/>
        <v>1.8623117283184578E-36</v>
      </c>
      <c r="T383" s="26">
        <f t="shared" si="247"/>
        <v>1.0126320022731628E-35</v>
      </c>
      <c r="U383" s="26">
        <f t="shared" si="247"/>
        <v>5.1822931881037971E-35</v>
      </c>
      <c r="V383" s="26">
        <f t="shared" si="247"/>
        <v>2.5047750409168483E-34</v>
      </c>
      <c r="W383" s="26">
        <f t="shared" si="247"/>
        <v>1.1469233082092964E-33</v>
      </c>
      <c r="X383" s="26">
        <f t="shared" si="247"/>
        <v>4.9891163907104634E-33</v>
      </c>
      <c r="Y383" s="26">
        <f t="shared" si="247"/>
        <v>2.0669196475800468E-32</v>
      </c>
      <c r="Z383" s="26">
        <f t="shared" si="247"/>
        <v>8.1737276972483391E-32</v>
      </c>
      <c r="AA383" s="26">
        <f t="shared" si="247"/>
        <v>3.0918013463504688E-31</v>
      </c>
      <c r="AB383" s="26">
        <f t="shared" si="247"/>
        <v>1.1207779880520451E-30</v>
      </c>
      <c r="AC383" s="26">
        <f t="shared" si="247"/>
        <v>3.900307398421121E-30</v>
      </c>
      <c r="AD383" s="26">
        <f t="shared" si="247"/>
        <v>1.3051028602409066E-29</v>
      </c>
      <c r="AE383" s="26">
        <f t="shared" si="247"/>
        <v>4.2053314385540373E-29</v>
      </c>
      <c r="AF383" s="26">
        <f t="shared" si="247"/>
        <v>1.3066565541221551E-28</v>
      </c>
      <c r="AG383" s="26">
        <f t="shared" si="247"/>
        <v>3.91996966236646E-28</v>
      </c>
      <c r="AH383" s="26">
        <f t="shared" si="247"/>
        <v>1.1367912020862657E-27</v>
      </c>
      <c r="AI383" s="26">
        <f t="shared" si="247"/>
        <v>3.1903495026292058E-27</v>
      </c>
      <c r="AJ383" s="26">
        <f t="shared" si="257"/>
        <v>8.6737627102731488E-27</v>
      </c>
      <c r="AK383" s="26">
        <f t="shared" si="257"/>
        <v>2.2867192599811045E-26</v>
      </c>
      <c r="AL383" s="26">
        <f t="shared" si="257"/>
        <v>5.8513110475987064E-26</v>
      </c>
      <c r="AM383" s="26">
        <f t="shared" si="257"/>
        <v>1.4544687461173886E-25</v>
      </c>
      <c r="AN383" s="26">
        <f t="shared" si="257"/>
        <v>3.5149661364503678E-25</v>
      </c>
      <c r="AO383" s="26">
        <f t="shared" si="257"/>
        <v>8.2649203748968246E-25</v>
      </c>
      <c r="AP383" s="26">
        <f t="shared" si="257"/>
        <v>1.8922317700421666E-24</v>
      </c>
      <c r="AQ383" s="26">
        <f t="shared" si="257"/>
        <v>4.221132410094055E-24</v>
      </c>
      <c r="AR383" s="26">
        <f t="shared" si="257"/>
        <v>9.1809629919545935E-24</v>
      </c>
      <c r="AS383" s="26">
        <f t="shared" si="257"/>
        <v>1.9481555617074357E-23</v>
      </c>
      <c r="AT383" s="26">
        <f t="shared" si="257"/>
        <v>4.0354650921082545E-23</v>
      </c>
      <c r="AU383" s="26">
        <f t="shared" si="257"/>
        <v>8.1647782096143851E-23</v>
      </c>
      <c r="AV383" s="26">
        <f t="shared" si="257"/>
        <v>1.6143993278101099E-22</v>
      </c>
      <c r="AW383" s="26">
        <f t="shared" si="257"/>
        <v>3.1211720337662074E-22</v>
      </c>
      <c r="AX383" s="26">
        <f t="shared" si="257"/>
        <v>5.9030862377752275E-22</v>
      </c>
      <c r="AY383" s="26">
        <f t="shared" si="257"/>
        <v>1.0926989418860592E-21</v>
      </c>
      <c r="AZ383" s="26">
        <f t="shared" si="253"/>
        <v>1.9805168321684768E-21</v>
      </c>
      <c r="BA383" s="26">
        <f t="shared" si="253"/>
        <v>3.5164278448705634E-21</v>
      </c>
      <c r="BB383" s="26">
        <f t="shared" si="253"/>
        <v>6.1185844500748E-21</v>
      </c>
      <c r="BC383" s="26">
        <f t="shared" si="253"/>
        <v>1.0437585238362871E-20</v>
      </c>
      <c r="BD383" s="26">
        <f t="shared" si="253"/>
        <v>1.7462882994953171E-20</v>
      </c>
      <c r="BE383" s="26">
        <f t="shared" si="253"/>
        <v>2.8665487180394852E-20</v>
      </c>
      <c r="BF383" s="26">
        <f t="shared" si="253"/>
        <v>4.6183284901747359E-20</v>
      </c>
      <c r="BG383" s="26">
        <f t="shared" si="253"/>
        <v>7.3053559753673323E-20</v>
      </c>
      <c r="BH383" s="26">
        <f t="shared" si="253"/>
        <v>1.1349392318874239E-19</v>
      </c>
      <c r="BI383" s="26">
        <f t="shared" si="253"/>
        <v>1.7322756697229119E-19</v>
      </c>
      <c r="BJ383" s="26">
        <f t="shared" si="253"/>
        <v>2.5984135045843534E-19</v>
      </c>
      <c r="BK383" s="26">
        <f t="shared" si="253"/>
        <v>3.8315588965904849E-19</v>
      </c>
      <c r="BL383" s="26">
        <f t="shared" si="253"/>
        <v>5.5557604000562232E-19</v>
      </c>
      <c r="BM383" s="26">
        <f t="shared" si="253"/>
        <v>7.9237894230310066E-19</v>
      </c>
      <c r="BN383" s="26">
        <f t="shared" si="253"/>
        <v>1.1118865803285438E-18</v>
      </c>
      <c r="BO383" s="26">
        <f t="shared" si="254"/>
        <v>1.5354624204537019E-18</v>
      </c>
      <c r="BP383" s="26">
        <f t="shared" si="254"/>
        <v>2.0872692278042572E-18</v>
      </c>
      <c r="BQ383" s="26">
        <f t="shared" si="254"/>
        <v>2.793729581830308E-18</v>
      </c>
      <c r="BR383" s="26">
        <f t="shared" si="254"/>
        <v>3.6826435396854023E-18</v>
      </c>
      <c r="BS383" s="26">
        <f t="shared" si="254"/>
        <v>4.7819401186959766E-18</v>
      </c>
      <c r="BT383" s="26">
        <f t="shared" si="254"/>
        <v>6.1180704459786669E-18</v>
      </c>
      <c r="BU383" s="26">
        <f t="shared" si="254"/>
        <v>7.7140888231905118E-18</v>
      </c>
      <c r="BV383" s="26">
        <f t="shared" si="254"/>
        <v>9.5875103945367645E-18</v>
      </c>
      <c r="BW383" s="26">
        <f t="shared" si="254"/>
        <v>1.1748076117249295E-17</v>
      </c>
      <c r="BX383" s="26">
        <f t="shared" si="254"/>
        <v>1.4195591975009555E-17</v>
      </c>
      <c r="BY383" s="26">
        <f t="shared" si="254"/>
        <v>1.6918034271586747E-17</v>
      </c>
      <c r="BZ383" s="26">
        <f t="shared" si="254"/>
        <v>1.9890121373351959E-17</v>
      </c>
      <c r="CA383" s="26">
        <f t="shared" si="254"/>
        <v>2.3072540793088288E-17</v>
      </c>
      <c r="CB383" s="26">
        <f t="shared" si="254"/>
        <v>2.6411987486824778E-17</v>
      </c>
      <c r="CC383" s="26">
        <f t="shared" si="254"/>
        <v>2.9842115731866934E-17</v>
      </c>
      <c r="CD383" s="26">
        <f t="shared" si="254"/>
        <v>3.328543677785161E-17</v>
      </c>
      <c r="CE383" s="26">
        <f t="shared" si="255"/>
        <v>3.6656113919912471E-17</v>
      </c>
      <c r="CF383" s="26">
        <f t="shared" si="255"/>
        <v>3.9863523887904814E-17</v>
      </c>
      <c r="CG383" s="26">
        <f t="shared" si="255"/>
        <v>4.28163775092311E-17</v>
      </c>
      <c r="CH383" s="26">
        <f t="shared" si="255"/>
        <v>4.5427132235403755E-17</v>
      </c>
      <c r="CI383" s="26">
        <f t="shared" si="255"/>
        <v>4.7616391620242468E-17</v>
      </c>
      <c r="CJ383" s="26">
        <f t="shared" si="255"/>
        <v>4.9316977035251122E-17</v>
      </c>
      <c r="CK383" s="26">
        <f t="shared" si="255"/>
        <v>5.0477376494904093E-17</v>
      </c>
      <c r="CL383" s="26">
        <f t="shared" si="255"/>
        <v>5.1064322733216936E-17</v>
      </c>
      <c r="CM383" s="26">
        <f t="shared" si="255"/>
        <v>5.1064322733216948E-17</v>
      </c>
      <c r="CN383" s="26">
        <f t="shared" si="255"/>
        <v>5.0484046338521294E-17</v>
      </c>
      <c r="CO383" s="26">
        <f t="shared" si="255"/>
        <v>4.9349573387093865E-17</v>
      </c>
      <c r="CP383" s="26">
        <f t="shared" si="255"/>
        <v>4.7704587607524044E-17</v>
      </c>
      <c r="CQ383" s="26">
        <f t="shared" si="255"/>
        <v>4.5607682657742803E-17</v>
      </c>
      <c r="CR383" s="26">
        <f t="shared" si="255"/>
        <v>4.312900425243068E-17</v>
      </c>
      <c r="CS383" s="26">
        <f t="shared" si="255"/>
        <v>4.0346487849048082E-17</v>
      </c>
      <c r="CT383" s="26">
        <f t="shared" si="255"/>
        <v>3.7341962158161521E-17</v>
      </c>
      <c r="CU383" s="26">
        <f t="shared" si="256"/>
        <v>3.4197375871158453E-17</v>
      </c>
      <c r="CV383" s="26">
        <f t="shared" si="256"/>
        <v>3.0991371883237278E-17</v>
      </c>
      <c r="CW383" s="26">
        <f t="shared" si="256"/>
        <v>2.7796385091150986E-17</v>
      </c>
      <c r="CX383" s="26">
        <f t="shared" si="256"/>
        <v>2.4676382682960524E-17</v>
      </c>
      <c r="CY383" s="26">
        <f t="shared" si="256"/>
        <v>2.1685305994116866E-17</v>
      </c>
      <c r="CZ383" s="26">
        <f t="shared" si="256"/>
        <v>1.8866216214881674E-17</v>
      </c>
      <c r="DA383" s="26">
        <f t="shared" si="256"/>
        <v>1.6251097135591158E-17</v>
      </c>
      <c r="DB383" s="26">
        <f t="shared" si="256"/>
        <v>1.3861229909768892E-17</v>
      </c>
      <c r="DC383" s="26">
        <f t="shared" si="256"/>
        <v>1.1708029147086397E-17</v>
      </c>
      <c r="DD383" s="26">
        <f t="shared" si="256"/>
        <v>9.7942166903510967E-18</v>
      </c>
      <c r="DE383" s="26">
        <f t="shared" si="256"/>
        <v>8.1152081148623391E-18</v>
      </c>
      <c r="DF383" s="26">
        <f t="shared" si="256"/>
        <v>6.660595339556815E-18</v>
      </c>
      <c r="DG383" s="26">
        <f t="shared" si="256"/>
        <v>5.4156242480508788E-18</v>
      </c>
      <c r="DH383" s="26">
        <f t="shared" si="256"/>
        <v>4.3625861998187678E-18</v>
      </c>
      <c r="DI383" s="26">
        <f t="shared" si="256"/>
        <v>3.4820642145342422E-18</v>
      </c>
      <c r="DJ383" s="26">
        <f t="shared" si="252"/>
        <v>2.7539962424043554E-18</v>
      </c>
      <c r="DK383" s="26">
        <f t="shared" si="252"/>
        <v>2.158537595398008E-18</v>
      </c>
      <c r="DL383" s="26">
        <f t="shared" si="252"/>
        <v>1.6767211678538154E-18</v>
      </c>
      <c r="DM383" s="26">
        <f t="shared" si="252"/>
        <v>1.2909269168432021E-18</v>
      </c>
      <c r="DN383" s="26">
        <f t="shared" si="252"/>
        <v>9.8518106811717986E-19</v>
      </c>
      <c r="DO383" s="26">
        <f t="shared" si="252"/>
        <v>7.4531089501038899E-19</v>
      </c>
      <c r="DP383" s="26">
        <f t="shared" si="252"/>
        <v>5.5898317125779076E-19</v>
      </c>
      <c r="DQ383" s="26">
        <f t="shared" si="252"/>
        <v>4.1565415298655993E-19</v>
      </c>
      <c r="DR383" s="26">
        <f t="shared" si="252"/>
        <v>3.0645687550704302E-19</v>
      </c>
      <c r="DS383" s="26">
        <f t="shared" si="252"/>
        <v>2.2404830394212324E-19</v>
      </c>
      <c r="DT383" s="26">
        <f t="shared" si="252"/>
        <v>1.6243502035803865E-19</v>
      </c>
      <c r="DU383" s="26">
        <f t="shared" si="252"/>
        <v>1.1679212207561438E-19</v>
      </c>
      <c r="DV383" s="26">
        <f t="shared" si="252"/>
        <v>8.3286185414577705E-20</v>
      </c>
      <c r="DW383" s="26">
        <f t="shared" si="252"/>
        <v>5.8909740902994251E-20</v>
      </c>
      <c r="DX383" s="26">
        <f t="shared" si="244"/>
        <v>4.1331834343229736E-20</v>
      </c>
      <c r="DY383" s="26">
        <f t="shared" si="244"/>
        <v>2.8766956702888063E-20</v>
      </c>
      <c r="DZ383" s="26">
        <f t="shared" si="244"/>
        <v>1.9862898675803586E-20</v>
      </c>
      <c r="EA383" s="26">
        <f t="shared" si="244"/>
        <v>1.3606867596810229E-20</v>
      </c>
      <c r="EB383" s="26">
        <f t="shared" si="244"/>
        <v>9.2484178197069992E-21</v>
      </c>
      <c r="EC383" s="26">
        <f t="shared" si="244"/>
        <v>6.2373050411977241E-21</v>
      </c>
      <c r="ED383" s="26">
        <f t="shared" si="244"/>
        <v>4.174196450647719E-21</v>
      </c>
      <c r="EE383" s="26">
        <f t="shared" si="241"/>
        <v>2.7721762687507626E-21</v>
      </c>
      <c r="EF383" s="26">
        <f t="shared" si="241"/>
        <v>1.8271161771312028E-21</v>
      </c>
      <c r="EG383" s="26">
        <f t="shared" si="241"/>
        <v>1.1951812587249139E-21</v>
      </c>
      <c r="EH383" s="26">
        <f t="shared" si="241"/>
        <v>7.7597589185871943E-22</v>
      </c>
      <c r="EI383" s="26">
        <f t="shared" si="241"/>
        <v>5.0007335253117383E-22</v>
      </c>
      <c r="EJ383" s="26">
        <f t="shared" si="241"/>
        <v>3.1989986522214386E-22</v>
      </c>
      <c r="EK383" s="26">
        <f t="shared" si="241"/>
        <v>2.0314808959362702E-22</v>
      </c>
      <c r="EL383" s="26">
        <f t="shared" si="241"/>
        <v>1.2807162170032907E-22</v>
      </c>
      <c r="EM383" s="26">
        <f t="shared" si="241"/>
        <v>8.0159935884379139E-23</v>
      </c>
      <c r="EN383" s="26">
        <f t="shared" si="241"/>
        <v>4.9813674442435443E-23</v>
      </c>
      <c r="EO383" s="26">
        <f t="shared" si="241"/>
        <v>3.0736096996396287E-23</v>
      </c>
      <c r="EP383" s="26">
        <f t="shared" si="241"/>
        <v>1.8831270694975162E-23</v>
      </c>
      <c r="EQ383" s="26">
        <f t="shared" si="242"/>
        <v>1.1456787066173585E-23</v>
      </c>
      <c r="ER383" s="26">
        <f t="shared" si="242"/>
        <v>6.921808852479946E-24</v>
      </c>
      <c r="ES383" s="26">
        <f t="shared" si="242"/>
        <v>4.1530853114879401E-24</v>
      </c>
      <c r="ET383" s="26">
        <f t="shared" si="242"/>
        <v>2.4747837130099852E-24</v>
      </c>
      <c r="EU383" s="26">
        <f t="shared" si="242"/>
        <v>1.464667911781377E-24</v>
      </c>
      <c r="EV383" s="26">
        <f t="shared" si="242"/>
        <v>8.6098721841204887E-25</v>
      </c>
      <c r="EW383" s="26">
        <f t="shared" si="242"/>
        <v>5.0272408054931603E-25</v>
      </c>
      <c r="EX383" s="26">
        <f t="shared" si="242"/>
        <v>2.9157996671860583E-25</v>
      </c>
      <c r="EY383" s="26">
        <f t="shared" si="242"/>
        <v>1.679964046656857E-25</v>
      </c>
      <c r="EZ383" s="26">
        <f t="shared" si="242"/>
        <v>9.615583688101539E-26</v>
      </c>
      <c r="FA383" s="26">
        <f t="shared" si="242"/>
        <v>5.4676848422539281E-26</v>
      </c>
      <c r="FB383" s="26">
        <f t="shared" si="242"/>
        <v>3.0888868914031596E-26</v>
      </c>
      <c r="FC383" s="26">
        <f t="shared" si="242"/>
        <v>1.733762319690824E-26</v>
      </c>
      <c r="FD383" s="26">
        <f t="shared" si="242"/>
        <v>9.6690590905832225E-27</v>
      </c>
      <c r="FE383" s="26">
        <f t="shared" si="242"/>
        <v>5.358013636183133E-27</v>
      </c>
      <c r="FF383" s="26">
        <f t="shared" si="242"/>
        <v>2.9502986477717265E-27</v>
      </c>
      <c r="FG383" s="26">
        <f t="shared" si="248"/>
        <v>1.6143143544411196E-27</v>
      </c>
      <c r="FH383" s="26">
        <f t="shared" si="248"/>
        <v>8.7778343022735826E-28</v>
      </c>
    </row>
    <row r="384" spans="2:164" ht="19.2" customHeight="1" x14ac:dyDescent="0.3">
      <c r="D384" s="26"/>
      <c r="E384" s="26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6"/>
      <c r="AB384" s="26"/>
      <c r="AC384" s="26"/>
      <c r="AD384" s="26"/>
      <c r="AE384" s="26"/>
      <c r="AF384" s="26"/>
      <c r="AG384" s="26"/>
      <c r="AH384" s="26"/>
      <c r="AI384" s="26"/>
      <c r="AJ384" s="26"/>
      <c r="AK384" s="26"/>
      <c r="AL384" s="26"/>
      <c r="AM384" s="26"/>
      <c r="AN384" s="26"/>
      <c r="AO384" s="26"/>
      <c r="AP384" s="26"/>
      <c r="AQ384" s="26"/>
      <c r="AR384" s="26"/>
      <c r="AS384" s="26"/>
      <c r="AT384" s="26"/>
      <c r="AU384" s="26"/>
      <c r="AV384" s="26"/>
      <c r="AW384" s="26"/>
      <c r="AX384" s="26"/>
      <c r="AY384" s="26"/>
      <c r="AZ384" s="26"/>
      <c r="BA384" s="26"/>
      <c r="BB384" s="26"/>
      <c r="BC384" s="26"/>
      <c r="BD384" s="26"/>
      <c r="BE384" s="26"/>
      <c r="BF384" s="26"/>
      <c r="BG384" s="26"/>
      <c r="BH384" s="26"/>
      <c r="BI384" s="26"/>
      <c r="BJ384" s="26"/>
      <c r="BK384" s="26"/>
      <c r="BL384" s="26"/>
      <c r="BM384" s="26"/>
      <c r="BN384" s="26"/>
      <c r="BO384" s="26"/>
      <c r="BP384" s="26"/>
      <c r="BQ384" s="26"/>
      <c r="BR384" s="26"/>
      <c r="BS384" s="26"/>
      <c r="BT384" s="26"/>
      <c r="BU384" s="26"/>
      <c r="BV384" s="26"/>
      <c r="BW384" s="26"/>
      <c r="BX384" s="26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26"/>
      <c r="CP384" s="26"/>
      <c r="CQ384" s="26"/>
      <c r="CR384" s="26"/>
      <c r="CS384" s="26"/>
      <c r="CT384" s="26"/>
      <c r="CU384" s="26"/>
      <c r="CV384" s="26"/>
      <c r="CW384" s="26"/>
      <c r="CX384" s="26"/>
      <c r="CY384" s="26"/>
      <c r="CZ384" s="26"/>
      <c r="DA384" s="26"/>
      <c r="DB384" s="26"/>
      <c r="DC384" s="26"/>
      <c r="DD384" s="26"/>
      <c r="DE384" s="26"/>
      <c r="DF384" s="26"/>
      <c r="DG384" s="26"/>
      <c r="DH384" s="26"/>
      <c r="DI384" s="26"/>
      <c r="DJ384" s="26"/>
      <c r="DK384" s="26"/>
      <c r="DL384" s="26"/>
      <c r="DM384" s="26"/>
      <c r="DN384" s="26"/>
      <c r="DO384" s="26"/>
      <c r="DP384" s="26"/>
      <c r="DQ384" s="26"/>
      <c r="DR384" s="26"/>
      <c r="DS384" s="26"/>
      <c r="DT384" s="26"/>
      <c r="DU384" s="26"/>
      <c r="DV384" s="26"/>
      <c r="DW384" s="26"/>
      <c r="DX384" s="26"/>
      <c r="DY384" s="26"/>
      <c r="DZ384" s="26"/>
      <c r="EA384" s="26"/>
      <c r="EB384" s="26"/>
      <c r="EC384" s="26"/>
      <c r="ED384" s="26"/>
      <c r="EE384" s="26"/>
      <c r="EF384" s="26"/>
      <c r="EG384" s="26"/>
      <c r="EH384" s="26"/>
      <c r="EI384" s="26"/>
      <c r="EJ384" s="26"/>
      <c r="EK384" s="26"/>
      <c r="EL384" s="26"/>
      <c r="EM384" s="26"/>
      <c r="EN384" s="26"/>
      <c r="EO384" s="26"/>
      <c r="EP384" s="26"/>
      <c r="EQ384" s="26"/>
      <c r="ER384" s="26"/>
      <c r="ES384" s="26"/>
      <c r="ET384" s="26"/>
      <c r="EU384" s="26"/>
      <c r="EV384" s="26"/>
      <c r="EW384" s="26"/>
      <c r="EX384" s="26"/>
      <c r="EY384" s="26"/>
      <c r="EZ384" s="26"/>
      <c r="FA384" s="26"/>
      <c r="FB384" s="26"/>
      <c r="FC384" s="26"/>
      <c r="FD384" s="26"/>
      <c r="FE384" s="26"/>
      <c r="FF384" s="26"/>
      <c r="FG384" s="26"/>
      <c r="FH384" s="26"/>
    </row>
  </sheetData>
  <mergeCells count="204">
    <mergeCell ref="R2:T2"/>
    <mergeCell ref="T115:V115"/>
    <mergeCell ref="D117:E117"/>
    <mergeCell ref="D118:E118"/>
    <mergeCell ref="D119:E119"/>
    <mergeCell ref="D125:E125"/>
    <mergeCell ref="D126:E126"/>
    <mergeCell ref="D127:E127"/>
    <mergeCell ref="D128:E128"/>
    <mergeCell ref="D129:E129"/>
    <mergeCell ref="D120:E120"/>
    <mergeCell ref="D121:E121"/>
    <mergeCell ref="D122:E122"/>
    <mergeCell ref="D123:E123"/>
    <mergeCell ref="D124:E124"/>
    <mergeCell ref="D135:E135"/>
    <mergeCell ref="D136:E136"/>
    <mergeCell ref="D137:E137"/>
    <mergeCell ref="D138:E138"/>
    <mergeCell ref="D139:E139"/>
    <mergeCell ref="D130:E130"/>
    <mergeCell ref="D131:E131"/>
    <mergeCell ref="D132:E132"/>
    <mergeCell ref="D133:E133"/>
    <mergeCell ref="D134:E134"/>
    <mergeCell ref="D145:E145"/>
    <mergeCell ref="D146:E146"/>
    <mergeCell ref="D147:E147"/>
    <mergeCell ref="D148:E148"/>
    <mergeCell ref="D149:E149"/>
    <mergeCell ref="D140:E140"/>
    <mergeCell ref="D141:E141"/>
    <mergeCell ref="D142:E142"/>
    <mergeCell ref="D143:E143"/>
    <mergeCell ref="D144:E144"/>
    <mergeCell ref="D155:E155"/>
    <mergeCell ref="D156:E156"/>
    <mergeCell ref="D157:E157"/>
    <mergeCell ref="D158:E158"/>
    <mergeCell ref="D159:E159"/>
    <mergeCell ref="D150:E150"/>
    <mergeCell ref="D151:E151"/>
    <mergeCell ref="D152:E152"/>
    <mergeCell ref="D153:E153"/>
    <mergeCell ref="D154:E154"/>
    <mergeCell ref="D165:E165"/>
    <mergeCell ref="D166:E166"/>
    <mergeCell ref="D167:E167"/>
    <mergeCell ref="D168:E168"/>
    <mergeCell ref="D169:E169"/>
    <mergeCell ref="D160:E160"/>
    <mergeCell ref="D161:E161"/>
    <mergeCell ref="D162:E162"/>
    <mergeCell ref="D163:E163"/>
    <mergeCell ref="D164:E164"/>
    <mergeCell ref="D175:E175"/>
    <mergeCell ref="D176:E176"/>
    <mergeCell ref="D177:E177"/>
    <mergeCell ref="D178:E178"/>
    <mergeCell ref="D179:E179"/>
    <mergeCell ref="D170:E170"/>
    <mergeCell ref="D171:E171"/>
    <mergeCell ref="D172:E172"/>
    <mergeCell ref="D173:E173"/>
    <mergeCell ref="D174:E174"/>
    <mergeCell ref="D185:E185"/>
    <mergeCell ref="D186:E186"/>
    <mergeCell ref="D187:E187"/>
    <mergeCell ref="D188:E188"/>
    <mergeCell ref="D189:E189"/>
    <mergeCell ref="D180:E180"/>
    <mergeCell ref="D181:E181"/>
    <mergeCell ref="D182:E182"/>
    <mergeCell ref="D183:E183"/>
    <mergeCell ref="D184:E184"/>
    <mergeCell ref="D195:E195"/>
    <mergeCell ref="D196:E196"/>
    <mergeCell ref="D197:E197"/>
    <mergeCell ref="D198:E198"/>
    <mergeCell ref="D199:E199"/>
    <mergeCell ref="D190:E190"/>
    <mergeCell ref="D191:E191"/>
    <mergeCell ref="D192:E192"/>
    <mergeCell ref="D193:E193"/>
    <mergeCell ref="D194:E194"/>
    <mergeCell ref="D213:E213"/>
    <mergeCell ref="D214:E214"/>
    <mergeCell ref="D205:E205"/>
    <mergeCell ref="D206:E206"/>
    <mergeCell ref="D207:E207"/>
    <mergeCell ref="D208:E208"/>
    <mergeCell ref="D209:E209"/>
    <mergeCell ref="D200:E200"/>
    <mergeCell ref="D201:E201"/>
    <mergeCell ref="D202:E202"/>
    <mergeCell ref="D203:E203"/>
    <mergeCell ref="D204:E204"/>
    <mergeCell ref="J130:K130"/>
    <mergeCell ref="J131:K131"/>
    <mergeCell ref="J132:K132"/>
    <mergeCell ref="J133:K133"/>
    <mergeCell ref="J134:K134"/>
    <mergeCell ref="D215:E215"/>
    <mergeCell ref="D216:E216"/>
    <mergeCell ref="D217:E217"/>
    <mergeCell ref="J117:K117"/>
    <mergeCell ref="J118:K118"/>
    <mergeCell ref="J119:K119"/>
    <mergeCell ref="J120:K120"/>
    <mergeCell ref="J121:K121"/>
    <mergeCell ref="J122:K122"/>
    <mergeCell ref="J123:K123"/>
    <mergeCell ref="J124:K124"/>
    <mergeCell ref="J125:K125"/>
    <mergeCell ref="J126:K126"/>
    <mergeCell ref="J127:K127"/>
    <mergeCell ref="J128:K128"/>
    <mergeCell ref="J129:K129"/>
    <mergeCell ref="D210:E210"/>
    <mergeCell ref="D211:E211"/>
    <mergeCell ref="D212:E212"/>
    <mergeCell ref="J140:K140"/>
    <mergeCell ref="J141:K141"/>
    <mergeCell ref="J142:K142"/>
    <mergeCell ref="J143:K143"/>
    <mergeCell ref="J144:K144"/>
    <mergeCell ref="J135:K135"/>
    <mergeCell ref="J136:K136"/>
    <mergeCell ref="J137:K137"/>
    <mergeCell ref="J138:K138"/>
    <mergeCell ref="J139:K139"/>
    <mergeCell ref="J150:K150"/>
    <mergeCell ref="J151:K151"/>
    <mergeCell ref="J152:K152"/>
    <mergeCell ref="J153:K153"/>
    <mergeCell ref="J154:K154"/>
    <mergeCell ref="J145:K145"/>
    <mergeCell ref="J146:K146"/>
    <mergeCell ref="J147:K147"/>
    <mergeCell ref="J148:K148"/>
    <mergeCell ref="J149:K149"/>
    <mergeCell ref="J160:K160"/>
    <mergeCell ref="J161:K161"/>
    <mergeCell ref="J162:K162"/>
    <mergeCell ref="J163:K163"/>
    <mergeCell ref="J164:K164"/>
    <mergeCell ref="J155:K155"/>
    <mergeCell ref="J156:K156"/>
    <mergeCell ref="J157:K157"/>
    <mergeCell ref="J158:K158"/>
    <mergeCell ref="J159:K159"/>
    <mergeCell ref="J170:K170"/>
    <mergeCell ref="J171:K171"/>
    <mergeCell ref="J172:K172"/>
    <mergeCell ref="J173:K173"/>
    <mergeCell ref="J174:K174"/>
    <mergeCell ref="J165:K165"/>
    <mergeCell ref="J166:K166"/>
    <mergeCell ref="J167:K167"/>
    <mergeCell ref="J168:K168"/>
    <mergeCell ref="J169:K169"/>
    <mergeCell ref="J180:K180"/>
    <mergeCell ref="J181:K181"/>
    <mergeCell ref="J182:K182"/>
    <mergeCell ref="J183:K183"/>
    <mergeCell ref="J184:K184"/>
    <mergeCell ref="J175:K175"/>
    <mergeCell ref="J176:K176"/>
    <mergeCell ref="J177:K177"/>
    <mergeCell ref="J178:K178"/>
    <mergeCell ref="J179:K179"/>
    <mergeCell ref="J190:K190"/>
    <mergeCell ref="J191:K191"/>
    <mergeCell ref="J192:K192"/>
    <mergeCell ref="J193:K193"/>
    <mergeCell ref="J194:K194"/>
    <mergeCell ref="J185:K185"/>
    <mergeCell ref="J186:K186"/>
    <mergeCell ref="J187:K187"/>
    <mergeCell ref="J188:K188"/>
    <mergeCell ref="J189:K189"/>
    <mergeCell ref="J200:K200"/>
    <mergeCell ref="J201:K201"/>
    <mergeCell ref="J202:K202"/>
    <mergeCell ref="J203:K203"/>
    <mergeCell ref="J204:K204"/>
    <mergeCell ref="J195:K195"/>
    <mergeCell ref="J196:K196"/>
    <mergeCell ref="J197:K197"/>
    <mergeCell ref="J198:K198"/>
    <mergeCell ref="J199:K199"/>
    <mergeCell ref="J215:K215"/>
    <mergeCell ref="J216:K216"/>
    <mergeCell ref="J217:K217"/>
    <mergeCell ref="J210:K210"/>
    <mergeCell ref="J211:K211"/>
    <mergeCell ref="J212:K212"/>
    <mergeCell ref="J213:K213"/>
    <mergeCell ref="J214:K214"/>
    <mergeCell ref="J205:K205"/>
    <mergeCell ref="J206:K206"/>
    <mergeCell ref="J207:K207"/>
    <mergeCell ref="J208:K208"/>
    <mergeCell ref="J209:K20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F5059-5F0A-432E-9093-B70456EA1E56}">
  <sheetPr codeName="Sheet13">
    <tabColor theme="9" tint="0.39997558519241921"/>
  </sheetPr>
  <dimension ref="B1:S17"/>
  <sheetViews>
    <sheetView workbookViewId="0">
      <selection activeCell="F6" sqref="F6"/>
    </sheetView>
  </sheetViews>
  <sheetFormatPr defaultRowHeight="14.4" x14ac:dyDescent="0.3"/>
  <cols>
    <col min="1" max="1" width="1.6640625" customWidth="1"/>
    <col min="2" max="2" width="1.21875" customWidth="1"/>
    <col min="3" max="3" width="25.5546875" customWidth="1"/>
    <col min="4" max="5" width="20.77734375" customWidth="1"/>
    <col min="6" max="6" width="10.6640625" customWidth="1"/>
    <col min="7" max="7" width="10.21875" customWidth="1"/>
    <col min="10" max="11" width="7.77734375" customWidth="1"/>
    <col min="12" max="12" width="7.77734375" style="5" customWidth="1"/>
    <col min="13" max="13" width="7.77734375" style="2" customWidth="1"/>
    <col min="14" max="16" width="7.77734375" customWidth="1"/>
    <col min="18" max="18" width="1.5546875" customWidth="1"/>
  </cols>
  <sheetData>
    <row r="1" spans="2:19" ht="7.8" customHeight="1" x14ac:dyDescent="0.3"/>
    <row r="2" spans="2:19" x14ac:dyDescent="0.3">
      <c r="E2" s="27">
        <v>10</v>
      </c>
    </row>
    <row r="3" spans="2:19" x14ac:dyDescent="0.3">
      <c r="E3" s="28">
        <v>0.1</v>
      </c>
      <c r="G3" s="29"/>
      <c r="H3" s="30"/>
    </row>
    <row r="4" spans="2:19" ht="9.6" customHeight="1" thickBot="1" x14ac:dyDescent="0.35"/>
    <row r="5" spans="2:19" s="1" customFormat="1" ht="30" customHeight="1" thickBot="1" x14ac:dyDescent="0.35">
      <c r="B5" s="31"/>
      <c r="C5" s="32" t="s">
        <v>9</v>
      </c>
      <c r="D5" s="33" t="s">
        <v>29</v>
      </c>
      <c r="E5" s="34" t="s">
        <v>30</v>
      </c>
      <c r="J5" s="35">
        <f>F10</f>
        <v>100.01</v>
      </c>
      <c r="L5" s="36"/>
    </row>
    <row r="6" spans="2:19" s="1" customFormat="1" ht="24" customHeight="1" thickBot="1" x14ac:dyDescent="0.35">
      <c r="C6" s="29" t="s">
        <v>10</v>
      </c>
      <c r="D6" s="37">
        <v>1.91</v>
      </c>
      <c r="E6" s="38">
        <v>1.8</v>
      </c>
      <c r="F6" s="39">
        <f>IF(COUNTIF(D6:E6,"")=0,(((100/D6)+(100/E6))-100)/((100/D6)+(100/E6)),"")</f>
        <v>7.3315363881401641E-2</v>
      </c>
      <c r="J6" s="40">
        <v>1.4</v>
      </c>
      <c r="K6" s="35">
        <f>$J$5/J6</f>
        <v>71.435714285714297</v>
      </c>
      <c r="L6" s="40">
        <v>3.8</v>
      </c>
      <c r="M6" s="35">
        <f>$J$5/L6</f>
        <v>26.318421052631582</v>
      </c>
      <c r="N6" s="40">
        <v>5.8</v>
      </c>
      <c r="O6" s="35">
        <f>$J$5/N6</f>
        <v>17.243103448275864</v>
      </c>
    </row>
    <row r="7" spans="2:19" s="1" customFormat="1" ht="24" customHeight="1" thickBot="1" x14ac:dyDescent="0.35">
      <c r="C7" s="29" t="s">
        <v>11</v>
      </c>
      <c r="D7" s="41">
        <f>100/D6/(100/$D$6+100/$E$6)</f>
        <v>0.48517520215633425</v>
      </c>
      <c r="E7" s="42">
        <f>100/E6/(100/$D$6+100/$E$6)</f>
        <v>0.51482479784366575</v>
      </c>
      <c r="J7" s="40">
        <v>1.6</v>
      </c>
      <c r="K7" s="35">
        <f t="shared" ref="K7:K16" si="0">$J$5/J7</f>
        <v>62.506250000000001</v>
      </c>
      <c r="L7" s="40">
        <v>3.8</v>
      </c>
      <c r="M7" s="35">
        <f t="shared" ref="M7:M16" si="1">$J$5/L7</f>
        <v>26.318421052631582</v>
      </c>
      <c r="N7" s="40">
        <v>6</v>
      </c>
      <c r="O7" s="35">
        <f t="shared" ref="O7:O16" si="2">$J$5/N7</f>
        <v>16.668333333333333</v>
      </c>
    </row>
    <row r="8" spans="2:19" s="1" customFormat="1" ht="24" customHeight="1" thickBot="1" x14ac:dyDescent="0.35">
      <c r="C8" s="29" t="s">
        <v>12</v>
      </c>
      <c r="D8" s="43">
        <f>IF(D7="","",1/D7)</f>
        <v>2.0611111111111109</v>
      </c>
      <c r="E8" s="44">
        <f>IF(E7="","",1/E7)</f>
        <v>1.9424083769633509</v>
      </c>
      <c r="F8" s="39">
        <f>IF(COUNTIF(D8:E8,"")=0,(((100/D8)+(100/E8))-100)/((100/D8)+(100/E8)),"")</f>
        <v>0</v>
      </c>
      <c r="J8" s="40">
        <v>1.8</v>
      </c>
      <c r="K8" s="35">
        <f t="shared" si="0"/>
        <v>55.56111111111111</v>
      </c>
      <c r="L8" s="40">
        <v>4</v>
      </c>
      <c r="M8" s="35">
        <f t="shared" si="1"/>
        <v>25.002500000000001</v>
      </c>
      <c r="N8" s="40">
        <v>6.2</v>
      </c>
      <c r="O8" s="35">
        <f t="shared" si="2"/>
        <v>16.130645161290325</v>
      </c>
    </row>
    <row r="9" spans="2:19" s="1" customFormat="1" ht="24" customHeight="1" thickBot="1" x14ac:dyDescent="0.35">
      <c r="C9" s="29" t="s">
        <v>13</v>
      </c>
      <c r="D9" s="45">
        <f>IF(D8="","",D8+D8*$E$3)</f>
        <v>2.2672222222222218</v>
      </c>
      <c r="E9" s="46">
        <f>IF(E8="","",E8+E8*$E$3)</f>
        <v>2.1366492146596858</v>
      </c>
      <c r="F9" s="39">
        <f>IF(COUNTIF(D9:E9,"")=0,(((100/D9)+(100/E9))-100)/((100/D9)+(100/E9)),"")</f>
        <v>-0.10000000000000003</v>
      </c>
      <c r="J9" s="40">
        <v>2</v>
      </c>
      <c r="K9" s="35">
        <f t="shared" si="0"/>
        <v>50.005000000000003</v>
      </c>
      <c r="L9" s="40">
        <v>4.2</v>
      </c>
      <c r="M9" s="35">
        <f t="shared" si="1"/>
        <v>23.811904761904763</v>
      </c>
      <c r="N9" s="40">
        <v>6.4</v>
      </c>
      <c r="O9" s="35">
        <f t="shared" si="2"/>
        <v>15.6265625</v>
      </c>
    </row>
    <row r="10" spans="2:19" s="1" customFormat="1" ht="24" customHeight="1" thickBot="1" x14ac:dyDescent="0.35">
      <c r="C10" s="29" t="s">
        <v>14</v>
      </c>
      <c r="D10" s="47">
        <f>IF(COUNTIFS($D$6:$E$6,"")&gt;0,"",ROUND($E$2/(D9-1-(D9/E9)),2))</f>
        <v>48.52</v>
      </c>
      <c r="E10" s="48">
        <f>IF(COUNTIFS($D$6:$E$6,"")&gt;0,"",ROUND(D10*D9/E9,2))</f>
        <v>51.49</v>
      </c>
      <c r="F10" s="35">
        <f>IF(COUNTIFS($D$6:$E$6,"")&gt;0,"",SUM(D10:E10))</f>
        <v>100.01</v>
      </c>
      <c r="G10" s="39"/>
      <c r="J10" s="40">
        <v>2.2000000000000002</v>
      </c>
      <c r="K10" s="35">
        <f t="shared" si="0"/>
        <v>45.459090909090911</v>
      </c>
      <c r="L10" s="40">
        <v>4.4000000000000004</v>
      </c>
      <c r="M10" s="35">
        <f t="shared" si="1"/>
        <v>22.729545454545455</v>
      </c>
      <c r="N10" s="40">
        <v>6.6</v>
      </c>
      <c r="O10" s="35">
        <f t="shared" si="2"/>
        <v>15.153030303030304</v>
      </c>
    </row>
    <row r="11" spans="2:19" s="1" customFormat="1" ht="24" customHeight="1" thickBot="1" x14ac:dyDescent="0.35">
      <c r="C11" s="29" t="s">
        <v>15</v>
      </c>
      <c r="D11" s="49">
        <v>2</v>
      </c>
      <c r="E11" s="50">
        <v>2.1</v>
      </c>
      <c r="F11" s="39">
        <f>IF(COUNTIF(D11:E11,"")=0,(100-((100/D11)+(100/E11)))/((100/D11)+(100/E11)),"")</f>
        <v>2.4390243902439011E-2</v>
      </c>
      <c r="G11" s="39"/>
      <c r="J11" s="40">
        <v>2.4</v>
      </c>
      <c r="K11" s="35">
        <f t="shared" si="0"/>
        <v>41.670833333333334</v>
      </c>
      <c r="L11" s="40">
        <v>4.5999999999999996</v>
      </c>
      <c r="M11" s="35">
        <f t="shared" si="1"/>
        <v>21.741304347826091</v>
      </c>
      <c r="N11" s="40">
        <v>6.8</v>
      </c>
      <c r="O11" s="35">
        <f t="shared" si="2"/>
        <v>14.707352941176472</v>
      </c>
      <c r="S11" s="51"/>
    </row>
    <row r="12" spans="2:19" s="1" customFormat="1" ht="24" customHeight="1" thickBot="1" x14ac:dyDescent="0.35">
      <c r="C12" s="29" t="str">
        <f>IF(COUNTIF(D11:E11,"")&lt;3,"Balance all (Min  " &amp; _xlfn.CEILING.MATH(100/(100-(100/IF(D15="",E11,D11))),0.01) &amp; ")","")</f>
        <v>Balance all (Min  2)</v>
      </c>
      <c r="D12" s="52">
        <f>IF(D11="","",IF(D15&lt;&gt;"",D15,IF(D15+E15=0,$E$2/(D11-1-(D11/IF(E11="",E9,E11))),E12*E11/D11)))</f>
        <v>10</v>
      </c>
      <c r="E12" s="53">
        <f>IF(E11="","",IF(E15&lt;&gt;"",E15,IF(D15+E15=0,$E$2/(E11-1-(E11/IF(D11="",D9,D11))),D12*D11/E11)))</f>
        <v>9.5238095238095237</v>
      </c>
      <c r="F12" s="35">
        <f>SUM(D12:E12)</f>
        <v>19.523809523809526</v>
      </c>
      <c r="G12" s="39"/>
      <c r="J12" s="40">
        <v>2.6</v>
      </c>
      <c r="K12" s="35">
        <f t="shared" si="0"/>
        <v>38.465384615384615</v>
      </c>
      <c r="L12" s="40">
        <v>4.8</v>
      </c>
      <c r="M12" s="35">
        <f t="shared" si="1"/>
        <v>20.835416666666667</v>
      </c>
      <c r="N12" s="40">
        <v>7</v>
      </c>
      <c r="O12" s="35">
        <f t="shared" si="2"/>
        <v>14.287142857142857</v>
      </c>
    </row>
    <row r="13" spans="2:19" s="1" customFormat="1" ht="24" customHeight="1" thickBot="1" x14ac:dyDescent="0.35">
      <c r="B13" s="39"/>
      <c r="C13" s="29" t="str">
        <f>IF(COUNTIF(D15:E15,"")=1,"3rd bet cover (Min  " &amp; _xlfn.CEILING.MATH(100/(100-(100/IF(D15="",E11,D11))),0.01) &amp; ")","")</f>
        <v>3rd bet cover (Min  2)</v>
      </c>
      <c r="D13" s="52">
        <f>IF(OR(D11="",E11=""),"",E12/(D11-1))</f>
        <v>9.5238095238095237</v>
      </c>
      <c r="E13" s="53">
        <f>IF(OR(D11="",E11=""),"",D12/(E11-1))</f>
        <v>9.0909090909090899</v>
      </c>
      <c r="F13" s="35">
        <f>SUM(D13:E13)</f>
        <v>18.614718614718612</v>
      </c>
      <c r="I13" s="35"/>
      <c r="J13" s="40">
        <v>2.8</v>
      </c>
      <c r="K13" s="35">
        <f t="shared" si="0"/>
        <v>35.717857142857149</v>
      </c>
      <c r="L13" s="40">
        <v>5</v>
      </c>
      <c r="M13" s="35">
        <f t="shared" si="1"/>
        <v>20.002000000000002</v>
      </c>
      <c r="N13" s="40">
        <v>7.2</v>
      </c>
      <c r="O13" s="35">
        <f t="shared" si="2"/>
        <v>13.890277777777778</v>
      </c>
    </row>
    <row r="14" spans="2:19" s="1" customFormat="1" ht="24" customHeight="1" thickBot="1" x14ac:dyDescent="0.35">
      <c r="B14" s="39"/>
      <c r="C14" s="29" t="str">
        <f>IF(COUNTIF(D15:E15,"")=1,"3rd bet max profit","")</f>
        <v>3rd bet max profit</v>
      </c>
      <c r="D14" s="52">
        <f>E15*(E11-1)</f>
        <v>0</v>
      </c>
      <c r="E14" s="53">
        <f>D15*(D11-1)</f>
        <v>10</v>
      </c>
      <c r="F14" s="35"/>
      <c r="I14" s="35"/>
      <c r="J14" s="40">
        <v>3</v>
      </c>
      <c r="K14" s="35">
        <f t="shared" si="0"/>
        <v>33.336666666666666</v>
      </c>
      <c r="L14" s="40">
        <v>5.2</v>
      </c>
      <c r="M14" s="35">
        <f t="shared" si="1"/>
        <v>19.232692307692307</v>
      </c>
      <c r="N14" s="40">
        <v>7.4</v>
      </c>
      <c r="O14" s="35">
        <f t="shared" si="2"/>
        <v>13.514864864864865</v>
      </c>
    </row>
    <row r="15" spans="2:19" s="1" customFormat="1" ht="24" customHeight="1" thickBot="1" x14ac:dyDescent="0.35">
      <c r="B15" s="39"/>
      <c r="C15" s="29" t="s">
        <v>16</v>
      </c>
      <c r="D15" s="49">
        <v>10</v>
      </c>
      <c r="E15" s="50"/>
      <c r="F15" s="35">
        <f>SUM(D15:E15)</f>
        <v>10</v>
      </c>
      <c r="I15" s="54"/>
      <c r="J15" s="40">
        <v>3.2</v>
      </c>
      <c r="K15" s="35">
        <f t="shared" si="0"/>
        <v>31.253125000000001</v>
      </c>
      <c r="L15" s="40">
        <v>5.4</v>
      </c>
      <c r="M15" s="35">
        <f t="shared" si="1"/>
        <v>18.520370370370369</v>
      </c>
      <c r="N15" s="40">
        <v>7.6</v>
      </c>
      <c r="O15" s="35">
        <f t="shared" si="2"/>
        <v>13.159210526315791</v>
      </c>
    </row>
    <row r="16" spans="2:19" s="1" customFormat="1" ht="23.4" customHeight="1" x14ac:dyDescent="0.3">
      <c r="B16" s="39"/>
      <c r="C16" s="29" t="s">
        <v>17</v>
      </c>
      <c r="D16" s="55">
        <f>D15*D11-IF(D15="",0,D15)-IF(E15="",0,E15)</f>
        <v>10</v>
      </c>
      <c r="E16" s="55">
        <f>E15*E11-IF(D15&lt;&gt;"",D15,0)-IF(E15&lt;&gt;"",E15,0)</f>
        <v>-10</v>
      </c>
      <c r="J16" s="40">
        <v>3.4</v>
      </c>
      <c r="K16" s="35">
        <f t="shared" si="0"/>
        <v>29.414705882352944</v>
      </c>
      <c r="L16" s="40">
        <v>5.6</v>
      </c>
      <c r="M16" s="35">
        <f t="shared" si="1"/>
        <v>17.858928571428574</v>
      </c>
      <c r="N16" s="40">
        <v>7.8</v>
      </c>
      <c r="O16" s="35">
        <f t="shared" si="2"/>
        <v>12.821794871794873</v>
      </c>
    </row>
    <row r="17" spans="2:5" x14ac:dyDescent="0.3">
      <c r="B17" s="1"/>
      <c r="C17" s="29" t="s">
        <v>18</v>
      </c>
      <c r="D17" s="56">
        <f>IF($F$15=0,"",D16/$F$15)</f>
        <v>1</v>
      </c>
      <c r="E17" s="56">
        <f>IF($F$15=0,"",E16/$F$15)</f>
        <v>-1</v>
      </c>
    </row>
  </sheetData>
  <conditionalFormatting sqref="D11:E11">
    <cfRule type="expression" dxfId="1" priority="1">
      <formula>AND($F$11&gt;0,COUNTIFS($D$11:$E$11,"")=0)</formula>
    </cfRule>
  </conditionalFormatting>
  <conditionalFormatting sqref="D11:E11">
    <cfRule type="expression" dxfId="0" priority="2">
      <formula>AND($F$11&lt;0,COUNTIFS($D$11:$E$11,"")=0)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31</vt:i4>
      </vt:variant>
    </vt:vector>
  </HeadingPairs>
  <TitlesOfParts>
    <vt:vector size="41" baseType="lpstr">
      <vt:lpstr>SPREAD TOOL</vt:lpstr>
      <vt:lpstr>DASHBOARD</vt:lpstr>
      <vt:lpstr>RESULTS</vt:lpstr>
      <vt:lpstr>BOOKIES</vt:lpstr>
      <vt:lpstr>LEAGUES</vt:lpstr>
      <vt:lpstr>STAKE PLAN</vt:lpstr>
      <vt:lpstr>SIMULATION</vt:lpstr>
      <vt:lpstr>POISSON</vt:lpstr>
      <vt:lpstr>POISSON LIVE</vt:lpstr>
      <vt:lpstr>2-WAY HEDGE TOOL</vt:lpstr>
      <vt:lpstr>AwayPoints</vt:lpstr>
      <vt:lpstr>AwayPointsLive</vt:lpstr>
      <vt:lpstr>AwayPointsProb</vt:lpstr>
      <vt:lpstr>AwayPointsProbLive</vt:lpstr>
      <vt:lpstr>AwayScoreLive</vt:lpstr>
      <vt:lpstr>AwayTeam</vt:lpstr>
      <vt:lpstr>AwayTeamPointsAdjustment</vt:lpstr>
      <vt:lpstr>AwayTeamRating</vt:lpstr>
      <vt:lpstr>AwayTeamRatingLive</vt:lpstr>
      <vt:lpstr>'SPREAD TOOL'!BetInputData</vt:lpstr>
      <vt:lpstr>'SPREAD TOOL'!HedgeStakeAway</vt:lpstr>
      <vt:lpstr>HedgeStakeData</vt:lpstr>
      <vt:lpstr>HomePoints</vt:lpstr>
      <vt:lpstr>HomePointsLive</vt:lpstr>
      <vt:lpstr>HomePointsProb</vt:lpstr>
      <vt:lpstr>HomePointsProbLive</vt:lpstr>
      <vt:lpstr>HomeScoreLive</vt:lpstr>
      <vt:lpstr>HomeTeam</vt:lpstr>
      <vt:lpstr>HomeTeamPointsAdjustment</vt:lpstr>
      <vt:lpstr>HomeTeamRating</vt:lpstr>
      <vt:lpstr>HomeTeamRatingLive</vt:lpstr>
      <vt:lpstr>NumberOfPointsLive</vt:lpstr>
      <vt:lpstr>NumberOfPointsProbLive</vt:lpstr>
      <vt:lpstr>PeriodDuration</vt:lpstr>
      <vt:lpstr>PoissonMatrix</vt:lpstr>
      <vt:lpstr>PoissonMatrixLive</vt:lpstr>
      <vt:lpstr>Quarter</vt:lpstr>
      <vt:lpstr>SIMULATION!RandomPoints</vt:lpstr>
      <vt:lpstr>RemainingMinutes</vt:lpstr>
      <vt:lpstr>SpreadLinesTableLive</vt:lpstr>
      <vt:lpstr>'SPREAD TOOL'!StakesTotal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Georgios Chantzopoulos</dc:creator>
  <cp:lastModifiedBy>Georgios Chantzopoulos</cp:lastModifiedBy>
  <dcterms:created xsi:type="dcterms:W3CDTF">2023-10-24T04:42:50Z</dcterms:created>
  <dcterms:modified xsi:type="dcterms:W3CDTF">2023-12-29T09:41:13Z</dcterms:modified>
</cp:coreProperties>
</file>